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714d9e9cadfecd/Code/GitHub/covid-19/sheets/"/>
    </mc:Choice>
  </mc:AlternateContent>
  <xr:revisionPtr revIDLastSave="505" documentId="8_{4A8F78E0-966E-4BED-8BA3-84E1FBE20D42}" xr6:coauthVersionLast="45" xr6:coauthVersionMax="45" xr10:uidLastSave="{62301C23-4F6D-4B24-9931-79D4A5952FD7}"/>
  <bookViews>
    <workbookView minimized="1" xWindow="0" yWindow="1110" windowWidth="18870" windowHeight="11580" tabRatio="699" activeTab="1" xr2:uid="{73C2FFD7-BF6E-46BC-AF21-3DD5EAC3E943}"/>
  </bookViews>
  <sheets>
    <sheet name="Adj Daily Deaths" sheetId="21" r:id="rId1"/>
    <sheet name="Adj Pop Chart" sheetId="22" r:id="rId2"/>
    <sheet name="Adj Pop Mavg" sheetId="24" r:id="rId3"/>
    <sheet name="Adj Pop Poly" sheetId="25" r:id="rId4"/>
    <sheet name="Rebased Deaths" sheetId="26" r:id="rId5"/>
    <sheet name="Adj Rebased Chart" sheetId="27" r:id="rId6"/>
    <sheet name="UK Death v2019" sheetId="28" r:id="rId7"/>
    <sheet name="UK Death v2019 predict" sheetId="31" r:id="rId8"/>
    <sheet name="UK Death v2019 err" sheetId="32" r:id="rId9"/>
    <sheet name="UK Pop by Age" sheetId="30" r:id="rId10"/>
    <sheet name="Config" sheetId="8" r:id="rId11"/>
  </sheets>
  <definedNames>
    <definedName name="country_names">'Adj Daily Deaths'!$B$2:$P$2</definedName>
    <definedName name="day_offset">'Rebased Deaths'!$A$3:$A$45</definedName>
    <definedName name="pop_by_age">'UK Pop by Age'!$F$5:$G$11</definedName>
    <definedName name="rebase_adjustment">'Rebased Deaths'!$M$4:$N$24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4" i="28" l="1"/>
  <c r="Q150" i="28"/>
  <c r="Q151" i="28"/>
  <c r="Q152" i="28"/>
  <c r="Q153" i="28"/>
  <c r="Q154" i="28"/>
  <c r="Q155" i="28"/>
  <c r="Q156" i="28"/>
  <c r="Q157" i="28"/>
  <c r="BA157" i="28"/>
  <c r="AZ157" i="28"/>
  <c r="AY157" i="28"/>
  <c r="AX157" i="28"/>
  <c r="AW157" i="28"/>
  <c r="AV157" i="28"/>
  <c r="AU157" i="28"/>
  <c r="AT157" i="28"/>
  <c r="AS157" i="28"/>
  <c r="AR157" i="28"/>
  <c r="AQ157" i="28"/>
  <c r="AP157" i="28"/>
  <c r="AO157" i="28"/>
  <c r="AN157" i="28"/>
  <c r="AM157" i="28"/>
  <c r="AL157" i="28"/>
  <c r="AK157" i="28"/>
  <c r="AJ157" i="28"/>
  <c r="AI157" i="28"/>
  <c r="AH157" i="28"/>
  <c r="AG157" i="28"/>
  <c r="AF157" i="28"/>
  <c r="AE157" i="28"/>
  <c r="AD157" i="28"/>
  <c r="AC157" i="28"/>
  <c r="AB157" i="28"/>
  <c r="AA157" i="28"/>
  <c r="Z157" i="28"/>
  <c r="Y157" i="28"/>
  <c r="X157" i="28"/>
  <c r="W157" i="28"/>
  <c r="V157" i="28"/>
  <c r="U157" i="28"/>
  <c r="T157" i="28"/>
  <c r="S157" i="28"/>
  <c r="R157" i="28"/>
  <c r="P157" i="28"/>
  <c r="O157" i="28"/>
  <c r="N157" i="28"/>
  <c r="M157" i="28"/>
  <c r="L157" i="28"/>
  <c r="K157" i="28"/>
  <c r="J157" i="28"/>
  <c r="I157" i="28"/>
  <c r="H157" i="28"/>
  <c r="G157" i="28"/>
  <c r="F157" i="28"/>
  <c r="E157" i="28"/>
  <c r="BA156" i="28"/>
  <c r="AZ156" i="28"/>
  <c r="AY156" i="28"/>
  <c r="AX156" i="28"/>
  <c r="AW156" i="28"/>
  <c r="AV156" i="28"/>
  <c r="AU156" i="28"/>
  <c r="AT156" i="28"/>
  <c r="AS156" i="28"/>
  <c r="AR156" i="28"/>
  <c r="AQ156" i="28"/>
  <c r="AP156" i="28"/>
  <c r="AO156" i="28"/>
  <c r="AN156" i="28"/>
  <c r="AM156" i="28"/>
  <c r="AL156" i="28"/>
  <c r="AK156" i="28"/>
  <c r="AJ156" i="28"/>
  <c r="AI156" i="28"/>
  <c r="AH156" i="28"/>
  <c r="AG156" i="28"/>
  <c r="AF156" i="28"/>
  <c r="AE156" i="28"/>
  <c r="AD156" i="28"/>
  <c r="AC156" i="28"/>
  <c r="AB156" i="28"/>
  <c r="AA156" i="28"/>
  <c r="Z156" i="28"/>
  <c r="Y156" i="28"/>
  <c r="X156" i="28"/>
  <c r="W156" i="28"/>
  <c r="V156" i="28"/>
  <c r="U156" i="28"/>
  <c r="T156" i="28"/>
  <c r="S156" i="28"/>
  <c r="R156" i="28"/>
  <c r="P156" i="28"/>
  <c r="O156" i="28"/>
  <c r="N156" i="28"/>
  <c r="M156" i="28"/>
  <c r="L156" i="28"/>
  <c r="K156" i="28"/>
  <c r="J156" i="28"/>
  <c r="I156" i="28"/>
  <c r="H156" i="28"/>
  <c r="G156" i="28"/>
  <c r="F156" i="28"/>
  <c r="E156" i="28"/>
  <c r="BA155" i="28"/>
  <c r="AZ155" i="28"/>
  <c r="AY155" i="28"/>
  <c r="AX155" i="28"/>
  <c r="AW155" i="28"/>
  <c r="AV155" i="28"/>
  <c r="AU155" i="28"/>
  <c r="AT155" i="28"/>
  <c r="AS155" i="28"/>
  <c r="AR155" i="28"/>
  <c r="AQ155" i="28"/>
  <c r="AP155" i="28"/>
  <c r="AO155" i="28"/>
  <c r="AN155" i="28"/>
  <c r="AM155" i="28"/>
  <c r="AL155" i="28"/>
  <c r="AK155" i="28"/>
  <c r="AJ155" i="28"/>
  <c r="AI155" i="28"/>
  <c r="AH155" i="28"/>
  <c r="AG155" i="28"/>
  <c r="AF155" i="28"/>
  <c r="AE155" i="28"/>
  <c r="AD155" i="28"/>
  <c r="AC155" i="28"/>
  <c r="AB155" i="28"/>
  <c r="AA155" i="28"/>
  <c r="Z155" i="28"/>
  <c r="Y155" i="28"/>
  <c r="X155" i="28"/>
  <c r="W155" i="28"/>
  <c r="V155" i="28"/>
  <c r="U155" i="28"/>
  <c r="T155" i="28"/>
  <c r="S155" i="28"/>
  <c r="R155" i="28"/>
  <c r="P155" i="28"/>
  <c r="O155" i="28"/>
  <c r="N155" i="28"/>
  <c r="M155" i="28"/>
  <c r="L155" i="28"/>
  <c r="K155" i="28"/>
  <c r="J155" i="28"/>
  <c r="I155" i="28"/>
  <c r="H155" i="28"/>
  <c r="G155" i="28"/>
  <c r="F155" i="28"/>
  <c r="E155" i="28"/>
  <c r="BA154" i="28"/>
  <c r="AZ154" i="28"/>
  <c r="AY154" i="28"/>
  <c r="AX154" i="28"/>
  <c r="AW154" i="28"/>
  <c r="AV154" i="28"/>
  <c r="AU154" i="28"/>
  <c r="AT154" i="28"/>
  <c r="AS154" i="28"/>
  <c r="AR154" i="28"/>
  <c r="AQ154" i="28"/>
  <c r="AP154" i="28"/>
  <c r="AO154" i="28"/>
  <c r="AN154" i="28"/>
  <c r="AM154" i="28"/>
  <c r="AL154" i="28"/>
  <c r="AK154" i="28"/>
  <c r="AJ154" i="28"/>
  <c r="AI154" i="28"/>
  <c r="AH154" i="28"/>
  <c r="AG154" i="28"/>
  <c r="AF154" i="28"/>
  <c r="AE154" i="28"/>
  <c r="AD154" i="28"/>
  <c r="AC154" i="28"/>
  <c r="AB154" i="28"/>
  <c r="AA154" i="28"/>
  <c r="Z154" i="28"/>
  <c r="Y154" i="28"/>
  <c r="X154" i="28"/>
  <c r="W154" i="28"/>
  <c r="V154" i="28"/>
  <c r="U154" i="28"/>
  <c r="T154" i="28"/>
  <c r="S154" i="28"/>
  <c r="R154" i="28"/>
  <c r="P154" i="28"/>
  <c r="O154" i="28"/>
  <c r="N154" i="28"/>
  <c r="M154" i="28"/>
  <c r="L154" i="28"/>
  <c r="K154" i="28"/>
  <c r="J154" i="28"/>
  <c r="I154" i="28"/>
  <c r="H154" i="28"/>
  <c r="G154" i="28"/>
  <c r="F154" i="28"/>
  <c r="E154" i="28"/>
  <c r="BA153" i="28"/>
  <c r="AZ153" i="28"/>
  <c r="AY153" i="28"/>
  <c r="AX153" i="28"/>
  <c r="AW153" i="28"/>
  <c r="AV153" i="28"/>
  <c r="AU153" i="28"/>
  <c r="AT153" i="28"/>
  <c r="AS153" i="28"/>
  <c r="AR153" i="28"/>
  <c r="AQ153" i="28"/>
  <c r="AP153" i="28"/>
  <c r="AO153" i="28"/>
  <c r="AN153" i="28"/>
  <c r="AM153" i="28"/>
  <c r="AL153" i="28"/>
  <c r="AK153" i="28"/>
  <c r="AJ153" i="28"/>
  <c r="AI153" i="28"/>
  <c r="AH153" i="28"/>
  <c r="AG153" i="28"/>
  <c r="AF153" i="28"/>
  <c r="AE153" i="28"/>
  <c r="AD153" i="28"/>
  <c r="AC153" i="28"/>
  <c r="AB153" i="28"/>
  <c r="AA153" i="28"/>
  <c r="Z153" i="28"/>
  <c r="Y153" i="28"/>
  <c r="X153" i="28"/>
  <c r="W153" i="28"/>
  <c r="V153" i="28"/>
  <c r="U153" i="28"/>
  <c r="T153" i="28"/>
  <c r="S153" i="28"/>
  <c r="R153" i="28"/>
  <c r="P153" i="28"/>
  <c r="O153" i="28"/>
  <c r="N153" i="28"/>
  <c r="M153" i="28"/>
  <c r="L153" i="28"/>
  <c r="K153" i="28"/>
  <c r="J153" i="28"/>
  <c r="I153" i="28"/>
  <c r="H153" i="28"/>
  <c r="G153" i="28"/>
  <c r="F153" i="28"/>
  <c r="E153" i="28"/>
  <c r="BA152" i="28"/>
  <c r="AZ152" i="28"/>
  <c r="AY152" i="28"/>
  <c r="AX152" i="28"/>
  <c r="AW152" i="28"/>
  <c r="AV152" i="28"/>
  <c r="AU152" i="28"/>
  <c r="AT152" i="28"/>
  <c r="AS152" i="28"/>
  <c r="AR152" i="28"/>
  <c r="AQ152" i="28"/>
  <c r="AP152" i="28"/>
  <c r="AO152" i="28"/>
  <c r="AN152" i="28"/>
  <c r="AM152" i="28"/>
  <c r="AL152" i="28"/>
  <c r="AK152" i="28"/>
  <c r="AJ152" i="28"/>
  <c r="AI152" i="28"/>
  <c r="AH152" i="28"/>
  <c r="AG152" i="28"/>
  <c r="AF152" i="28"/>
  <c r="AE152" i="28"/>
  <c r="AD152" i="28"/>
  <c r="AC152" i="28"/>
  <c r="AB152" i="28"/>
  <c r="AA152" i="28"/>
  <c r="Z152" i="28"/>
  <c r="Y152" i="28"/>
  <c r="X152" i="28"/>
  <c r="W152" i="28"/>
  <c r="V152" i="28"/>
  <c r="U152" i="28"/>
  <c r="T152" i="28"/>
  <c r="S152" i="28"/>
  <c r="R152" i="28"/>
  <c r="P152" i="28"/>
  <c r="O152" i="28"/>
  <c r="N152" i="28"/>
  <c r="M152" i="28"/>
  <c r="L152" i="28"/>
  <c r="K152" i="28"/>
  <c r="J152" i="28"/>
  <c r="I152" i="28"/>
  <c r="H152" i="28"/>
  <c r="G152" i="28"/>
  <c r="F152" i="28"/>
  <c r="E152" i="28"/>
  <c r="BA151" i="28"/>
  <c r="AZ151" i="28"/>
  <c r="AY151" i="28"/>
  <c r="AX151" i="28"/>
  <c r="AW151" i="28"/>
  <c r="AV151" i="28"/>
  <c r="AU151" i="28"/>
  <c r="AT151" i="28"/>
  <c r="AS151" i="28"/>
  <c r="AR151" i="28"/>
  <c r="AQ151" i="28"/>
  <c r="AP151" i="28"/>
  <c r="AO151" i="28"/>
  <c r="AN151" i="28"/>
  <c r="AM151" i="28"/>
  <c r="AL151" i="28"/>
  <c r="AK151" i="28"/>
  <c r="AJ151" i="28"/>
  <c r="AI151" i="28"/>
  <c r="AH151" i="28"/>
  <c r="AG151" i="28"/>
  <c r="AF151" i="28"/>
  <c r="AE151" i="28"/>
  <c r="AD151" i="28"/>
  <c r="AC151" i="28"/>
  <c r="AB151" i="28"/>
  <c r="AA151" i="28"/>
  <c r="Z151" i="28"/>
  <c r="Y151" i="28"/>
  <c r="X151" i="28"/>
  <c r="W151" i="28"/>
  <c r="V151" i="28"/>
  <c r="U151" i="28"/>
  <c r="T151" i="28"/>
  <c r="S151" i="28"/>
  <c r="R151" i="28"/>
  <c r="P151" i="28"/>
  <c r="O151" i="28"/>
  <c r="N151" i="28"/>
  <c r="M151" i="28"/>
  <c r="L151" i="28"/>
  <c r="K151" i="28"/>
  <c r="J151" i="28"/>
  <c r="I151" i="28"/>
  <c r="H151" i="28"/>
  <c r="G151" i="28"/>
  <c r="F151" i="28"/>
  <c r="E151" i="28"/>
  <c r="BA150" i="28"/>
  <c r="AZ150" i="28"/>
  <c r="AY150" i="28"/>
  <c r="AX150" i="28"/>
  <c r="AW150" i="28"/>
  <c r="AV150" i="28"/>
  <c r="AU150" i="28"/>
  <c r="AT150" i="28"/>
  <c r="AS150" i="28"/>
  <c r="AR150" i="28"/>
  <c r="AQ150" i="28"/>
  <c r="AP150" i="28"/>
  <c r="AO150" i="28"/>
  <c r="AN150" i="28"/>
  <c r="AM150" i="28"/>
  <c r="AL150" i="28"/>
  <c r="AK150" i="28"/>
  <c r="AJ150" i="28"/>
  <c r="AI150" i="28"/>
  <c r="AH150" i="28"/>
  <c r="AG150" i="28"/>
  <c r="AF150" i="28"/>
  <c r="AE150" i="28"/>
  <c r="AD150" i="28"/>
  <c r="AC150" i="28"/>
  <c r="AB150" i="28"/>
  <c r="AA150" i="28"/>
  <c r="Z150" i="28"/>
  <c r="Y150" i="28"/>
  <c r="X150" i="28"/>
  <c r="W150" i="28"/>
  <c r="V150" i="28"/>
  <c r="U150" i="28"/>
  <c r="T150" i="28"/>
  <c r="S150" i="28"/>
  <c r="R150" i="28"/>
  <c r="P150" i="28"/>
  <c r="O150" i="28"/>
  <c r="N150" i="28"/>
  <c r="M150" i="28"/>
  <c r="L150" i="28"/>
  <c r="K150" i="28"/>
  <c r="J150" i="28"/>
  <c r="I150" i="28"/>
  <c r="H150" i="28"/>
  <c r="G150" i="28"/>
  <c r="F150" i="28"/>
  <c r="E150" i="28"/>
  <c r="D156" i="28"/>
  <c r="C156" i="28"/>
  <c r="B156" i="28"/>
  <c r="D155" i="28"/>
  <c r="C155" i="28"/>
  <c r="B155" i="28"/>
  <c r="D154" i="28"/>
  <c r="C154" i="28"/>
  <c r="B154" i="28"/>
  <c r="D153" i="28"/>
  <c r="C153" i="28"/>
  <c r="B153" i="28"/>
  <c r="D152" i="28"/>
  <c r="C152" i="28"/>
  <c r="B152" i="28"/>
  <c r="D151" i="28"/>
  <c r="C151" i="28"/>
  <c r="B151" i="28"/>
  <c r="D150" i="28"/>
  <c r="C150" i="28"/>
  <c r="B150" i="28"/>
  <c r="Q49" i="28"/>
  <c r="Q48" i="28"/>
  <c r="Q47" i="28"/>
  <c r="Q46" i="28"/>
  <c r="Q45" i="28"/>
  <c r="Q44" i="28"/>
  <c r="Q43" i="28"/>
  <c r="Q42" i="28"/>
  <c r="AB144" i="32" l="1"/>
  <c r="AJ143" i="32"/>
  <c r="AR142" i="32"/>
  <c r="X142" i="32"/>
  <c r="BA141" i="32"/>
  <c r="AF141" i="32"/>
  <c r="L141" i="32"/>
  <c r="T140" i="32"/>
  <c r="AZ139" i="32"/>
  <c r="H139" i="32"/>
  <c r="AN138" i="32"/>
  <c r="AV137" i="32"/>
  <c r="AB137" i="32"/>
  <c r="D137" i="32"/>
  <c r="C137" i="32"/>
  <c r="B137" i="32"/>
  <c r="AR132" i="32"/>
  <c r="AW130" i="32"/>
  <c r="Q130" i="32"/>
  <c r="AO129" i="32"/>
  <c r="AE129" i="32"/>
  <c r="T129" i="32"/>
  <c r="I129" i="32"/>
  <c r="AY128" i="32"/>
  <c r="AN128" i="32"/>
  <c r="AC128" i="32"/>
  <c r="S128" i="32"/>
  <c r="H128" i="32"/>
  <c r="AW127" i="32"/>
  <c r="AN127" i="32"/>
  <c r="AF127" i="32"/>
  <c r="X127" i="32"/>
  <c r="P127" i="32"/>
  <c r="H127" i="32"/>
  <c r="AZ126" i="32"/>
  <c r="AR126" i="32"/>
  <c r="AJ126" i="32"/>
  <c r="AB126" i="32"/>
  <c r="T126" i="32"/>
  <c r="L126" i="32"/>
  <c r="D126" i="32"/>
  <c r="AV125" i="32"/>
  <c r="AN125" i="32"/>
  <c r="AF125" i="32"/>
  <c r="X125" i="32"/>
  <c r="P125" i="32"/>
  <c r="H125" i="32"/>
  <c r="D125" i="32"/>
  <c r="C125" i="32"/>
  <c r="B125" i="32"/>
  <c r="AZ120" i="32"/>
  <c r="AR120" i="32"/>
  <c r="AR144" i="32" s="1"/>
  <c r="AJ120" i="32"/>
  <c r="AB120" i="32"/>
  <c r="T120" i="32"/>
  <c r="L120" i="32"/>
  <c r="L144" i="32" s="1"/>
  <c r="BA119" i="32"/>
  <c r="AZ119" i="32"/>
  <c r="AZ143" i="32" s="1"/>
  <c r="AY119" i="32"/>
  <c r="AX119" i="32"/>
  <c r="AX143" i="32" s="1"/>
  <c r="AW119" i="32"/>
  <c r="AW143" i="32" s="1"/>
  <c r="AV119" i="32"/>
  <c r="AV131" i="32" s="1"/>
  <c r="AU119" i="32"/>
  <c r="AT119" i="32"/>
  <c r="AS119" i="32"/>
  <c r="AS143" i="32" s="1"/>
  <c r="AR119" i="32"/>
  <c r="AR131" i="32" s="1"/>
  <c r="AQ119" i="32"/>
  <c r="AP119" i="32"/>
  <c r="AP143" i="32" s="1"/>
  <c r="AO119" i="32"/>
  <c r="AO143" i="32" s="1"/>
  <c r="AN119" i="32"/>
  <c r="AN131" i="32" s="1"/>
  <c r="AM119" i="32"/>
  <c r="AL119" i="32"/>
  <c r="AK119" i="32"/>
  <c r="AJ119" i="32"/>
  <c r="AJ131" i="32" s="1"/>
  <c r="AI119" i="32"/>
  <c r="AH119" i="32"/>
  <c r="AH143" i="32" s="1"/>
  <c r="AG119" i="32"/>
  <c r="AG143" i="32" s="1"/>
  <c r="AF119" i="32"/>
  <c r="AF131" i="32" s="1"/>
  <c r="AE119" i="32"/>
  <c r="AD119" i="32"/>
  <c r="AC119" i="32"/>
  <c r="AC143" i="32" s="1"/>
  <c r="AB119" i="32"/>
  <c r="AB131" i="32" s="1"/>
  <c r="AA119" i="32"/>
  <c r="Z119" i="32"/>
  <c r="Z143" i="32" s="1"/>
  <c r="Y119" i="32"/>
  <c r="Y143" i="32" s="1"/>
  <c r="X119" i="32"/>
  <c r="X131" i="32" s="1"/>
  <c r="W119" i="32"/>
  <c r="V119" i="32"/>
  <c r="U119" i="32"/>
  <c r="T119" i="32"/>
  <c r="T131" i="32" s="1"/>
  <c r="S119" i="32"/>
  <c r="R119" i="32"/>
  <c r="R143" i="32" s="1"/>
  <c r="Q119" i="32"/>
  <c r="Q143" i="32" s="1"/>
  <c r="P119" i="32"/>
  <c r="P131" i="32" s="1"/>
  <c r="O119" i="32"/>
  <c r="N119" i="32"/>
  <c r="M119" i="32"/>
  <c r="M143" i="32" s="1"/>
  <c r="L119" i="32"/>
  <c r="L143" i="32" s="1"/>
  <c r="K119" i="32"/>
  <c r="J119" i="32"/>
  <c r="J143" i="32" s="1"/>
  <c r="I119" i="32"/>
  <c r="I143" i="32" s="1"/>
  <c r="H119" i="32"/>
  <c r="H131" i="32" s="1"/>
  <c r="G119" i="32"/>
  <c r="F119" i="32"/>
  <c r="E119" i="32"/>
  <c r="D119" i="32"/>
  <c r="D143" i="32" s="1"/>
  <c r="C119" i="32"/>
  <c r="B119" i="32"/>
  <c r="B143" i="32" s="1"/>
  <c r="BA118" i="32"/>
  <c r="BA142" i="32" s="1"/>
  <c r="AZ118" i="32"/>
  <c r="AZ130" i="32" s="1"/>
  <c r="AY118" i="32"/>
  <c r="AX118" i="32"/>
  <c r="AW118" i="32"/>
  <c r="AW142" i="32" s="1"/>
  <c r="AV118" i="32"/>
  <c r="AV130" i="32" s="1"/>
  <c r="AU118" i="32"/>
  <c r="AT118" i="32"/>
  <c r="AT142" i="32" s="1"/>
  <c r="AS118" i="32"/>
  <c r="AS142" i="32" s="1"/>
  <c r="AR118" i="32"/>
  <c r="AR130" i="32" s="1"/>
  <c r="AQ118" i="32"/>
  <c r="AP118" i="32"/>
  <c r="AO118" i="32"/>
  <c r="AN118" i="32"/>
  <c r="AN142" i="32" s="1"/>
  <c r="AM118" i="32"/>
  <c r="AL118" i="32"/>
  <c r="AL142" i="32" s="1"/>
  <c r="AK118" i="32"/>
  <c r="AK142" i="32" s="1"/>
  <c r="AJ118" i="32"/>
  <c r="AJ130" i="32" s="1"/>
  <c r="AI118" i="32"/>
  <c r="AH118" i="32"/>
  <c r="AG118" i="32"/>
  <c r="AG142" i="32" s="1"/>
  <c r="AF118" i="32"/>
  <c r="AF130" i="32" s="1"/>
  <c r="AE118" i="32"/>
  <c r="AD118" i="32"/>
  <c r="AD142" i="32" s="1"/>
  <c r="AC118" i="32"/>
  <c r="AC142" i="32" s="1"/>
  <c r="AB118" i="32"/>
  <c r="AB130" i="32" s="1"/>
  <c r="AA118" i="32"/>
  <c r="Z118" i="32"/>
  <c r="Y118" i="32"/>
  <c r="X118" i="32"/>
  <c r="X130" i="32" s="1"/>
  <c r="W118" i="32"/>
  <c r="V118" i="32"/>
  <c r="V142" i="32" s="1"/>
  <c r="U118" i="32"/>
  <c r="U142" i="32" s="1"/>
  <c r="T118" i="32"/>
  <c r="T130" i="32" s="1"/>
  <c r="S118" i="32"/>
  <c r="R118" i="32"/>
  <c r="Q118" i="32"/>
  <c r="Q142" i="32" s="1"/>
  <c r="P118" i="32"/>
  <c r="P130" i="32" s="1"/>
  <c r="O118" i="32"/>
  <c r="N118" i="32"/>
  <c r="N142" i="32" s="1"/>
  <c r="M118" i="32"/>
  <c r="M142" i="32" s="1"/>
  <c r="L118" i="32"/>
  <c r="L130" i="32" s="1"/>
  <c r="K118" i="32"/>
  <c r="J118" i="32"/>
  <c r="I118" i="32"/>
  <c r="H118" i="32"/>
  <c r="H130" i="32" s="1"/>
  <c r="G118" i="32"/>
  <c r="F118" i="32"/>
  <c r="F142" i="32" s="1"/>
  <c r="E118" i="32"/>
  <c r="E142" i="32" s="1"/>
  <c r="D118" i="32"/>
  <c r="D130" i="32" s="1"/>
  <c r="C118" i="32"/>
  <c r="B118" i="32"/>
  <c r="BA117" i="32"/>
  <c r="BA129" i="32" s="1"/>
  <c r="AZ117" i="32"/>
  <c r="AZ141" i="32" s="1"/>
  <c r="AY117" i="32"/>
  <c r="AX117" i="32"/>
  <c r="AX141" i="32" s="1"/>
  <c r="AW117" i="32"/>
  <c r="AW141" i="32" s="1"/>
  <c r="AV117" i="32"/>
  <c r="AV141" i="32" s="1"/>
  <c r="AU117" i="32"/>
  <c r="AT117" i="32"/>
  <c r="AS117" i="32"/>
  <c r="AR117" i="32"/>
  <c r="AR141" i="32" s="1"/>
  <c r="AQ117" i="32"/>
  <c r="AP117" i="32"/>
  <c r="AP141" i="32" s="1"/>
  <c r="AO117" i="32"/>
  <c r="AO141" i="32" s="1"/>
  <c r="AN117" i="32"/>
  <c r="AN129" i="32" s="1"/>
  <c r="AM117" i="32"/>
  <c r="AM141" i="32" s="1"/>
  <c r="AL117" i="32"/>
  <c r="AK117" i="32"/>
  <c r="AJ117" i="32"/>
  <c r="AJ129" i="32" s="1"/>
  <c r="AI117" i="32"/>
  <c r="AH117" i="32"/>
  <c r="AH141" i="32" s="1"/>
  <c r="AG117" i="32"/>
  <c r="AG141" i="32" s="1"/>
  <c r="AF117" i="32"/>
  <c r="AF129" i="32" s="1"/>
  <c r="AE117" i="32"/>
  <c r="AE141" i="32" s="1"/>
  <c r="AD117" i="32"/>
  <c r="AC117" i="32"/>
  <c r="AB117" i="32"/>
  <c r="AB141" i="32" s="1"/>
  <c r="AA117" i="32"/>
  <c r="Z117" i="32"/>
  <c r="Z141" i="32" s="1"/>
  <c r="Y117" i="32"/>
  <c r="Y141" i="32" s="1"/>
  <c r="X117" i="32"/>
  <c r="X141" i="32" s="1"/>
  <c r="W117" i="32"/>
  <c r="W141" i="32" s="1"/>
  <c r="V117" i="32"/>
  <c r="U117" i="32"/>
  <c r="T117" i="32"/>
  <c r="T141" i="32" s="1"/>
  <c r="S117" i="32"/>
  <c r="R117" i="32"/>
  <c r="R141" i="32" s="1"/>
  <c r="Q117" i="32"/>
  <c r="Q141" i="32" s="1"/>
  <c r="P117" i="32"/>
  <c r="P129" i="32" s="1"/>
  <c r="O117" i="32"/>
  <c r="O141" i="32" s="1"/>
  <c r="N117" i="32"/>
  <c r="M117" i="32"/>
  <c r="L117" i="32"/>
  <c r="L129" i="32" s="1"/>
  <c r="K117" i="32"/>
  <c r="J117" i="32"/>
  <c r="J141" i="32" s="1"/>
  <c r="I117" i="32"/>
  <c r="I141" i="32" s="1"/>
  <c r="H117" i="32"/>
  <c r="H141" i="32" s="1"/>
  <c r="G117" i="32"/>
  <c r="G141" i="32" s="1"/>
  <c r="F117" i="32"/>
  <c r="E117" i="32"/>
  <c r="D117" i="32"/>
  <c r="D141" i="32" s="1"/>
  <c r="C117" i="32"/>
  <c r="B117" i="32"/>
  <c r="B141" i="32" s="1"/>
  <c r="BA116" i="32"/>
  <c r="BA140" i="32" s="1"/>
  <c r="AZ116" i="32"/>
  <c r="AZ140" i="32" s="1"/>
  <c r="AY116" i="32"/>
  <c r="AY140" i="32" s="1"/>
  <c r="AX116" i="32"/>
  <c r="AW116" i="32"/>
  <c r="AV116" i="32"/>
  <c r="AV128" i="32" s="1"/>
  <c r="AU116" i="32"/>
  <c r="AT116" i="32"/>
  <c r="AT140" i="32" s="1"/>
  <c r="AS116" i="32"/>
  <c r="AS140" i="32" s="1"/>
  <c r="AR116" i="32"/>
  <c r="AR128" i="32" s="1"/>
  <c r="AQ116" i="32"/>
  <c r="AQ140" i="32" s="1"/>
  <c r="AP116" i="32"/>
  <c r="AO116" i="32"/>
  <c r="AO128" i="32" s="1"/>
  <c r="AN116" i="32"/>
  <c r="AN140" i="32" s="1"/>
  <c r="AM116" i="32"/>
  <c r="AL116" i="32"/>
  <c r="AL140" i="32" s="1"/>
  <c r="AK116" i="32"/>
  <c r="AK140" i="32" s="1"/>
  <c r="AJ116" i="32"/>
  <c r="AJ140" i="32" s="1"/>
  <c r="AI116" i="32"/>
  <c r="AI140" i="32" s="1"/>
  <c r="AH116" i="32"/>
  <c r="AG116" i="32"/>
  <c r="AF116" i="32"/>
  <c r="AF140" i="32" s="1"/>
  <c r="AE116" i="32"/>
  <c r="AD116" i="32"/>
  <c r="AD140" i="32" s="1"/>
  <c r="AC116" i="32"/>
  <c r="AC140" i="32" s="1"/>
  <c r="AB116" i="32"/>
  <c r="AB128" i="32" s="1"/>
  <c r="AA116" i="32"/>
  <c r="AA140" i="32" s="1"/>
  <c r="Z116" i="32"/>
  <c r="Y116" i="32"/>
  <c r="X116" i="32"/>
  <c r="X128" i="32" s="1"/>
  <c r="W116" i="32"/>
  <c r="V116" i="32"/>
  <c r="V140" i="32" s="1"/>
  <c r="U116" i="32"/>
  <c r="U140" i="32" s="1"/>
  <c r="T116" i="32"/>
  <c r="T128" i="32" s="1"/>
  <c r="S116" i="32"/>
  <c r="S140" i="32" s="1"/>
  <c r="R116" i="32"/>
  <c r="Q116" i="32"/>
  <c r="P116" i="32"/>
  <c r="P140" i="32" s="1"/>
  <c r="O116" i="32"/>
  <c r="N116" i="32"/>
  <c r="N140" i="32" s="1"/>
  <c r="M116" i="32"/>
  <c r="M140" i="32" s="1"/>
  <c r="L116" i="32"/>
  <c r="L140" i="32" s="1"/>
  <c r="K116" i="32"/>
  <c r="K140" i="32" s="1"/>
  <c r="J116" i="32"/>
  <c r="I116" i="32"/>
  <c r="H116" i="32"/>
  <c r="H140" i="32" s="1"/>
  <c r="G116" i="32"/>
  <c r="F116" i="32"/>
  <c r="F140" i="32" s="1"/>
  <c r="E116" i="32"/>
  <c r="E140" i="32" s="1"/>
  <c r="D116" i="32"/>
  <c r="D128" i="32" s="1"/>
  <c r="C116" i="32"/>
  <c r="C140" i="32" s="1"/>
  <c r="B116" i="32"/>
  <c r="BA115" i="32"/>
  <c r="AZ115" i="32"/>
  <c r="AZ127" i="32" s="1"/>
  <c r="AY115" i="32"/>
  <c r="AX115" i="32"/>
  <c r="AX139" i="32" s="1"/>
  <c r="AW115" i="32"/>
  <c r="AW139" i="32" s="1"/>
  <c r="AV115" i="32"/>
  <c r="AV139" i="32" s="1"/>
  <c r="AU115" i="32"/>
  <c r="AU139" i="32" s="1"/>
  <c r="AT115" i="32"/>
  <c r="AS115" i="32"/>
  <c r="AR115" i="32"/>
  <c r="AR139" i="32" s="1"/>
  <c r="AQ115" i="32"/>
  <c r="AQ139" i="32" s="1"/>
  <c r="AP115" i="32"/>
  <c r="AP139" i="32" s="1"/>
  <c r="AO115" i="32"/>
  <c r="AO139" i="32" s="1"/>
  <c r="AN115" i="32"/>
  <c r="AN139" i="32" s="1"/>
  <c r="AM115" i="32"/>
  <c r="AM139" i="32" s="1"/>
  <c r="AL115" i="32"/>
  <c r="AL139" i="32" s="1"/>
  <c r="AK115" i="32"/>
  <c r="AJ115" i="32"/>
  <c r="AJ127" i="32" s="1"/>
  <c r="AI115" i="32"/>
  <c r="AI139" i="32" s="1"/>
  <c r="AH115" i="32"/>
  <c r="AH139" i="32" s="1"/>
  <c r="AG115" i="32"/>
  <c r="AG139" i="32" s="1"/>
  <c r="AF115" i="32"/>
  <c r="AF139" i="32" s="1"/>
  <c r="AE115" i="32"/>
  <c r="AE139" i="32" s="1"/>
  <c r="AD115" i="32"/>
  <c r="AD139" i="32" s="1"/>
  <c r="AC115" i="32"/>
  <c r="AC127" i="32" s="1"/>
  <c r="AB115" i="32"/>
  <c r="AB139" i="32" s="1"/>
  <c r="AA115" i="32"/>
  <c r="AA139" i="32" s="1"/>
  <c r="Z115" i="32"/>
  <c r="Z139" i="32" s="1"/>
  <c r="Y115" i="32"/>
  <c r="Y139" i="32" s="1"/>
  <c r="X115" i="32"/>
  <c r="X139" i="32" s="1"/>
  <c r="W115" i="32"/>
  <c r="W139" i="32" s="1"/>
  <c r="V115" i="32"/>
  <c r="V139" i="32" s="1"/>
  <c r="U115" i="32"/>
  <c r="T115" i="32"/>
  <c r="T139" i="32" s="1"/>
  <c r="S115" i="32"/>
  <c r="S139" i="32" s="1"/>
  <c r="R115" i="32"/>
  <c r="R139" i="32" s="1"/>
  <c r="Q115" i="32"/>
  <c r="Q139" i="32" s="1"/>
  <c r="P115" i="32"/>
  <c r="P139" i="32" s="1"/>
  <c r="O115" i="32"/>
  <c r="O139" i="32" s="1"/>
  <c r="N115" i="32"/>
  <c r="N139" i="32" s="1"/>
  <c r="M115" i="32"/>
  <c r="L115" i="32"/>
  <c r="L127" i="32" s="1"/>
  <c r="K115" i="32"/>
  <c r="K139" i="32" s="1"/>
  <c r="J115" i="32"/>
  <c r="J139" i="32" s="1"/>
  <c r="I115" i="32"/>
  <c r="I139" i="32" s="1"/>
  <c r="H115" i="32"/>
  <c r="G115" i="32"/>
  <c r="G139" i="32" s="1"/>
  <c r="F115" i="32"/>
  <c r="F139" i="32" s="1"/>
  <c r="E115" i="32"/>
  <c r="D115" i="32"/>
  <c r="D139" i="32" s="1"/>
  <c r="C115" i="32"/>
  <c r="C139" i="32" s="1"/>
  <c r="B115" i="32"/>
  <c r="B139" i="32" s="1"/>
  <c r="BA114" i="32"/>
  <c r="BA138" i="32" s="1"/>
  <c r="AZ114" i="32"/>
  <c r="AZ138" i="32" s="1"/>
  <c r="AY114" i="32"/>
  <c r="AY138" i="32" s="1"/>
  <c r="AX114" i="32"/>
  <c r="AX138" i="32" s="1"/>
  <c r="AW114" i="32"/>
  <c r="AV114" i="32"/>
  <c r="AV126" i="32" s="1"/>
  <c r="AU114" i="32"/>
  <c r="AU138" i="32" s="1"/>
  <c r="AT114" i="32"/>
  <c r="AT138" i="32" s="1"/>
  <c r="AS114" i="32"/>
  <c r="AS138" i="32" s="1"/>
  <c r="AR114" i="32"/>
  <c r="AR138" i="32" s="1"/>
  <c r="AQ114" i="32"/>
  <c r="AQ138" i="32" s="1"/>
  <c r="AP114" i="32"/>
  <c r="AP138" i="32" s="1"/>
  <c r="AO114" i="32"/>
  <c r="AN114" i="32"/>
  <c r="AN126" i="32" s="1"/>
  <c r="AM114" i="32"/>
  <c r="AM138" i="32" s="1"/>
  <c r="AL114" i="32"/>
  <c r="AL138" i="32" s="1"/>
  <c r="AK114" i="32"/>
  <c r="AK138" i="32" s="1"/>
  <c r="AJ114" i="32"/>
  <c r="AJ138" i="32" s="1"/>
  <c r="AI114" i="32"/>
  <c r="AI138" i="32" s="1"/>
  <c r="AH114" i="32"/>
  <c r="AH138" i="32" s="1"/>
  <c r="AG114" i="32"/>
  <c r="AF114" i="32"/>
  <c r="AF138" i="32" s="1"/>
  <c r="AE114" i="32"/>
  <c r="AE138" i="32" s="1"/>
  <c r="AD114" i="32"/>
  <c r="AD138" i="32" s="1"/>
  <c r="AC114" i="32"/>
  <c r="AC138" i="32" s="1"/>
  <c r="AB114" i="32"/>
  <c r="AB138" i="32" s="1"/>
  <c r="AA114" i="32"/>
  <c r="AA138" i="32" s="1"/>
  <c r="Z114" i="32"/>
  <c r="Z138" i="32" s="1"/>
  <c r="Y114" i="32"/>
  <c r="X114" i="32"/>
  <c r="X126" i="32" s="1"/>
  <c r="W114" i="32"/>
  <c r="W138" i="32" s="1"/>
  <c r="V114" i="32"/>
  <c r="V138" i="32" s="1"/>
  <c r="U114" i="32"/>
  <c r="U138" i="32" s="1"/>
  <c r="T114" i="32"/>
  <c r="T138" i="32" s="1"/>
  <c r="S114" i="32"/>
  <c r="S138" i="32" s="1"/>
  <c r="R114" i="32"/>
  <c r="R138" i="32" s="1"/>
  <c r="Q114" i="32"/>
  <c r="Q126" i="32" s="1"/>
  <c r="P114" i="32"/>
  <c r="P138" i="32" s="1"/>
  <c r="O114" i="32"/>
  <c r="O138" i="32" s="1"/>
  <c r="N114" i="32"/>
  <c r="N138" i="32" s="1"/>
  <c r="M114" i="32"/>
  <c r="M138" i="32" s="1"/>
  <c r="L114" i="32"/>
  <c r="L138" i="32" s="1"/>
  <c r="K114" i="32"/>
  <c r="K138" i="32" s="1"/>
  <c r="J114" i="32"/>
  <c r="J138" i="32" s="1"/>
  <c r="I114" i="32"/>
  <c r="H114" i="32"/>
  <c r="H138" i="32" s="1"/>
  <c r="G114" i="32"/>
  <c r="G138" i="32" s="1"/>
  <c r="F114" i="32"/>
  <c r="F138" i="32" s="1"/>
  <c r="E114" i="32"/>
  <c r="E138" i="32" s="1"/>
  <c r="D114" i="32"/>
  <c r="D138" i="32" s="1"/>
  <c r="C114" i="32"/>
  <c r="B114" i="32"/>
  <c r="B138" i="32" s="1"/>
  <c r="BA113" i="32"/>
  <c r="AZ113" i="32"/>
  <c r="AZ125" i="32" s="1"/>
  <c r="AY113" i="32"/>
  <c r="AY137" i="32" s="1"/>
  <c r="AX113" i="32"/>
  <c r="AX137" i="32" s="1"/>
  <c r="AW113" i="32"/>
  <c r="AW137" i="32" s="1"/>
  <c r="AV113" i="32"/>
  <c r="AV120" i="32" s="1"/>
  <c r="AU113" i="32"/>
  <c r="AT113" i="32"/>
  <c r="AT137" i="32" s="1"/>
  <c r="AS113" i="32"/>
  <c r="AR113" i="32"/>
  <c r="AR137" i="32" s="1"/>
  <c r="AQ113" i="32"/>
  <c r="AQ137" i="32" s="1"/>
  <c r="AP113" i="32"/>
  <c r="AP137" i="32" s="1"/>
  <c r="AO113" i="32"/>
  <c r="AO137" i="32" s="1"/>
  <c r="AN113" i="32"/>
  <c r="AN137" i="32" s="1"/>
  <c r="AM113" i="32"/>
  <c r="AL113" i="32"/>
  <c r="AL137" i="32" s="1"/>
  <c r="AK113" i="32"/>
  <c r="AJ113" i="32"/>
  <c r="AJ125" i="32" s="1"/>
  <c r="AI113" i="32"/>
  <c r="AI137" i="32" s="1"/>
  <c r="AH113" i="32"/>
  <c r="AH137" i="32" s="1"/>
  <c r="AG113" i="32"/>
  <c r="AG137" i="32" s="1"/>
  <c r="AF113" i="32"/>
  <c r="AF120" i="32" s="1"/>
  <c r="AE113" i="32"/>
  <c r="AD113" i="32"/>
  <c r="AD137" i="32" s="1"/>
  <c r="AC113" i="32"/>
  <c r="AB113" i="32"/>
  <c r="AB125" i="32" s="1"/>
  <c r="AA113" i="32"/>
  <c r="AA137" i="32" s="1"/>
  <c r="Z113" i="32"/>
  <c r="Z137" i="32" s="1"/>
  <c r="Y113" i="32"/>
  <c r="Y137" i="32" s="1"/>
  <c r="X113" i="32"/>
  <c r="X137" i="32" s="1"/>
  <c r="W113" i="32"/>
  <c r="V113" i="32"/>
  <c r="V137" i="32" s="1"/>
  <c r="U113" i="32"/>
  <c r="T113" i="32"/>
  <c r="T137" i="32" s="1"/>
  <c r="S113" i="32"/>
  <c r="R113" i="32"/>
  <c r="Q113" i="32"/>
  <c r="P113" i="32"/>
  <c r="P137" i="32" s="1"/>
  <c r="O113" i="32"/>
  <c r="N113" i="32"/>
  <c r="N137" i="32" s="1"/>
  <c r="M113" i="32"/>
  <c r="L113" i="32"/>
  <c r="L125" i="32" s="1"/>
  <c r="K113" i="32"/>
  <c r="J113" i="32"/>
  <c r="I113" i="32"/>
  <c r="H113" i="32"/>
  <c r="H120" i="32" s="1"/>
  <c r="G113" i="32"/>
  <c r="F113" i="32"/>
  <c r="F137" i="32" s="1"/>
  <c r="E113" i="32"/>
  <c r="BA108" i="32"/>
  <c r="AZ108" i="32"/>
  <c r="AY108" i="32"/>
  <c r="AX108" i="32"/>
  <c r="AW108" i="32"/>
  <c r="AV108" i="32"/>
  <c r="AU108" i="32"/>
  <c r="AT108" i="32"/>
  <c r="AS108" i="32"/>
  <c r="AR108" i="32"/>
  <c r="AQ108" i="32"/>
  <c r="AP108" i="32"/>
  <c r="AO108" i="32"/>
  <c r="AN108" i="32"/>
  <c r="AM108" i="32"/>
  <c r="AL108" i="32"/>
  <c r="AK108" i="32"/>
  <c r="AJ108" i="32"/>
  <c r="AI108" i="32"/>
  <c r="AH108" i="32"/>
  <c r="AG108" i="32"/>
  <c r="AF108" i="32"/>
  <c r="AE108" i="32"/>
  <c r="AD108" i="32"/>
  <c r="AC108" i="32"/>
  <c r="AB108" i="32"/>
  <c r="AB132" i="32" s="1"/>
  <c r="AA108" i="32"/>
  <c r="Z108" i="32"/>
  <c r="Y108" i="32"/>
  <c r="X108" i="32"/>
  <c r="W108" i="32"/>
  <c r="V108" i="32"/>
  <c r="U108" i="32"/>
  <c r="T108" i="32"/>
  <c r="S108" i="32"/>
  <c r="R108" i="32"/>
  <c r="Q108" i="32"/>
  <c r="P108" i="32"/>
  <c r="O108" i="32"/>
  <c r="N108" i="32"/>
  <c r="M108" i="32"/>
  <c r="L108" i="32"/>
  <c r="K108" i="32"/>
  <c r="J108" i="32"/>
  <c r="I108" i="32"/>
  <c r="H108" i="32"/>
  <c r="G108" i="32"/>
  <c r="F108" i="32"/>
  <c r="E108" i="32"/>
  <c r="I95" i="32"/>
  <c r="O94" i="32"/>
  <c r="M94" i="32"/>
  <c r="H93" i="32"/>
  <c r="G93" i="32"/>
  <c r="M92" i="32"/>
  <c r="K92" i="32"/>
  <c r="O91" i="32"/>
  <c r="E91" i="32"/>
  <c r="K90" i="32"/>
  <c r="I90" i="32"/>
  <c r="I89" i="32"/>
  <c r="H89" i="32"/>
  <c r="C83" i="32"/>
  <c r="C59" i="32"/>
  <c r="C71" i="32" s="1"/>
  <c r="C95" i="32" s="1"/>
  <c r="C57" i="32"/>
  <c r="C69" i="32" s="1"/>
  <c r="C93" i="32" s="1"/>
  <c r="D54" i="32"/>
  <c r="D66" i="32" s="1"/>
  <c r="D90" i="32" s="1"/>
  <c r="AY48" i="32"/>
  <c r="AQ48" i="32"/>
  <c r="AI48" i="32"/>
  <c r="AA48" i="32"/>
  <c r="S48" i="32"/>
  <c r="K48" i="32"/>
  <c r="K96" i="32" s="1"/>
  <c r="BA47" i="32"/>
  <c r="AZ47" i="32"/>
  <c r="AY47" i="32"/>
  <c r="AX47" i="32"/>
  <c r="AW47" i="32"/>
  <c r="AV47" i="32"/>
  <c r="AU47" i="32"/>
  <c r="AT47" i="32"/>
  <c r="AS47" i="32"/>
  <c r="AR47" i="32"/>
  <c r="AQ47" i="32"/>
  <c r="AP47" i="32"/>
  <c r="AO47" i="32"/>
  <c r="AN47" i="32"/>
  <c r="AM47" i="32"/>
  <c r="AL47" i="32"/>
  <c r="AK47" i="32"/>
  <c r="AJ47" i="32"/>
  <c r="AI47" i="32"/>
  <c r="AH47" i="32"/>
  <c r="AG47" i="32"/>
  <c r="AF47" i="32"/>
  <c r="AE47" i="32"/>
  <c r="AD47" i="32"/>
  <c r="AC47" i="32"/>
  <c r="AB47" i="32"/>
  <c r="AA47" i="32"/>
  <c r="Z47" i="32"/>
  <c r="Y47" i="32"/>
  <c r="X47" i="32"/>
  <c r="W47" i="32"/>
  <c r="V47" i="32"/>
  <c r="U47" i="32"/>
  <c r="T47" i="32"/>
  <c r="S47" i="32"/>
  <c r="R47" i="32"/>
  <c r="Q47" i="32"/>
  <c r="O47" i="32"/>
  <c r="O95" i="32" s="1"/>
  <c r="N47" i="32"/>
  <c r="N95" i="32" s="1"/>
  <c r="M47" i="32"/>
  <c r="M95" i="32" s="1"/>
  <c r="L47" i="32"/>
  <c r="L95" i="32" s="1"/>
  <c r="K47" i="32"/>
  <c r="K95" i="32" s="1"/>
  <c r="J47" i="32"/>
  <c r="J95" i="32" s="1"/>
  <c r="I47" i="32"/>
  <c r="H47" i="32"/>
  <c r="H95" i="32" s="1"/>
  <c r="G47" i="32"/>
  <c r="G95" i="32" s="1"/>
  <c r="F47" i="32"/>
  <c r="F95" i="32" s="1"/>
  <c r="E47" i="32"/>
  <c r="E95" i="32" s="1"/>
  <c r="D47" i="32"/>
  <c r="D59" i="32" s="1"/>
  <c r="C47" i="32"/>
  <c r="B47" i="32"/>
  <c r="B59" i="32" s="1"/>
  <c r="BA46" i="32"/>
  <c r="AZ46" i="32"/>
  <c r="AY46" i="32"/>
  <c r="AX46" i="32"/>
  <c r="AW46" i="32"/>
  <c r="AV46" i="32"/>
  <c r="AU46" i="32"/>
  <c r="AT46" i="32"/>
  <c r="AS46" i="32"/>
  <c r="AR46" i="32"/>
  <c r="AQ46" i="32"/>
  <c r="AP46" i="32"/>
  <c r="AO46" i="32"/>
  <c r="AN46" i="32"/>
  <c r="AM46" i="32"/>
  <c r="AL46" i="32"/>
  <c r="AK46" i="32"/>
  <c r="AJ46" i="32"/>
  <c r="AI46" i="32"/>
  <c r="AH46" i="32"/>
  <c r="AG46" i="32"/>
  <c r="AF46" i="32"/>
  <c r="AE46" i="32"/>
  <c r="AD46" i="32"/>
  <c r="AC46" i="32"/>
  <c r="AB46" i="32"/>
  <c r="AA46" i="32"/>
  <c r="Z46" i="32"/>
  <c r="Y46" i="32"/>
  <c r="X46" i="32"/>
  <c r="W46" i="32"/>
  <c r="V46" i="32"/>
  <c r="U46" i="32"/>
  <c r="T46" i="32"/>
  <c r="S46" i="32"/>
  <c r="R46" i="32"/>
  <c r="Q46" i="32"/>
  <c r="P46" i="32"/>
  <c r="P94" i="32" s="1"/>
  <c r="O46" i="32"/>
  <c r="N46" i="32"/>
  <c r="N94" i="32" s="1"/>
  <c r="M46" i="32"/>
  <c r="L46" i="32"/>
  <c r="L94" i="32" s="1"/>
  <c r="K46" i="32"/>
  <c r="K94" i="32" s="1"/>
  <c r="J46" i="32"/>
  <c r="J94" i="32" s="1"/>
  <c r="I46" i="32"/>
  <c r="I94" i="32" s="1"/>
  <c r="H46" i="32"/>
  <c r="H94" i="32" s="1"/>
  <c r="G46" i="32"/>
  <c r="G94" i="32" s="1"/>
  <c r="F46" i="32"/>
  <c r="F94" i="32" s="1"/>
  <c r="E46" i="32"/>
  <c r="E94" i="32" s="1"/>
  <c r="D46" i="32"/>
  <c r="D58" i="32" s="1"/>
  <c r="C46" i="32"/>
  <c r="C58" i="32" s="1"/>
  <c r="B46" i="32"/>
  <c r="B58" i="32" s="1"/>
  <c r="BA45" i="32"/>
  <c r="AZ45" i="32"/>
  <c r="AY45" i="32"/>
  <c r="AX45" i="32"/>
  <c r="AW45" i="32"/>
  <c r="AV45" i="32"/>
  <c r="AU45" i="32"/>
  <c r="AT45" i="32"/>
  <c r="AS45" i="32"/>
  <c r="AR45" i="32"/>
  <c r="AQ45" i="32"/>
  <c r="AP45" i="32"/>
  <c r="AO45" i="32"/>
  <c r="AN45" i="32"/>
  <c r="AM45" i="32"/>
  <c r="AL45" i="32"/>
  <c r="AK45" i="32"/>
  <c r="AJ45" i="32"/>
  <c r="AI45" i="32"/>
  <c r="AH45" i="32"/>
  <c r="AG45" i="32"/>
  <c r="AF45" i="32"/>
  <c r="AE45" i="32"/>
  <c r="AD45" i="32"/>
  <c r="AC45" i="32"/>
  <c r="AB45" i="32"/>
  <c r="AA45" i="32"/>
  <c r="Z45" i="32"/>
  <c r="Y45" i="32"/>
  <c r="X45" i="32"/>
  <c r="W45" i="32"/>
  <c r="V45" i="32"/>
  <c r="U45" i="32"/>
  <c r="T45" i="32"/>
  <c r="S45" i="32"/>
  <c r="R45" i="32"/>
  <c r="Q45" i="32"/>
  <c r="O45" i="32"/>
  <c r="O93" i="32" s="1"/>
  <c r="N45" i="32"/>
  <c r="N93" i="32" s="1"/>
  <c r="M45" i="32"/>
  <c r="M93" i="32" s="1"/>
  <c r="L45" i="32"/>
  <c r="L93" i="32" s="1"/>
  <c r="K45" i="32"/>
  <c r="K93" i="32" s="1"/>
  <c r="J45" i="32"/>
  <c r="J93" i="32" s="1"/>
  <c r="I45" i="32"/>
  <c r="I93" i="32" s="1"/>
  <c r="H45" i="32"/>
  <c r="G45" i="32"/>
  <c r="F45" i="32"/>
  <c r="F93" i="32" s="1"/>
  <c r="E45" i="32"/>
  <c r="E93" i="32" s="1"/>
  <c r="D45" i="32"/>
  <c r="D57" i="32" s="1"/>
  <c r="C45" i="32"/>
  <c r="B45" i="32"/>
  <c r="B57" i="32" s="1"/>
  <c r="BA44" i="32"/>
  <c r="AZ44" i="32"/>
  <c r="AY44" i="32"/>
  <c r="AX44" i="32"/>
  <c r="AW44" i="32"/>
  <c r="AV44" i="32"/>
  <c r="AU44" i="32"/>
  <c r="AT44" i="32"/>
  <c r="AS44" i="32"/>
  <c r="AR44" i="32"/>
  <c r="AQ44" i="32"/>
  <c r="AP44" i="32"/>
  <c r="AO44" i="32"/>
  <c r="AN44" i="32"/>
  <c r="AM44" i="32"/>
  <c r="AL44" i="32"/>
  <c r="AK44" i="32"/>
  <c r="AJ44" i="32"/>
  <c r="AI44" i="32"/>
  <c r="AH44" i="32"/>
  <c r="AG44" i="32"/>
  <c r="AF44" i="32"/>
  <c r="AE44" i="32"/>
  <c r="AD44" i="32"/>
  <c r="AC44" i="32"/>
  <c r="AB44" i="32"/>
  <c r="AA44" i="32"/>
  <c r="Z44" i="32"/>
  <c r="Y44" i="32"/>
  <c r="X44" i="32"/>
  <c r="W44" i="32"/>
  <c r="V44" i="32"/>
  <c r="U44" i="32"/>
  <c r="T44" i="32"/>
  <c r="S44" i="32"/>
  <c r="R44" i="32"/>
  <c r="Q44" i="32"/>
  <c r="P44" i="32"/>
  <c r="P92" i="32" s="1"/>
  <c r="O44" i="32"/>
  <c r="O92" i="32" s="1"/>
  <c r="N44" i="32"/>
  <c r="N92" i="32" s="1"/>
  <c r="M44" i="32"/>
  <c r="L44" i="32"/>
  <c r="L92" i="32" s="1"/>
  <c r="K44" i="32"/>
  <c r="J44" i="32"/>
  <c r="J92" i="32" s="1"/>
  <c r="I44" i="32"/>
  <c r="I92" i="32" s="1"/>
  <c r="H44" i="32"/>
  <c r="H92" i="32" s="1"/>
  <c r="G44" i="32"/>
  <c r="G92" i="32" s="1"/>
  <c r="F44" i="32"/>
  <c r="F92" i="32" s="1"/>
  <c r="E44" i="32"/>
  <c r="E92" i="32" s="1"/>
  <c r="D44" i="32"/>
  <c r="D56" i="32" s="1"/>
  <c r="C44" i="32"/>
  <c r="C56" i="32" s="1"/>
  <c r="B44" i="32"/>
  <c r="B56" i="32" s="1"/>
  <c r="BA43" i="32"/>
  <c r="AZ43" i="32"/>
  <c r="AY43" i="32"/>
  <c r="AX43" i="32"/>
  <c r="AW43" i="32"/>
  <c r="AV43" i="32"/>
  <c r="AU43" i="32"/>
  <c r="AT43" i="32"/>
  <c r="AS43" i="32"/>
  <c r="AR43" i="32"/>
  <c r="AQ43" i="32"/>
  <c r="AP43" i="32"/>
  <c r="AO43" i="32"/>
  <c r="AN43" i="32"/>
  <c r="AM43" i="32"/>
  <c r="AL43" i="32"/>
  <c r="AK43" i="32"/>
  <c r="AJ43" i="32"/>
  <c r="AI43" i="32"/>
  <c r="AH43" i="32"/>
  <c r="AG43" i="32"/>
  <c r="AF43" i="32"/>
  <c r="AE43" i="32"/>
  <c r="AD43" i="32"/>
  <c r="AC43" i="32"/>
  <c r="AB43" i="32"/>
  <c r="AA43" i="32"/>
  <c r="Z43" i="32"/>
  <c r="Y43" i="32"/>
  <c r="X43" i="32"/>
  <c r="W43" i="32"/>
  <c r="V43" i="32"/>
  <c r="U43" i="32"/>
  <c r="T43" i="32"/>
  <c r="S43" i="32"/>
  <c r="R43" i="32"/>
  <c r="Q43" i="32"/>
  <c r="O43" i="32"/>
  <c r="N43" i="32"/>
  <c r="P43" i="32" s="1"/>
  <c r="P91" i="32" s="1"/>
  <c r="M43" i="32"/>
  <c r="M91" i="32" s="1"/>
  <c r="L43" i="32"/>
  <c r="L91" i="32" s="1"/>
  <c r="K43" i="32"/>
  <c r="K91" i="32" s="1"/>
  <c r="J43" i="32"/>
  <c r="J91" i="32" s="1"/>
  <c r="I43" i="32"/>
  <c r="I91" i="32" s="1"/>
  <c r="H43" i="32"/>
  <c r="H91" i="32" s="1"/>
  <c r="G43" i="32"/>
  <c r="G91" i="32" s="1"/>
  <c r="F43" i="32"/>
  <c r="F91" i="32" s="1"/>
  <c r="E43" i="32"/>
  <c r="D43" i="32"/>
  <c r="D55" i="32" s="1"/>
  <c r="C43" i="32"/>
  <c r="C55" i="32" s="1"/>
  <c r="B43" i="32"/>
  <c r="B55" i="32" s="1"/>
  <c r="BA42" i="32"/>
  <c r="AZ42" i="32"/>
  <c r="AY42" i="32"/>
  <c r="AX42" i="32"/>
  <c r="AW42" i="32"/>
  <c r="AV42" i="32"/>
  <c r="AU42" i="32"/>
  <c r="AT42" i="32"/>
  <c r="AS42" i="32"/>
  <c r="AR42" i="32"/>
  <c r="AQ42" i="32"/>
  <c r="AP42" i="32"/>
  <c r="AO42" i="32"/>
  <c r="AN42" i="32"/>
  <c r="AM42" i="32"/>
  <c r="AL42" i="32"/>
  <c r="AK42" i="32"/>
  <c r="AJ42" i="32"/>
  <c r="AI42" i="32"/>
  <c r="AH42" i="32"/>
  <c r="AG42" i="32"/>
  <c r="AF42" i="32"/>
  <c r="AE42" i="32"/>
  <c r="AD42" i="32"/>
  <c r="AC42" i="32"/>
  <c r="AB42" i="32"/>
  <c r="AA42" i="32"/>
  <c r="Z42" i="32"/>
  <c r="Y42" i="32"/>
  <c r="X42" i="32"/>
  <c r="W42" i="32"/>
  <c r="V42" i="32"/>
  <c r="U42" i="32"/>
  <c r="T42" i="32"/>
  <c r="S42" i="32"/>
  <c r="R42" i="32"/>
  <c r="Q42" i="32"/>
  <c r="P42" i="32"/>
  <c r="P90" i="32" s="1"/>
  <c r="O42" i="32"/>
  <c r="O90" i="32" s="1"/>
  <c r="N42" i="32"/>
  <c r="N90" i="32" s="1"/>
  <c r="M42" i="32"/>
  <c r="M90" i="32" s="1"/>
  <c r="L42" i="32"/>
  <c r="L90" i="32" s="1"/>
  <c r="K42" i="32"/>
  <c r="J42" i="32"/>
  <c r="J90" i="32" s="1"/>
  <c r="I42" i="32"/>
  <c r="H42" i="32"/>
  <c r="H90" i="32" s="1"/>
  <c r="G42" i="32"/>
  <c r="G90" i="32" s="1"/>
  <c r="F42" i="32"/>
  <c r="F90" i="32" s="1"/>
  <c r="E42" i="32"/>
  <c r="E90" i="32" s="1"/>
  <c r="D42" i="32"/>
  <c r="C42" i="32"/>
  <c r="C54" i="32" s="1"/>
  <c r="B42" i="32"/>
  <c r="B54" i="32" s="1"/>
  <c r="BA41" i="32"/>
  <c r="BA48" i="32" s="1"/>
  <c r="AZ41" i="32"/>
  <c r="AZ48" i="32" s="1"/>
  <c r="AY41" i="32"/>
  <c r="AX41" i="32"/>
  <c r="AX48" i="32" s="1"/>
  <c r="AW41" i="32"/>
  <c r="AW48" i="32" s="1"/>
  <c r="AV41" i="32"/>
  <c r="AV48" i="32" s="1"/>
  <c r="AU41" i="32"/>
  <c r="AU48" i="32" s="1"/>
  <c r="AT41" i="32"/>
  <c r="AT48" i="32" s="1"/>
  <c r="AS41" i="32"/>
  <c r="AS48" i="32" s="1"/>
  <c r="AR41" i="32"/>
  <c r="AR48" i="32" s="1"/>
  <c r="AQ41" i="32"/>
  <c r="AP41" i="32"/>
  <c r="AP48" i="32" s="1"/>
  <c r="AO41" i="32"/>
  <c r="AO48" i="32" s="1"/>
  <c r="AN41" i="32"/>
  <c r="AN48" i="32" s="1"/>
  <c r="AM41" i="32"/>
  <c r="AM48" i="32" s="1"/>
  <c r="AL41" i="32"/>
  <c r="AL48" i="32" s="1"/>
  <c r="AK41" i="32"/>
  <c r="AK48" i="32" s="1"/>
  <c r="AJ41" i="32"/>
  <c r="AJ48" i="32" s="1"/>
  <c r="AI41" i="32"/>
  <c r="AH41" i="32"/>
  <c r="AH48" i="32" s="1"/>
  <c r="AG41" i="32"/>
  <c r="AG48" i="32" s="1"/>
  <c r="AF41" i="32"/>
  <c r="AF48" i="32" s="1"/>
  <c r="AE41" i="32"/>
  <c r="AE48" i="32" s="1"/>
  <c r="AD41" i="32"/>
  <c r="AD48" i="32" s="1"/>
  <c r="AC41" i="32"/>
  <c r="AC48" i="32" s="1"/>
  <c r="AB41" i="32"/>
  <c r="AB48" i="32" s="1"/>
  <c r="AA41" i="32"/>
  <c r="Z41" i="32"/>
  <c r="Z48" i="32" s="1"/>
  <c r="Y41" i="32"/>
  <c r="Y48" i="32" s="1"/>
  <c r="X41" i="32"/>
  <c r="X48" i="32" s="1"/>
  <c r="W41" i="32"/>
  <c r="W48" i="32" s="1"/>
  <c r="V41" i="32"/>
  <c r="V48" i="32" s="1"/>
  <c r="U41" i="32"/>
  <c r="U48" i="32" s="1"/>
  <c r="T41" i="32"/>
  <c r="T48" i="32" s="1"/>
  <c r="S41" i="32"/>
  <c r="R41" i="32"/>
  <c r="R48" i="32" s="1"/>
  <c r="Q41" i="32"/>
  <c r="Q48" i="32" s="1"/>
  <c r="O41" i="32"/>
  <c r="O48" i="32" s="1"/>
  <c r="O96" i="32" s="1"/>
  <c r="N41" i="32"/>
  <c r="N89" i="32" s="1"/>
  <c r="M41" i="32"/>
  <c r="M89" i="32" s="1"/>
  <c r="L41" i="32"/>
  <c r="L89" i="32" s="1"/>
  <c r="K41" i="32"/>
  <c r="K89" i="32" s="1"/>
  <c r="J41" i="32"/>
  <c r="J89" i="32" s="1"/>
  <c r="I41" i="32"/>
  <c r="I48" i="32" s="1"/>
  <c r="I96" i="32" s="1"/>
  <c r="H41" i="32"/>
  <c r="H48" i="32" s="1"/>
  <c r="H96" i="32" s="1"/>
  <c r="G41" i="32"/>
  <c r="G48" i="32" s="1"/>
  <c r="G96" i="32" s="1"/>
  <c r="F41" i="32"/>
  <c r="F89" i="32" s="1"/>
  <c r="E41" i="32"/>
  <c r="E89" i="32" s="1"/>
  <c r="D41" i="32"/>
  <c r="D53" i="32" s="1"/>
  <c r="C41" i="32"/>
  <c r="C53" i="32" s="1"/>
  <c r="B41" i="32"/>
  <c r="B53" i="32" s="1"/>
  <c r="BA36" i="32"/>
  <c r="AZ36" i="32"/>
  <c r="AY36" i="32"/>
  <c r="AX36" i="32"/>
  <c r="AW36" i="32"/>
  <c r="AV36" i="32"/>
  <c r="AU36" i="32"/>
  <c r="AT36" i="32"/>
  <c r="AS36" i="32"/>
  <c r="AR36" i="32"/>
  <c r="AQ36" i="32"/>
  <c r="AP36" i="32"/>
  <c r="AO36" i="32"/>
  <c r="AN36" i="32"/>
  <c r="AM36" i="32"/>
  <c r="AL36" i="32"/>
  <c r="AK36" i="32"/>
  <c r="AJ36" i="32"/>
  <c r="AI36" i="32"/>
  <c r="AH36" i="32"/>
  <c r="AG36" i="32"/>
  <c r="AF36" i="32"/>
  <c r="AE36" i="32"/>
  <c r="AD36" i="32"/>
  <c r="AC36" i="32"/>
  <c r="AB36" i="32"/>
  <c r="AA36" i="32"/>
  <c r="Z36" i="32"/>
  <c r="Y36" i="32"/>
  <c r="X36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F36" i="32"/>
  <c r="E36" i="32"/>
  <c r="AO141" i="31"/>
  <c r="AC140" i="31"/>
  <c r="Q139" i="31"/>
  <c r="D137" i="31"/>
  <c r="C137" i="31"/>
  <c r="B137" i="31"/>
  <c r="BA131" i="31"/>
  <c r="AS131" i="31"/>
  <c r="AO131" i="31"/>
  <c r="AK131" i="31"/>
  <c r="Y131" i="31"/>
  <c r="M131" i="31"/>
  <c r="I131" i="31"/>
  <c r="E131" i="31"/>
  <c r="AW130" i="31"/>
  <c r="AO130" i="31"/>
  <c r="AG130" i="31"/>
  <c r="AC130" i="31"/>
  <c r="Y130" i="31"/>
  <c r="M130" i="31"/>
  <c r="L130" i="31"/>
  <c r="I130" i="31"/>
  <c r="E130" i="31"/>
  <c r="BA129" i="31"/>
  <c r="AO129" i="31"/>
  <c r="AK129" i="31"/>
  <c r="AG129" i="31"/>
  <c r="AC129" i="31"/>
  <c r="U129" i="31"/>
  <c r="I129" i="31"/>
  <c r="E129" i="31"/>
  <c r="AW128" i="31"/>
  <c r="AS128" i="31"/>
  <c r="Y128" i="31"/>
  <c r="U128" i="31"/>
  <c r="M128" i="31"/>
  <c r="I128" i="31"/>
  <c r="AW127" i="31"/>
  <c r="AO127" i="31"/>
  <c r="AK127" i="31"/>
  <c r="Y127" i="31"/>
  <c r="U127" i="31"/>
  <c r="I127" i="31"/>
  <c r="E127" i="31"/>
  <c r="AS126" i="31"/>
  <c r="AO126" i="31"/>
  <c r="AC126" i="31"/>
  <c r="Y126" i="31"/>
  <c r="M126" i="31"/>
  <c r="I126" i="31"/>
  <c r="AS125" i="31"/>
  <c r="D125" i="31"/>
  <c r="C125" i="31"/>
  <c r="B125" i="31"/>
  <c r="AS120" i="31"/>
  <c r="AC120" i="31"/>
  <c r="M120" i="31"/>
  <c r="BA119" i="31"/>
  <c r="BA143" i="31" s="1"/>
  <c r="AZ119" i="31"/>
  <c r="AY119" i="31"/>
  <c r="AY143" i="31" s="1"/>
  <c r="AX119" i="31"/>
  <c r="AX143" i="31" s="1"/>
  <c r="AW119" i="31"/>
  <c r="AV119" i="31"/>
  <c r="AU119" i="31"/>
  <c r="AU143" i="31" s="1"/>
  <c r="AT119" i="31"/>
  <c r="AT143" i="31" s="1"/>
  <c r="AS119" i="31"/>
  <c r="AS143" i="31" s="1"/>
  <c r="AR119" i="31"/>
  <c r="AQ119" i="31"/>
  <c r="AP119" i="31"/>
  <c r="AP143" i="31" s="1"/>
  <c r="AO119" i="31"/>
  <c r="AO143" i="31" s="1"/>
  <c r="AN119" i="31"/>
  <c r="AM119" i="31"/>
  <c r="AM143" i="31" s="1"/>
  <c r="AL119" i="31"/>
  <c r="AK119" i="31"/>
  <c r="AK143" i="31" s="1"/>
  <c r="AJ119" i="31"/>
  <c r="AI119" i="31"/>
  <c r="AI143" i="31" s="1"/>
  <c r="AH119" i="31"/>
  <c r="AH143" i="31" s="1"/>
  <c r="AG119" i="31"/>
  <c r="AF119" i="31"/>
  <c r="AE119" i="31"/>
  <c r="AE143" i="31" s="1"/>
  <c r="AD119" i="31"/>
  <c r="AD143" i="31" s="1"/>
  <c r="AC119" i="31"/>
  <c r="AC143" i="31" s="1"/>
  <c r="AB119" i="31"/>
  <c r="AA119" i="31"/>
  <c r="Z119" i="31"/>
  <c r="Z143" i="31" s="1"/>
  <c r="Y119" i="31"/>
  <c r="Y143" i="31" s="1"/>
  <c r="X119" i="31"/>
  <c r="W119" i="31"/>
  <c r="W143" i="31" s="1"/>
  <c r="V119" i="31"/>
  <c r="U119" i="31"/>
  <c r="U143" i="31" s="1"/>
  <c r="T119" i="31"/>
  <c r="S119" i="31"/>
  <c r="S143" i="31" s="1"/>
  <c r="R119" i="31"/>
  <c r="R143" i="31" s="1"/>
  <c r="Q119" i="31"/>
  <c r="P119" i="31"/>
  <c r="O119" i="31"/>
  <c r="O143" i="31" s="1"/>
  <c r="N119" i="31"/>
  <c r="N143" i="31" s="1"/>
  <c r="M119" i="31"/>
  <c r="M143" i="31" s="1"/>
  <c r="L119" i="31"/>
  <c r="K119" i="31"/>
  <c r="J119" i="31"/>
  <c r="J143" i="31" s="1"/>
  <c r="I119" i="31"/>
  <c r="I143" i="31" s="1"/>
  <c r="H119" i="31"/>
  <c r="G119" i="31"/>
  <c r="G143" i="31" s="1"/>
  <c r="F119" i="31"/>
  <c r="E119" i="31"/>
  <c r="E143" i="31" s="1"/>
  <c r="D119" i="31"/>
  <c r="C119" i="31"/>
  <c r="C143" i="31" s="1"/>
  <c r="B119" i="31"/>
  <c r="B143" i="31" s="1"/>
  <c r="BA118" i="31"/>
  <c r="AZ118" i="31"/>
  <c r="AY118" i="31"/>
  <c r="AY142" i="31" s="1"/>
  <c r="AX118" i="31"/>
  <c r="AX142" i="31" s="1"/>
  <c r="AW118" i="31"/>
  <c r="AW142" i="31" s="1"/>
  <c r="AV118" i="31"/>
  <c r="AU118" i="31"/>
  <c r="AT118" i="31"/>
  <c r="AT142" i="31" s="1"/>
  <c r="AS118" i="31"/>
  <c r="AS142" i="31" s="1"/>
  <c r="AR118" i="31"/>
  <c r="AQ118" i="31"/>
  <c r="AQ142" i="31" s="1"/>
  <c r="AP118" i="31"/>
  <c r="AO118" i="31"/>
  <c r="AO142" i="31" s="1"/>
  <c r="AN118" i="31"/>
  <c r="AM118" i="31"/>
  <c r="AM142" i="31" s="1"/>
  <c r="AL118" i="31"/>
  <c r="AL142" i="31" s="1"/>
  <c r="AK118" i="31"/>
  <c r="AJ118" i="31"/>
  <c r="AI118" i="31"/>
  <c r="AI142" i="31" s="1"/>
  <c r="AH118" i="31"/>
  <c r="AH142" i="31" s="1"/>
  <c r="AG118" i="31"/>
  <c r="AG142" i="31" s="1"/>
  <c r="AF118" i="31"/>
  <c r="AE118" i="31"/>
  <c r="AD118" i="31"/>
  <c r="AD142" i="31" s="1"/>
  <c r="AC118" i="31"/>
  <c r="AC142" i="31" s="1"/>
  <c r="AB118" i="31"/>
  <c r="AA118" i="31"/>
  <c r="AA142" i="31" s="1"/>
  <c r="Z118" i="31"/>
  <c r="Y118" i="31"/>
  <c r="Y142" i="31" s="1"/>
  <c r="X118" i="31"/>
  <c r="W118" i="31"/>
  <c r="W142" i="31" s="1"/>
  <c r="V118" i="31"/>
  <c r="V142" i="31" s="1"/>
  <c r="U118" i="31"/>
  <c r="T118" i="31"/>
  <c r="S118" i="31"/>
  <c r="S142" i="31" s="1"/>
  <c r="R118" i="31"/>
  <c r="R142" i="31" s="1"/>
  <c r="Q118" i="31"/>
  <c r="Q142" i="31" s="1"/>
  <c r="P118" i="31"/>
  <c r="O118" i="31"/>
  <c r="N118" i="31"/>
  <c r="N142" i="31" s="1"/>
  <c r="M118" i="31"/>
  <c r="M142" i="31" s="1"/>
  <c r="L118" i="31"/>
  <c r="L142" i="31" s="1"/>
  <c r="K118" i="31"/>
  <c r="J118" i="31"/>
  <c r="J142" i="31" s="1"/>
  <c r="I118" i="31"/>
  <c r="I142" i="31" s="1"/>
  <c r="H118" i="31"/>
  <c r="G118" i="31"/>
  <c r="G142" i="31" s="1"/>
  <c r="F118" i="31"/>
  <c r="E118" i="31"/>
  <c r="E142" i="31" s="1"/>
  <c r="D118" i="31"/>
  <c r="D142" i="31" s="1"/>
  <c r="C118" i="31"/>
  <c r="C142" i="31" s="1"/>
  <c r="B118" i="31"/>
  <c r="B130" i="31" s="1"/>
  <c r="BA117" i="31"/>
  <c r="BA141" i="31" s="1"/>
  <c r="AZ117" i="31"/>
  <c r="AY117" i="31"/>
  <c r="AY141" i="31" s="1"/>
  <c r="AX117" i="31"/>
  <c r="AX141" i="31" s="1"/>
  <c r="AW117" i="31"/>
  <c r="AV117" i="31"/>
  <c r="AV141" i="31" s="1"/>
  <c r="AU117" i="31"/>
  <c r="AU141" i="31" s="1"/>
  <c r="AT117" i="31"/>
  <c r="AT141" i="31" s="1"/>
  <c r="AS117" i="31"/>
  <c r="AR117" i="31"/>
  <c r="AQ117" i="31"/>
  <c r="AQ141" i="31" s="1"/>
  <c r="AP117" i="31"/>
  <c r="AP141" i="31" s="1"/>
  <c r="AO117" i="31"/>
  <c r="AN117" i="31"/>
  <c r="AM117" i="31"/>
  <c r="AM141" i="31" s="1"/>
  <c r="AL117" i="31"/>
  <c r="AL141" i="31" s="1"/>
  <c r="AK117" i="31"/>
  <c r="AK141" i="31" s="1"/>
  <c r="AJ117" i="31"/>
  <c r="AJ129" i="31" s="1"/>
  <c r="AI117" i="31"/>
  <c r="AH117" i="31"/>
  <c r="AH141" i="31" s="1"/>
  <c r="AG117" i="31"/>
  <c r="AG141" i="31" s="1"/>
  <c r="AF117" i="31"/>
  <c r="AF141" i="31" s="1"/>
  <c r="AE117" i="31"/>
  <c r="AD117" i="31"/>
  <c r="AD129" i="31" s="1"/>
  <c r="AC117" i="31"/>
  <c r="AC141" i="31" s="1"/>
  <c r="AB117" i="31"/>
  <c r="AA117" i="31"/>
  <c r="AA141" i="31" s="1"/>
  <c r="Z117" i="31"/>
  <c r="Y117" i="31"/>
  <c r="Y129" i="31" s="1"/>
  <c r="X117" i="31"/>
  <c r="X141" i="31" s="1"/>
  <c r="W117" i="31"/>
  <c r="W141" i="31" s="1"/>
  <c r="V117" i="31"/>
  <c r="U117" i="31"/>
  <c r="U141" i="31" s="1"/>
  <c r="T117" i="31"/>
  <c r="T129" i="31" s="1"/>
  <c r="S117" i="31"/>
  <c r="S141" i="31" s="1"/>
  <c r="R117" i="31"/>
  <c r="R141" i="31" s="1"/>
  <c r="Q117" i="31"/>
  <c r="P117" i="31"/>
  <c r="P141" i="31" s="1"/>
  <c r="O117" i="31"/>
  <c r="O141" i="31" s="1"/>
  <c r="N117" i="31"/>
  <c r="N141" i="31" s="1"/>
  <c r="M117" i="31"/>
  <c r="L117" i="31"/>
  <c r="K117" i="31"/>
  <c r="K141" i="31" s="1"/>
  <c r="J117" i="31"/>
  <c r="J141" i="31" s="1"/>
  <c r="I117" i="31"/>
  <c r="I141" i="31" s="1"/>
  <c r="H117" i="31"/>
  <c r="G117" i="31"/>
  <c r="G141" i="31" s="1"/>
  <c r="F117" i="31"/>
  <c r="F141" i="31" s="1"/>
  <c r="E117" i="31"/>
  <c r="E141" i="31" s="1"/>
  <c r="D117" i="31"/>
  <c r="D129" i="31" s="1"/>
  <c r="C117" i="31"/>
  <c r="B117" i="31"/>
  <c r="B141" i="31" s="1"/>
  <c r="BA116" i="31"/>
  <c r="BA140" i="31" s="1"/>
  <c r="AZ116" i="31"/>
  <c r="AZ140" i="31" s="1"/>
  <c r="AY116" i="31"/>
  <c r="AX116" i="31"/>
  <c r="AX140" i="31" s="1"/>
  <c r="AW116" i="31"/>
  <c r="AW140" i="31" s="1"/>
  <c r="AV116" i="31"/>
  <c r="AU116" i="31"/>
  <c r="AU140" i="31" s="1"/>
  <c r="AT116" i="31"/>
  <c r="AS116" i="31"/>
  <c r="AS140" i="31" s="1"/>
  <c r="AR116" i="31"/>
  <c r="AR140" i="31" s="1"/>
  <c r="AQ116" i="31"/>
  <c r="AQ140" i="31" s="1"/>
  <c r="AP116" i="31"/>
  <c r="AO116" i="31"/>
  <c r="AO140" i="31" s="1"/>
  <c r="AN116" i="31"/>
  <c r="AN128" i="31" s="1"/>
  <c r="AM116" i="31"/>
  <c r="AM140" i="31" s="1"/>
  <c r="AL116" i="31"/>
  <c r="AL140" i="31" s="1"/>
  <c r="AK116" i="31"/>
  <c r="AJ116" i="31"/>
  <c r="AJ140" i="31" s="1"/>
  <c r="AI116" i="31"/>
  <c r="AI140" i="31" s="1"/>
  <c r="AH116" i="31"/>
  <c r="AH128" i="31" s="1"/>
  <c r="AG116" i="31"/>
  <c r="AF116" i="31"/>
  <c r="AE116" i="31"/>
  <c r="AE140" i="31" s="1"/>
  <c r="AD116" i="31"/>
  <c r="AD140" i="31" s="1"/>
  <c r="AC116" i="31"/>
  <c r="AC128" i="31" s="1"/>
  <c r="AB116" i="31"/>
  <c r="AA116" i="31"/>
  <c r="AA140" i="31" s="1"/>
  <c r="Z116" i="31"/>
  <c r="Z140" i="31" s="1"/>
  <c r="Y116" i="31"/>
  <c r="Y140" i="31" s="1"/>
  <c r="X116" i="31"/>
  <c r="X128" i="31" s="1"/>
  <c r="W116" i="31"/>
  <c r="V116" i="31"/>
  <c r="V140" i="31" s="1"/>
  <c r="U116" i="31"/>
  <c r="U140" i="31" s="1"/>
  <c r="T116" i="31"/>
  <c r="T140" i="31" s="1"/>
  <c r="S116" i="31"/>
  <c r="R116" i="31"/>
  <c r="R140" i="31" s="1"/>
  <c r="Q116" i="31"/>
  <c r="Q140" i="31" s="1"/>
  <c r="P116" i="31"/>
  <c r="O116" i="31"/>
  <c r="O140" i="31" s="1"/>
  <c r="N116" i="31"/>
  <c r="M116" i="31"/>
  <c r="M140" i="31" s="1"/>
  <c r="L116" i="31"/>
  <c r="L140" i="31" s="1"/>
  <c r="K116" i="31"/>
  <c r="K140" i="31" s="1"/>
  <c r="J116" i="31"/>
  <c r="I116" i="31"/>
  <c r="I140" i="31" s="1"/>
  <c r="H116" i="31"/>
  <c r="H128" i="31" s="1"/>
  <c r="G116" i="31"/>
  <c r="G140" i="31" s="1"/>
  <c r="F116" i="31"/>
  <c r="F140" i="31" s="1"/>
  <c r="E116" i="31"/>
  <c r="D116" i="31"/>
  <c r="D140" i="31" s="1"/>
  <c r="C116" i="31"/>
  <c r="C140" i="31" s="1"/>
  <c r="B116" i="31"/>
  <c r="B140" i="31" s="1"/>
  <c r="BA115" i="31"/>
  <c r="AZ115" i="31"/>
  <c r="AY115" i="31"/>
  <c r="AY139" i="31" s="1"/>
  <c r="AX115" i="31"/>
  <c r="AX139" i="31" s="1"/>
  <c r="AW115" i="31"/>
  <c r="AW139" i="31" s="1"/>
  <c r="AV115" i="31"/>
  <c r="AU115" i="31"/>
  <c r="AU139" i="31" s="1"/>
  <c r="AT115" i="31"/>
  <c r="AT139" i="31" s="1"/>
  <c r="AS115" i="31"/>
  <c r="AS139" i="31" s="1"/>
  <c r="AR115" i="31"/>
  <c r="AR127" i="31" s="1"/>
  <c r="AQ115" i="31"/>
  <c r="AP115" i="31"/>
  <c r="AP139" i="31" s="1"/>
  <c r="AO115" i="31"/>
  <c r="AO139" i="31" s="1"/>
  <c r="AN115" i="31"/>
  <c r="AN139" i="31" s="1"/>
  <c r="AM115" i="31"/>
  <c r="AL115" i="31"/>
  <c r="AL139" i="31" s="1"/>
  <c r="AK115" i="31"/>
  <c r="AK139" i="31" s="1"/>
  <c r="AJ115" i="31"/>
  <c r="AJ139" i="31" s="1"/>
  <c r="AI115" i="31"/>
  <c r="AH115" i="31"/>
  <c r="AH139" i="31" s="1"/>
  <c r="AG115" i="31"/>
  <c r="AG139" i="31" s="1"/>
  <c r="AF115" i="31"/>
  <c r="AF139" i="31" s="1"/>
  <c r="AE115" i="31"/>
  <c r="AD115" i="31"/>
  <c r="AD139" i="31" s="1"/>
  <c r="AC115" i="31"/>
  <c r="AC139" i="31" s="1"/>
  <c r="AB115" i="31"/>
  <c r="AB139" i="31" s="1"/>
  <c r="AA115" i="31"/>
  <c r="Z115" i="31"/>
  <c r="Z139" i="31" s="1"/>
  <c r="Y115" i="31"/>
  <c r="Y139" i="31" s="1"/>
  <c r="X115" i="31"/>
  <c r="X139" i="31" s="1"/>
  <c r="W115" i="31"/>
  <c r="V115" i="31"/>
  <c r="V139" i="31" s="1"/>
  <c r="U115" i="31"/>
  <c r="U139" i="31" s="1"/>
  <c r="T115" i="31"/>
  <c r="T139" i="31" s="1"/>
  <c r="S115" i="31"/>
  <c r="R115" i="31"/>
  <c r="R139" i="31" s="1"/>
  <c r="Q115" i="31"/>
  <c r="Q127" i="31" s="1"/>
  <c r="P115" i="31"/>
  <c r="P139" i="31" s="1"/>
  <c r="O115" i="31"/>
  <c r="N115" i="31"/>
  <c r="N139" i="31" s="1"/>
  <c r="M115" i="31"/>
  <c r="M139" i="31" s="1"/>
  <c r="L115" i="31"/>
  <c r="L127" i="31" s="1"/>
  <c r="K115" i="31"/>
  <c r="J115" i="31"/>
  <c r="J139" i="31" s="1"/>
  <c r="I115" i="31"/>
  <c r="I139" i="31" s="1"/>
  <c r="H115" i="31"/>
  <c r="H139" i="31" s="1"/>
  <c r="G115" i="31"/>
  <c r="F115" i="31"/>
  <c r="F139" i="31" s="1"/>
  <c r="E115" i="31"/>
  <c r="E139" i="31" s="1"/>
  <c r="D115" i="31"/>
  <c r="D139" i="31" s="1"/>
  <c r="C115" i="31"/>
  <c r="B115" i="31"/>
  <c r="B139" i="31" s="1"/>
  <c r="BA114" i="31"/>
  <c r="BA126" i="31" s="1"/>
  <c r="AZ114" i="31"/>
  <c r="AZ138" i="31" s="1"/>
  <c r="AY114" i="31"/>
  <c r="AX114" i="31"/>
  <c r="AX138" i="31" s="1"/>
  <c r="AW114" i="31"/>
  <c r="AW138" i="31" s="1"/>
  <c r="AV114" i="31"/>
  <c r="AV138" i="31" s="1"/>
  <c r="AU114" i="31"/>
  <c r="AT114" i="31"/>
  <c r="AT138" i="31" s="1"/>
  <c r="AS114" i="31"/>
  <c r="AS138" i="31" s="1"/>
  <c r="AR114" i="31"/>
  <c r="AR138" i="31" s="1"/>
  <c r="AQ114" i="31"/>
  <c r="AP114" i="31"/>
  <c r="AP138" i="31" s="1"/>
  <c r="AO114" i="31"/>
  <c r="AO138" i="31" s="1"/>
  <c r="AN114" i="31"/>
  <c r="AN138" i="31" s="1"/>
  <c r="AM114" i="31"/>
  <c r="AL114" i="31"/>
  <c r="AL138" i="31" s="1"/>
  <c r="AK114" i="31"/>
  <c r="AK138" i="31" s="1"/>
  <c r="AJ114" i="31"/>
  <c r="AJ138" i="31" s="1"/>
  <c r="AI114" i="31"/>
  <c r="AH114" i="31"/>
  <c r="AH138" i="31" s="1"/>
  <c r="AG114" i="31"/>
  <c r="AG138" i="31" s="1"/>
  <c r="AF114" i="31"/>
  <c r="AF138" i="31" s="1"/>
  <c r="AE114" i="31"/>
  <c r="AD114" i="31"/>
  <c r="AD138" i="31" s="1"/>
  <c r="AC114" i="31"/>
  <c r="AC138" i="31" s="1"/>
  <c r="AB114" i="31"/>
  <c r="AB138" i="31" s="1"/>
  <c r="AA114" i="31"/>
  <c r="Z114" i="31"/>
  <c r="Z138" i="31" s="1"/>
  <c r="Y114" i="31"/>
  <c r="Y138" i="31" s="1"/>
  <c r="X114" i="31"/>
  <c r="X138" i="31" s="1"/>
  <c r="W114" i="31"/>
  <c r="V114" i="31"/>
  <c r="V138" i="31" s="1"/>
  <c r="U114" i="31"/>
  <c r="U126" i="31" s="1"/>
  <c r="T114" i="31"/>
  <c r="T138" i="31" s="1"/>
  <c r="S114" i="31"/>
  <c r="R114" i="31"/>
  <c r="R138" i="31" s="1"/>
  <c r="Q114" i="31"/>
  <c r="Q138" i="31" s="1"/>
  <c r="P114" i="31"/>
  <c r="P138" i="31" s="1"/>
  <c r="O114" i="31"/>
  <c r="N114" i="31"/>
  <c r="N138" i="31" s="1"/>
  <c r="M114" i="31"/>
  <c r="M138" i="31" s="1"/>
  <c r="L114" i="31"/>
  <c r="L138" i="31" s="1"/>
  <c r="K114" i="31"/>
  <c r="J114" i="31"/>
  <c r="J126" i="31" s="1"/>
  <c r="I114" i="31"/>
  <c r="I138" i="31" s="1"/>
  <c r="H114" i="31"/>
  <c r="H138" i="31" s="1"/>
  <c r="G114" i="31"/>
  <c r="F114" i="31"/>
  <c r="F138" i="31" s="1"/>
  <c r="E114" i="31"/>
  <c r="E138" i="31" s="1"/>
  <c r="D114" i="31"/>
  <c r="D138" i="31" s="1"/>
  <c r="C114" i="31"/>
  <c r="B114" i="31"/>
  <c r="B138" i="31" s="1"/>
  <c r="BA113" i="31"/>
  <c r="BA137" i="31" s="1"/>
  <c r="AZ113" i="31"/>
  <c r="AZ137" i="31" s="1"/>
  <c r="AY113" i="31"/>
  <c r="AX113" i="31"/>
  <c r="AX137" i="31" s="1"/>
  <c r="AW113" i="31"/>
  <c r="AW137" i="31" s="1"/>
  <c r="AV113" i="31"/>
  <c r="AV137" i="31" s="1"/>
  <c r="AU113" i="31"/>
  <c r="AT113" i="31"/>
  <c r="AT137" i="31" s="1"/>
  <c r="AS113" i="31"/>
  <c r="AS137" i="31" s="1"/>
  <c r="AR113" i="31"/>
  <c r="AR137" i="31" s="1"/>
  <c r="AQ113" i="31"/>
  <c r="AP113" i="31"/>
  <c r="AP137" i="31" s="1"/>
  <c r="AO113" i="31"/>
  <c r="AO137" i="31" s="1"/>
  <c r="AN113" i="31"/>
  <c r="AN137" i="31" s="1"/>
  <c r="AM113" i="31"/>
  <c r="AL113" i="31"/>
  <c r="AL137" i="31" s="1"/>
  <c r="AK113" i="31"/>
  <c r="AK137" i="31" s="1"/>
  <c r="AJ113" i="31"/>
  <c r="AJ137" i="31" s="1"/>
  <c r="AI113" i="31"/>
  <c r="AH113" i="31"/>
  <c r="AH137" i="31" s="1"/>
  <c r="AG113" i="31"/>
  <c r="AG137" i="31" s="1"/>
  <c r="AF113" i="31"/>
  <c r="AF137" i="31" s="1"/>
  <c r="AE113" i="31"/>
  <c r="AD113" i="31"/>
  <c r="AD125" i="31" s="1"/>
  <c r="AC113" i="31"/>
  <c r="AC137" i="31" s="1"/>
  <c r="AB113" i="31"/>
  <c r="AB137" i="31" s="1"/>
  <c r="AA113" i="31"/>
  <c r="Z113" i="31"/>
  <c r="Z137" i="31" s="1"/>
  <c r="Y113" i="31"/>
  <c r="Y137" i="31" s="1"/>
  <c r="X113" i="31"/>
  <c r="X137" i="31" s="1"/>
  <c r="W113" i="31"/>
  <c r="V113" i="31"/>
  <c r="V137" i="31" s="1"/>
  <c r="U113" i="31"/>
  <c r="U137" i="31" s="1"/>
  <c r="T113" i="31"/>
  <c r="T125" i="31" s="1"/>
  <c r="S113" i="31"/>
  <c r="R113" i="31"/>
  <c r="R137" i="31" s="1"/>
  <c r="Q113" i="31"/>
  <c r="Q137" i="31" s="1"/>
  <c r="P113" i="31"/>
  <c r="P137" i="31" s="1"/>
  <c r="O113" i="31"/>
  <c r="N113" i="31"/>
  <c r="N137" i="31" s="1"/>
  <c r="M113" i="31"/>
  <c r="M137" i="31" s="1"/>
  <c r="L113" i="31"/>
  <c r="L137" i="31" s="1"/>
  <c r="K113" i="31"/>
  <c r="J113" i="31"/>
  <c r="J137" i="31" s="1"/>
  <c r="I113" i="31"/>
  <c r="I137" i="31" s="1"/>
  <c r="H113" i="31"/>
  <c r="H137" i="31" s="1"/>
  <c r="G113" i="31"/>
  <c r="F113" i="31"/>
  <c r="F137" i="31" s="1"/>
  <c r="E113" i="31"/>
  <c r="E137" i="31" s="1"/>
  <c r="BA108" i="31"/>
  <c r="AZ108" i="31"/>
  <c r="AY108" i="31"/>
  <c r="AX108" i="31"/>
  <c r="AW108" i="31"/>
  <c r="AV108" i="31"/>
  <c r="AU108" i="31"/>
  <c r="AT108" i="31"/>
  <c r="AS108" i="31"/>
  <c r="AR108" i="31"/>
  <c r="AQ108" i="31"/>
  <c r="AP108" i="31"/>
  <c r="AO108" i="31"/>
  <c r="AN108" i="31"/>
  <c r="AM108" i="31"/>
  <c r="AL108" i="31"/>
  <c r="AK108" i="31"/>
  <c r="AJ108" i="31"/>
  <c r="AI108" i="31"/>
  <c r="AH108" i="31"/>
  <c r="AG108" i="31"/>
  <c r="AF108" i="31"/>
  <c r="AE108" i="31"/>
  <c r="AD108" i="31"/>
  <c r="AC108" i="31"/>
  <c r="AB108" i="31"/>
  <c r="AA108" i="31"/>
  <c r="Z108" i="31"/>
  <c r="Y108" i="31"/>
  <c r="X108" i="31"/>
  <c r="W108" i="31"/>
  <c r="V108" i="31"/>
  <c r="U108" i="31"/>
  <c r="T108" i="31"/>
  <c r="S108" i="31"/>
  <c r="R108" i="31"/>
  <c r="Q108" i="31"/>
  <c r="P108" i="31"/>
  <c r="O108" i="31"/>
  <c r="N108" i="31"/>
  <c r="M108" i="31"/>
  <c r="L108" i="31"/>
  <c r="K108" i="31"/>
  <c r="J108" i="31"/>
  <c r="I108" i="31"/>
  <c r="H108" i="31"/>
  <c r="G108" i="31"/>
  <c r="F108" i="31"/>
  <c r="E108" i="31"/>
  <c r="D59" i="31"/>
  <c r="C59" i="31"/>
  <c r="C83" i="31" s="1"/>
  <c r="B59" i="31"/>
  <c r="D57" i="31"/>
  <c r="D69" i="31" s="1"/>
  <c r="D93" i="31" s="1"/>
  <c r="D56" i="31"/>
  <c r="D80" i="31" s="1"/>
  <c r="C56" i="31"/>
  <c r="C68" i="31" s="1"/>
  <c r="C92" i="31" s="1"/>
  <c r="D55" i="31"/>
  <c r="D67" i="31" s="1"/>
  <c r="D91" i="31" s="1"/>
  <c r="B54" i="31"/>
  <c r="B78" i="31" s="1"/>
  <c r="D58" i="31"/>
  <c r="D82" i="31" s="1"/>
  <c r="C58" i="31"/>
  <c r="B58" i="31"/>
  <c r="C57" i="31"/>
  <c r="C81" i="31" s="1"/>
  <c r="B57" i="31"/>
  <c r="B56" i="31"/>
  <c r="B80" i="31" s="1"/>
  <c r="C55" i="31"/>
  <c r="B55" i="31"/>
  <c r="D54" i="31"/>
  <c r="C54" i="31"/>
  <c r="D53" i="31"/>
  <c r="C53" i="31"/>
  <c r="B53" i="31"/>
  <c r="BA36" i="31"/>
  <c r="AZ36" i="31"/>
  <c r="AY36" i="31"/>
  <c r="AX36" i="31"/>
  <c r="AW36" i="31"/>
  <c r="AV36" i="31"/>
  <c r="AU36" i="31"/>
  <c r="AT36" i="31"/>
  <c r="AS36" i="31"/>
  <c r="AR36" i="31"/>
  <c r="AQ36" i="31"/>
  <c r="AP36" i="31"/>
  <c r="AO36" i="31"/>
  <c r="AN36" i="31"/>
  <c r="AM36" i="31"/>
  <c r="AL36" i="31"/>
  <c r="AK36" i="31"/>
  <c r="AJ36" i="31"/>
  <c r="AI36" i="31"/>
  <c r="AH36" i="31"/>
  <c r="AG36" i="31"/>
  <c r="AF36" i="31"/>
  <c r="AE36" i="31"/>
  <c r="AD36" i="31"/>
  <c r="AC36" i="31"/>
  <c r="AB36" i="31"/>
  <c r="AA36" i="31"/>
  <c r="Z36" i="31"/>
  <c r="Y36" i="31"/>
  <c r="X36" i="31"/>
  <c r="W36" i="31"/>
  <c r="V36" i="31"/>
  <c r="U36" i="31"/>
  <c r="T36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D79" i="31" l="1"/>
  <c r="C71" i="31"/>
  <c r="C95" i="31" s="1"/>
  <c r="C77" i="32"/>
  <c r="C65" i="32"/>
  <c r="C89" i="32" s="1"/>
  <c r="D79" i="32"/>
  <c r="D67" i="32"/>
  <c r="D91" i="32" s="1"/>
  <c r="B82" i="32"/>
  <c r="B70" i="32"/>
  <c r="B94" i="32" s="1"/>
  <c r="D65" i="32"/>
  <c r="D89" i="32" s="1"/>
  <c r="D77" i="32"/>
  <c r="B80" i="32"/>
  <c r="B68" i="32"/>
  <c r="B92" i="32" s="1"/>
  <c r="C82" i="32"/>
  <c r="C70" i="32"/>
  <c r="C94" i="32" s="1"/>
  <c r="B78" i="32"/>
  <c r="B66" i="32"/>
  <c r="B90" i="32" s="1"/>
  <c r="C68" i="32"/>
  <c r="C92" i="32" s="1"/>
  <c r="C80" i="32"/>
  <c r="D82" i="32"/>
  <c r="D70" i="32"/>
  <c r="D94" i="32" s="1"/>
  <c r="C66" i="32"/>
  <c r="C90" i="32" s="1"/>
  <c r="C78" i="32"/>
  <c r="D68" i="32"/>
  <c r="D92" i="32" s="1"/>
  <c r="D80" i="32"/>
  <c r="B71" i="32"/>
  <c r="B95" i="32" s="1"/>
  <c r="B83" i="32"/>
  <c r="B69" i="32"/>
  <c r="B93" i="32" s="1"/>
  <c r="B81" i="32"/>
  <c r="B67" i="32"/>
  <c r="B91" i="32" s="1"/>
  <c r="B79" i="32"/>
  <c r="D71" i="32"/>
  <c r="D95" i="32" s="1"/>
  <c r="D83" i="32"/>
  <c r="B65" i="32"/>
  <c r="B89" i="32" s="1"/>
  <c r="B77" i="32"/>
  <c r="C79" i="32"/>
  <c r="C67" i="32"/>
  <c r="C91" i="32" s="1"/>
  <c r="D69" i="32"/>
  <c r="D93" i="32" s="1"/>
  <c r="D81" i="32"/>
  <c r="J48" i="32"/>
  <c r="J96" i="32" s="1"/>
  <c r="G89" i="32"/>
  <c r="O89" i="32"/>
  <c r="N91" i="32"/>
  <c r="K137" i="32"/>
  <c r="K120" i="32"/>
  <c r="K125" i="32"/>
  <c r="S137" i="32"/>
  <c r="S120" i="32"/>
  <c r="S125" i="32"/>
  <c r="AZ144" i="32"/>
  <c r="AZ132" i="32"/>
  <c r="Q138" i="32"/>
  <c r="L48" i="32"/>
  <c r="L96" i="32" s="1"/>
  <c r="E125" i="32"/>
  <c r="E120" i="32"/>
  <c r="M125" i="32"/>
  <c r="M137" i="32"/>
  <c r="M120" i="32"/>
  <c r="U137" i="32"/>
  <c r="U125" i="32"/>
  <c r="U120" i="32"/>
  <c r="AC125" i="32"/>
  <c r="AC137" i="32"/>
  <c r="AC120" i="32"/>
  <c r="AK125" i="32"/>
  <c r="AK137" i="32"/>
  <c r="AK120" i="32"/>
  <c r="AS137" i="32"/>
  <c r="AS125" i="32"/>
  <c r="AS120" i="32"/>
  <c r="BA125" i="32"/>
  <c r="BA137" i="32"/>
  <c r="BA120" i="32"/>
  <c r="I138" i="32"/>
  <c r="I126" i="32"/>
  <c r="Y126" i="32"/>
  <c r="Y138" i="32"/>
  <c r="AG138" i="32"/>
  <c r="AG126" i="32"/>
  <c r="AO126" i="32"/>
  <c r="AO138" i="32"/>
  <c r="AW126" i="32"/>
  <c r="AW138" i="32"/>
  <c r="E139" i="32"/>
  <c r="E127" i="32"/>
  <c r="M127" i="32"/>
  <c r="M139" i="32"/>
  <c r="U139" i="32"/>
  <c r="U127" i="32"/>
  <c r="AK127" i="32"/>
  <c r="AK139" i="32"/>
  <c r="AS139" i="32"/>
  <c r="AS127" i="32"/>
  <c r="BA127" i="32"/>
  <c r="BA139" i="32"/>
  <c r="I140" i="32"/>
  <c r="I128" i="32"/>
  <c r="Q140" i="32"/>
  <c r="Q128" i="32"/>
  <c r="Y128" i="32"/>
  <c r="Y140" i="32"/>
  <c r="AG140" i="32"/>
  <c r="AG128" i="32"/>
  <c r="AW128" i="32"/>
  <c r="AW140" i="32"/>
  <c r="E141" i="32"/>
  <c r="E129" i="32"/>
  <c r="M129" i="32"/>
  <c r="M141" i="32"/>
  <c r="U141" i="32"/>
  <c r="U129" i="32"/>
  <c r="AC141" i="32"/>
  <c r="AC129" i="32"/>
  <c r="AK129" i="32"/>
  <c r="AK141" i="32"/>
  <c r="AS141" i="32"/>
  <c r="AS129" i="32"/>
  <c r="I130" i="32"/>
  <c r="I142" i="32"/>
  <c r="Y130" i="32"/>
  <c r="Y142" i="32"/>
  <c r="AO142" i="32"/>
  <c r="AO130" i="32"/>
  <c r="E143" i="32"/>
  <c r="E131" i="32"/>
  <c r="U131" i="32"/>
  <c r="U143" i="32"/>
  <c r="AK131" i="32"/>
  <c r="AK143" i="32"/>
  <c r="BA143" i="32"/>
  <c r="BA131" i="32"/>
  <c r="AG130" i="32"/>
  <c r="E48" i="32"/>
  <c r="E96" i="32" s="1"/>
  <c r="M48" i="32"/>
  <c r="M96" i="32" s="1"/>
  <c r="D78" i="32"/>
  <c r="C81" i="32"/>
  <c r="AC139" i="32"/>
  <c r="F48" i="32"/>
  <c r="F96" i="32" s="1"/>
  <c r="N48" i="32"/>
  <c r="N96" i="32" s="1"/>
  <c r="G137" i="32"/>
  <c r="G125" i="32"/>
  <c r="G120" i="32"/>
  <c r="O137" i="32"/>
  <c r="O125" i="32"/>
  <c r="O120" i="32"/>
  <c r="W137" i="32"/>
  <c r="W125" i="32"/>
  <c r="W120" i="32"/>
  <c r="AE137" i="32"/>
  <c r="AE125" i="32"/>
  <c r="AE120" i="32"/>
  <c r="AM137" i="32"/>
  <c r="AM125" i="32"/>
  <c r="AM120" i="32"/>
  <c r="AU137" i="32"/>
  <c r="AU125" i="32"/>
  <c r="AU120" i="32"/>
  <c r="C138" i="32"/>
  <c r="C126" i="32"/>
  <c r="T144" i="32"/>
  <c r="T132" i="32"/>
  <c r="M131" i="32"/>
  <c r="P41" i="32"/>
  <c r="P45" i="32"/>
  <c r="P93" i="32" s="1"/>
  <c r="P47" i="32"/>
  <c r="P95" i="32" s="1"/>
  <c r="H144" i="32"/>
  <c r="H132" i="32"/>
  <c r="AF144" i="32"/>
  <c r="AF132" i="32"/>
  <c r="AV144" i="32"/>
  <c r="AV132" i="32"/>
  <c r="AC131" i="32"/>
  <c r="E137" i="32"/>
  <c r="I137" i="32"/>
  <c r="I120" i="32"/>
  <c r="I125" i="32"/>
  <c r="Q137" i="32"/>
  <c r="Q120" i="32"/>
  <c r="Q125" i="32"/>
  <c r="AJ132" i="32"/>
  <c r="AJ144" i="32"/>
  <c r="AS131" i="32"/>
  <c r="AO140" i="32"/>
  <c r="J137" i="32"/>
  <c r="J120" i="32"/>
  <c r="J125" i="32"/>
  <c r="R137" i="32"/>
  <c r="R120" i="32"/>
  <c r="R125" i="32"/>
  <c r="L132" i="32"/>
  <c r="AT139" i="32"/>
  <c r="AT127" i="32"/>
  <c r="B140" i="32"/>
  <c r="B128" i="32"/>
  <c r="J140" i="32"/>
  <c r="J128" i="32"/>
  <c r="R140" i="32"/>
  <c r="R128" i="32"/>
  <c r="Z140" i="32"/>
  <c r="Z128" i="32"/>
  <c r="AH140" i="32"/>
  <c r="AH128" i="32"/>
  <c r="AP140" i="32"/>
  <c r="AP128" i="32"/>
  <c r="AX140" i="32"/>
  <c r="AX128" i="32"/>
  <c r="F141" i="32"/>
  <c r="F129" i="32"/>
  <c r="N141" i="32"/>
  <c r="N129" i="32"/>
  <c r="V141" i="32"/>
  <c r="V129" i="32"/>
  <c r="AD141" i="32"/>
  <c r="AD129" i="32"/>
  <c r="AL141" i="32"/>
  <c r="AL129" i="32"/>
  <c r="AT141" i="32"/>
  <c r="AT129" i="32"/>
  <c r="B142" i="32"/>
  <c r="B130" i="32"/>
  <c r="J142" i="32"/>
  <c r="J130" i="32"/>
  <c r="R142" i="32"/>
  <c r="R130" i="32"/>
  <c r="Z142" i="32"/>
  <c r="Z130" i="32"/>
  <c r="AH142" i="32"/>
  <c r="AH130" i="32"/>
  <c r="AP142" i="32"/>
  <c r="AP130" i="32"/>
  <c r="AX142" i="32"/>
  <c r="AX130" i="32"/>
  <c r="F143" i="32"/>
  <c r="F131" i="32"/>
  <c r="N143" i="32"/>
  <c r="N131" i="32"/>
  <c r="V143" i="32"/>
  <c r="V131" i="32"/>
  <c r="AD143" i="32"/>
  <c r="AD131" i="32"/>
  <c r="AL143" i="32"/>
  <c r="AL131" i="32"/>
  <c r="AT143" i="32"/>
  <c r="AT131" i="32"/>
  <c r="Y125" i="32"/>
  <c r="AG125" i="32"/>
  <c r="AO125" i="32"/>
  <c r="AW125" i="32"/>
  <c r="E126" i="32"/>
  <c r="M126" i="32"/>
  <c r="U126" i="32"/>
  <c r="AC126" i="32"/>
  <c r="AK126" i="32"/>
  <c r="AS126" i="32"/>
  <c r="BA126" i="32"/>
  <c r="I127" i="32"/>
  <c r="Q127" i="32"/>
  <c r="Y127" i="32"/>
  <c r="AG127" i="32"/>
  <c r="AO127" i="32"/>
  <c r="AX127" i="32"/>
  <c r="AD128" i="32"/>
  <c r="AZ128" i="32"/>
  <c r="J129" i="32"/>
  <c r="AP129" i="32"/>
  <c r="E130" i="32"/>
  <c r="U130" i="32"/>
  <c r="AK130" i="32"/>
  <c r="BA130" i="32"/>
  <c r="Q131" i="32"/>
  <c r="AG131" i="32"/>
  <c r="AW131" i="32"/>
  <c r="H137" i="32"/>
  <c r="AZ137" i="32"/>
  <c r="L139" i="32"/>
  <c r="X140" i="32"/>
  <c r="AR140" i="32"/>
  <c r="AJ141" i="32"/>
  <c r="D142" i="32"/>
  <c r="AV142" i="32"/>
  <c r="P143" i="32"/>
  <c r="AU129" i="32"/>
  <c r="AU141" i="32"/>
  <c r="C130" i="32"/>
  <c r="C142" i="32"/>
  <c r="K130" i="32"/>
  <c r="K142" i="32"/>
  <c r="S130" i="32"/>
  <c r="S142" i="32"/>
  <c r="AA130" i="32"/>
  <c r="AA142" i="32"/>
  <c r="AI130" i="32"/>
  <c r="AI142" i="32"/>
  <c r="AQ130" i="32"/>
  <c r="AQ142" i="32"/>
  <c r="AY130" i="32"/>
  <c r="AY142" i="32"/>
  <c r="G131" i="32"/>
  <c r="G143" i="32"/>
  <c r="O131" i="32"/>
  <c r="O143" i="32"/>
  <c r="W131" i="32"/>
  <c r="W143" i="32"/>
  <c r="AE131" i="32"/>
  <c r="AE143" i="32"/>
  <c r="AM131" i="32"/>
  <c r="AM143" i="32"/>
  <c r="AU131" i="32"/>
  <c r="AU143" i="32"/>
  <c r="F120" i="32"/>
  <c r="N120" i="32"/>
  <c r="V120" i="32"/>
  <c r="AD120" i="32"/>
  <c r="AL120" i="32"/>
  <c r="AT120" i="32"/>
  <c r="Z125" i="32"/>
  <c r="AH125" i="32"/>
  <c r="AP125" i="32"/>
  <c r="AX125" i="32"/>
  <c r="F126" i="32"/>
  <c r="N126" i="32"/>
  <c r="V126" i="32"/>
  <c r="AD126" i="32"/>
  <c r="AL126" i="32"/>
  <c r="AT126" i="32"/>
  <c r="B127" i="32"/>
  <c r="J127" i="32"/>
  <c r="R127" i="32"/>
  <c r="Z127" i="32"/>
  <c r="AH127" i="32"/>
  <c r="AP127" i="32"/>
  <c r="K128" i="32"/>
  <c r="U128" i="32"/>
  <c r="AF128" i="32"/>
  <c r="AQ128" i="32"/>
  <c r="BA128" i="32"/>
  <c r="W129" i="32"/>
  <c r="AG129" i="32"/>
  <c r="AR129" i="32"/>
  <c r="F130" i="32"/>
  <c r="V130" i="32"/>
  <c r="AL130" i="32"/>
  <c r="B131" i="32"/>
  <c r="R131" i="32"/>
  <c r="AH131" i="32"/>
  <c r="AX131" i="32"/>
  <c r="L137" i="32"/>
  <c r="AF137" i="32"/>
  <c r="X138" i="32"/>
  <c r="AJ139" i="32"/>
  <c r="D140" i="32"/>
  <c r="AV140" i="32"/>
  <c r="P141" i="32"/>
  <c r="H142" i="32"/>
  <c r="AB142" i="32"/>
  <c r="T143" i="32"/>
  <c r="AN143" i="32"/>
  <c r="AA125" i="32"/>
  <c r="AI125" i="32"/>
  <c r="AQ125" i="32"/>
  <c r="AY125" i="32"/>
  <c r="G126" i="32"/>
  <c r="O126" i="32"/>
  <c r="W126" i="32"/>
  <c r="AE126" i="32"/>
  <c r="AM126" i="32"/>
  <c r="AU126" i="32"/>
  <c r="C127" i="32"/>
  <c r="K127" i="32"/>
  <c r="S127" i="32"/>
  <c r="AA127" i="32"/>
  <c r="AI127" i="32"/>
  <c r="AQ127" i="32"/>
  <c r="L128" i="32"/>
  <c r="V128" i="32"/>
  <c r="B129" i="32"/>
  <c r="X129" i="32"/>
  <c r="AH129" i="32"/>
  <c r="AN130" i="32"/>
  <c r="D131" i="32"/>
  <c r="AZ131" i="32"/>
  <c r="AJ137" i="32"/>
  <c r="AV138" i="32"/>
  <c r="AB140" i="32"/>
  <c r="AN141" i="32"/>
  <c r="AF142" i="32"/>
  <c r="AZ142" i="32"/>
  <c r="AR143" i="32"/>
  <c r="P120" i="32"/>
  <c r="X120" i="32"/>
  <c r="AN120" i="32"/>
  <c r="T125" i="32"/>
  <c r="AR125" i="32"/>
  <c r="H126" i="32"/>
  <c r="P126" i="32"/>
  <c r="AF126" i="32"/>
  <c r="D127" i="32"/>
  <c r="T127" i="32"/>
  <c r="AB127" i="32"/>
  <c r="AR127" i="32"/>
  <c r="C128" i="32"/>
  <c r="M128" i="32"/>
  <c r="AI128" i="32"/>
  <c r="AS128" i="32"/>
  <c r="D129" i="32"/>
  <c r="O129" i="32"/>
  <c r="Y129" i="32"/>
  <c r="AV129" i="32"/>
  <c r="L142" i="32"/>
  <c r="X143" i="32"/>
  <c r="Y120" i="32"/>
  <c r="AG120" i="32"/>
  <c r="AO120" i="32"/>
  <c r="AW120" i="32"/>
  <c r="N128" i="32"/>
  <c r="AJ128" i="32"/>
  <c r="AT128" i="32"/>
  <c r="Z129" i="32"/>
  <c r="AW129" i="32"/>
  <c r="M130" i="32"/>
  <c r="AC130" i="32"/>
  <c r="AS130" i="32"/>
  <c r="I131" i="32"/>
  <c r="Y131" i="32"/>
  <c r="AO131" i="32"/>
  <c r="P142" i="32"/>
  <c r="AJ142" i="32"/>
  <c r="AB143" i="32"/>
  <c r="AV143" i="32"/>
  <c r="AY127" i="32"/>
  <c r="AY139" i="32"/>
  <c r="G128" i="32"/>
  <c r="G140" i="32"/>
  <c r="O128" i="32"/>
  <c r="O140" i="32"/>
  <c r="W128" i="32"/>
  <c r="W140" i="32"/>
  <c r="AE128" i="32"/>
  <c r="AE140" i="32"/>
  <c r="AM128" i="32"/>
  <c r="AM140" i="32"/>
  <c r="AU128" i="32"/>
  <c r="AU140" i="32"/>
  <c r="C129" i="32"/>
  <c r="C141" i="32"/>
  <c r="K129" i="32"/>
  <c r="K141" i="32"/>
  <c r="S129" i="32"/>
  <c r="S141" i="32"/>
  <c r="AA129" i="32"/>
  <c r="AA141" i="32"/>
  <c r="AI129" i="32"/>
  <c r="AI141" i="32"/>
  <c r="AQ129" i="32"/>
  <c r="AQ141" i="32"/>
  <c r="AY129" i="32"/>
  <c r="AY141" i="32"/>
  <c r="G130" i="32"/>
  <c r="G142" i="32"/>
  <c r="O130" i="32"/>
  <c r="O142" i="32"/>
  <c r="W130" i="32"/>
  <c r="W142" i="32"/>
  <c r="AE130" i="32"/>
  <c r="AE142" i="32"/>
  <c r="AM130" i="32"/>
  <c r="AM142" i="32"/>
  <c r="AU130" i="32"/>
  <c r="AU142" i="32"/>
  <c r="C131" i="32"/>
  <c r="C143" i="32"/>
  <c r="K131" i="32"/>
  <c r="K143" i="32"/>
  <c r="S131" i="32"/>
  <c r="S143" i="32"/>
  <c r="AA131" i="32"/>
  <c r="AA143" i="32"/>
  <c r="AI131" i="32"/>
  <c r="AI143" i="32"/>
  <c r="AQ131" i="32"/>
  <c r="AQ143" i="32"/>
  <c r="AY131" i="32"/>
  <c r="AY143" i="32"/>
  <c r="Z120" i="32"/>
  <c r="AH120" i="32"/>
  <c r="AP120" i="32"/>
  <c r="AX120" i="32"/>
  <c r="F125" i="32"/>
  <c r="N125" i="32"/>
  <c r="V125" i="32"/>
  <c r="AD125" i="32"/>
  <c r="AL125" i="32"/>
  <c r="AT125" i="32"/>
  <c r="B126" i="32"/>
  <c r="J126" i="32"/>
  <c r="R126" i="32"/>
  <c r="Z126" i="32"/>
  <c r="AH126" i="32"/>
  <c r="AP126" i="32"/>
  <c r="AX126" i="32"/>
  <c r="F127" i="32"/>
  <c r="N127" i="32"/>
  <c r="V127" i="32"/>
  <c r="AD127" i="32"/>
  <c r="AL127" i="32"/>
  <c r="AU127" i="32"/>
  <c r="E128" i="32"/>
  <c r="P128" i="32"/>
  <c r="AA128" i="32"/>
  <c r="AK128" i="32"/>
  <c r="G129" i="32"/>
  <c r="Q129" i="32"/>
  <c r="AB129" i="32"/>
  <c r="AM129" i="32"/>
  <c r="AX129" i="32"/>
  <c r="N130" i="32"/>
  <c r="AD130" i="32"/>
  <c r="AT130" i="32"/>
  <c r="J131" i="32"/>
  <c r="Z131" i="32"/>
  <c r="AP131" i="32"/>
  <c r="H143" i="32"/>
  <c r="AA120" i="32"/>
  <c r="AI120" i="32"/>
  <c r="AQ120" i="32"/>
  <c r="AY120" i="32"/>
  <c r="K126" i="32"/>
  <c r="S126" i="32"/>
  <c r="AA126" i="32"/>
  <c r="AI126" i="32"/>
  <c r="AQ126" i="32"/>
  <c r="AY126" i="32"/>
  <c r="G127" i="32"/>
  <c r="O127" i="32"/>
  <c r="W127" i="32"/>
  <c r="AE127" i="32"/>
  <c r="AM127" i="32"/>
  <c r="AV127" i="32"/>
  <c r="F128" i="32"/>
  <c r="AL128" i="32"/>
  <c r="H129" i="32"/>
  <c r="R129" i="32"/>
  <c r="AZ129" i="32"/>
  <c r="L131" i="32"/>
  <c r="T142" i="32"/>
  <c r="AF143" i="32"/>
  <c r="D77" i="31"/>
  <c r="D65" i="31"/>
  <c r="D89" i="31" s="1"/>
  <c r="C66" i="31"/>
  <c r="C90" i="31" s="1"/>
  <c r="C78" i="31"/>
  <c r="B69" i="31"/>
  <c r="B93" i="31" s="1"/>
  <c r="B81" i="31"/>
  <c r="C79" i="31"/>
  <c r="C67" i="31"/>
  <c r="C91" i="31" s="1"/>
  <c r="B67" i="31"/>
  <c r="B91" i="31" s="1"/>
  <c r="B79" i="31"/>
  <c r="B82" i="31"/>
  <c r="B70" i="31"/>
  <c r="B94" i="31" s="1"/>
  <c r="B65" i="31"/>
  <c r="B89" i="31" s="1"/>
  <c r="B77" i="31"/>
  <c r="C70" i="31"/>
  <c r="C94" i="31" s="1"/>
  <c r="C82" i="31"/>
  <c r="D70" i="31"/>
  <c r="D94" i="31" s="1"/>
  <c r="C80" i="31"/>
  <c r="C69" i="31"/>
  <c r="C93" i="31" s="1"/>
  <c r="B83" i="31"/>
  <c r="B71" i="31"/>
  <c r="B95" i="31" s="1"/>
  <c r="B68" i="31"/>
  <c r="B92" i="31" s="1"/>
  <c r="D81" i="31"/>
  <c r="D71" i="31"/>
  <c r="D95" i="31" s="1"/>
  <c r="D83" i="31"/>
  <c r="D68" i="31"/>
  <c r="D92" i="31" s="1"/>
  <c r="C77" i="31"/>
  <c r="C65" i="31"/>
  <c r="C89" i="31" s="1"/>
  <c r="B66" i="31"/>
  <c r="B90" i="31" s="1"/>
  <c r="D78" i="31"/>
  <c r="D66" i="31"/>
  <c r="D90" i="31" s="1"/>
  <c r="BA139" i="31"/>
  <c r="BA127" i="31"/>
  <c r="AG140" i="31"/>
  <c r="AG128" i="31"/>
  <c r="M141" i="31"/>
  <c r="M129" i="31"/>
  <c r="AS141" i="31"/>
  <c r="AS129" i="31"/>
  <c r="N120" i="31"/>
  <c r="Y120" i="31"/>
  <c r="AJ120" i="31"/>
  <c r="AT120" i="31"/>
  <c r="N125" i="31"/>
  <c r="Y125" i="31"/>
  <c r="AJ125" i="31"/>
  <c r="AT125" i="31"/>
  <c r="E126" i="31"/>
  <c r="P126" i="31"/>
  <c r="Z126" i="31"/>
  <c r="AK126" i="31"/>
  <c r="AV126" i="31"/>
  <c r="F127" i="31"/>
  <c r="AB127" i="31"/>
  <c r="AL127" i="31"/>
  <c r="AX127" i="31"/>
  <c r="K128" i="31"/>
  <c r="V128" i="31"/>
  <c r="AI128" i="31"/>
  <c r="AU128" i="31"/>
  <c r="G129" i="31"/>
  <c r="S129" i="31"/>
  <c r="AF129" i="31"/>
  <c r="AQ129" i="31"/>
  <c r="D130" i="31"/>
  <c r="Q130" i="31"/>
  <c r="AD130" i="31"/>
  <c r="AS130" i="31"/>
  <c r="G131" i="31"/>
  <c r="U131" i="31"/>
  <c r="AI131" i="31"/>
  <c r="AX131" i="31"/>
  <c r="T137" i="31"/>
  <c r="J138" i="31"/>
  <c r="BA138" i="31"/>
  <c r="AR139" i="31"/>
  <c r="AH140" i="31"/>
  <c r="Y141" i="31"/>
  <c r="J140" i="31"/>
  <c r="J128" i="31"/>
  <c r="AP140" i="31"/>
  <c r="AP128" i="31"/>
  <c r="V141" i="31"/>
  <c r="V129" i="31"/>
  <c r="Z142" i="31"/>
  <c r="Z130" i="31"/>
  <c r="AP142" i="31"/>
  <c r="AP130" i="31"/>
  <c r="F143" i="31"/>
  <c r="F131" i="31"/>
  <c r="V143" i="31"/>
  <c r="V131" i="31"/>
  <c r="AL143" i="31"/>
  <c r="AL131" i="31"/>
  <c r="E120" i="31"/>
  <c r="P120" i="31"/>
  <c r="Z120" i="31"/>
  <c r="AK120" i="31"/>
  <c r="AV120" i="31"/>
  <c r="E125" i="31"/>
  <c r="P125" i="31"/>
  <c r="Z125" i="31"/>
  <c r="AK125" i="31"/>
  <c r="AV125" i="31"/>
  <c r="F126" i="31"/>
  <c r="Q126" i="31"/>
  <c r="AB126" i="31"/>
  <c r="AL126" i="31"/>
  <c r="AW126" i="31"/>
  <c r="H127" i="31"/>
  <c r="R127" i="31"/>
  <c r="AC127" i="31"/>
  <c r="AN127" i="31"/>
  <c r="AY127" i="31"/>
  <c r="L128" i="31"/>
  <c r="AJ128" i="31"/>
  <c r="AT129" i="31"/>
  <c r="R130" i="31"/>
  <c r="AT130" i="31"/>
  <c r="W131" i="31"/>
  <c r="AY131" i="31"/>
  <c r="AN140" i="31"/>
  <c r="AD141" i="31"/>
  <c r="G137" i="31"/>
  <c r="G125" i="31"/>
  <c r="G120" i="31"/>
  <c r="O137" i="31"/>
  <c r="O125" i="31"/>
  <c r="O120" i="31"/>
  <c r="W137" i="31"/>
  <c r="W125" i="31"/>
  <c r="W120" i="31"/>
  <c r="AE137" i="31"/>
  <c r="AE125" i="31"/>
  <c r="AE120" i="31"/>
  <c r="AM137" i="31"/>
  <c r="AM125" i="31"/>
  <c r="AM120" i="31"/>
  <c r="AU137" i="31"/>
  <c r="AU125" i="31"/>
  <c r="AU120" i="31"/>
  <c r="C138" i="31"/>
  <c r="C126" i="31"/>
  <c r="K138" i="31"/>
  <c r="K126" i="31"/>
  <c r="S138" i="31"/>
  <c r="S126" i="31"/>
  <c r="AA138" i="31"/>
  <c r="AA126" i="31"/>
  <c r="AI138" i="31"/>
  <c r="AI126" i="31"/>
  <c r="AQ138" i="31"/>
  <c r="AQ126" i="31"/>
  <c r="AY138" i="31"/>
  <c r="AY126" i="31"/>
  <c r="G139" i="31"/>
  <c r="G127" i="31"/>
  <c r="O139" i="31"/>
  <c r="O127" i="31"/>
  <c r="W139" i="31"/>
  <c r="W127" i="31"/>
  <c r="AE139" i="31"/>
  <c r="AE127" i="31"/>
  <c r="AM139" i="31"/>
  <c r="AM127" i="31"/>
  <c r="S140" i="31"/>
  <c r="S128" i="31"/>
  <c r="AY140" i="31"/>
  <c r="AY128" i="31"/>
  <c r="AE141" i="31"/>
  <c r="AE129" i="31"/>
  <c r="K142" i="31"/>
  <c r="K130" i="31"/>
  <c r="F120" i="31"/>
  <c r="Q120" i="31"/>
  <c r="AB120" i="31"/>
  <c r="AL120" i="31"/>
  <c r="AW120" i="31"/>
  <c r="F125" i="31"/>
  <c r="Q125" i="31"/>
  <c r="AB125" i="31"/>
  <c r="AL125" i="31"/>
  <c r="AW125" i="31"/>
  <c r="H126" i="31"/>
  <c r="R126" i="31"/>
  <c r="AN126" i="31"/>
  <c r="AX126" i="31"/>
  <c r="T127" i="31"/>
  <c r="AD127" i="31"/>
  <c r="B128" i="31"/>
  <c r="Z128" i="31"/>
  <c r="AL128" i="31"/>
  <c r="AX128" i="31"/>
  <c r="J129" i="31"/>
  <c r="W129" i="31"/>
  <c r="AH129" i="31"/>
  <c r="AU129" i="31"/>
  <c r="G130" i="31"/>
  <c r="S130" i="31"/>
  <c r="AH130" i="31"/>
  <c r="J131" i="31"/>
  <c r="AM131" i="31"/>
  <c r="AD137" i="31"/>
  <c r="U138" i="31"/>
  <c r="L139" i="31"/>
  <c r="AJ141" i="31"/>
  <c r="AV127" i="31"/>
  <c r="AV139" i="31"/>
  <c r="AB140" i="31"/>
  <c r="AB128" i="31"/>
  <c r="H129" i="31"/>
  <c r="H141" i="31"/>
  <c r="AN141" i="31"/>
  <c r="AN129" i="31"/>
  <c r="H120" i="31"/>
  <c r="R120" i="31"/>
  <c r="AC132" i="31"/>
  <c r="AC144" i="31"/>
  <c r="AN120" i="31"/>
  <c r="AX120" i="31"/>
  <c r="H125" i="31"/>
  <c r="R125" i="31"/>
  <c r="AC125" i="31"/>
  <c r="AN125" i="31"/>
  <c r="AX125" i="31"/>
  <c r="T126" i="31"/>
  <c r="AD126" i="31"/>
  <c r="AZ126" i="31"/>
  <c r="J127" i="31"/>
  <c r="AF127" i="31"/>
  <c r="AP127" i="31"/>
  <c r="C128" i="31"/>
  <c r="O128" i="31"/>
  <c r="AA128" i="31"/>
  <c r="AM128" i="31"/>
  <c r="AZ128" i="31"/>
  <c r="K129" i="31"/>
  <c r="X129" i="31"/>
  <c r="AV129" i="31"/>
  <c r="V130" i="31"/>
  <c r="AI130" i="31"/>
  <c r="AX130" i="31"/>
  <c r="Z131" i="31"/>
  <c r="H140" i="31"/>
  <c r="E128" i="31"/>
  <c r="E140" i="31"/>
  <c r="AK140" i="31"/>
  <c r="AK128" i="31"/>
  <c r="Q129" i="31"/>
  <c r="Q141" i="31"/>
  <c r="AW141" i="31"/>
  <c r="AW129" i="31"/>
  <c r="U142" i="31"/>
  <c r="U130" i="31"/>
  <c r="AK142" i="31"/>
  <c r="AK130" i="31"/>
  <c r="BA142" i="31"/>
  <c r="BA130" i="31"/>
  <c r="Q143" i="31"/>
  <c r="Q131" i="31"/>
  <c r="AG143" i="31"/>
  <c r="AG131" i="31"/>
  <c r="AW143" i="31"/>
  <c r="AW131" i="31"/>
  <c r="I120" i="31"/>
  <c r="T120" i="31"/>
  <c r="AD120" i="31"/>
  <c r="AO120" i="31"/>
  <c r="AZ120" i="31"/>
  <c r="I125" i="31"/>
  <c r="AO125" i="31"/>
  <c r="AZ125" i="31"/>
  <c r="AF126" i="31"/>
  <c r="AP126" i="31"/>
  <c r="V127" i="31"/>
  <c r="AG127" i="31"/>
  <c r="AS127" i="31"/>
  <c r="D128" i="31"/>
  <c r="Q128" i="31"/>
  <c r="AO128" i="31"/>
  <c r="BA128" i="31"/>
  <c r="N129" i="31"/>
  <c r="AL129" i="31"/>
  <c r="AX129" i="31"/>
  <c r="J130" i="31"/>
  <c r="W130" i="31"/>
  <c r="AL130" i="31"/>
  <c r="AY130" i="31"/>
  <c r="N131" i="31"/>
  <c r="AC131" i="31"/>
  <c r="AP131" i="31"/>
  <c r="D141" i="31"/>
  <c r="N128" i="31"/>
  <c r="N140" i="31"/>
  <c r="AT140" i="31"/>
  <c r="AT128" i="31"/>
  <c r="Z129" i="31"/>
  <c r="Z141" i="31"/>
  <c r="F142" i="31"/>
  <c r="F130" i="31"/>
  <c r="J120" i="31"/>
  <c r="U120" i="31"/>
  <c r="AF120" i="31"/>
  <c r="AP120" i="31"/>
  <c r="BA120" i="31"/>
  <c r="J125" i="31"/>
  <c r="U125" i="31"/>
  <c r="AF125" i="31"/>
  <c r="AP125" i="31"/>
  <c r="BA125" i="31"/>
  <c r="L126" i="31"/>
  <c r="V126" i="31"/>
  <c r="AG126" i="31"/>
  <c r="AR126" i="31"/>
  <c r="B127" i="31"/>
  <c r="M127" i="31"/>
  <c r="X127" i="31"/>
  <c r="AH127" i="31"/>
  <c r="AT127" i="31"/>
  <c r="F128" i="31"/>
  <c r="R128" i="31"/>
  <c r="AD128" i="31"/>
  <c r="AQ128" i="31"/>
  <c r="B129" i="31"/>
  <c r="O129" i="31"/>
  <c r="AA129" i="31"/>
  <c r="AM129" i="31"/>
  <c r="AY129" i="31"/>
  <c r="AM130" i="31"/>
  <c r="B131" i="31"/>
  <c r="O131" i="31"/>
  <c r="AD131" i="31"/>
  <c r="B142" i="31"/>
  <c r="K137" i="31"/>
  <c r="K120" i="31"/>
  <c r="K125" i="31"/>
  <c r="S137" i="31"/>
  <c r="S120" i="31"/>
  <c r="S125" i="31"/>
  <c r="AA137" i="31"/>
  <c r="AA120" i="31"/>
  <c r="AA125" i="31"/>
  <c r="AI137" i="31"/>
  <c r="AI120" i="31"/>
  <c r="AI125" i="31"/>
  <c r="AQ137" i="31"/>
  <c r="AQ120" i="31"/>
  <c r="AQ125" i="31"/>
  <c r="AY137" i="31"/>
  <c r="AY120" i="31"/>
  <c r="AY125" i="31"/>
  <c r="G138" i="31"/>
  <c r="G126" i="31"/>
  <c r="O138" i="31"/>
  <c r="O126" i="31"/>
  <c r="W138" i="31"/>
  <c r="W126" i="31"/>
  <c r="AE138" i="31"/>
  <c r="AE126" i="31"/>
  <c r="AM138" i="31"/>
  <c r="AM126" i="31"/>
  <c r="AU138" i="31"/>
  <c r="AU126" i="31"/>
  <c r="C139" i="31"/>
  <c r="C127" i="31"/>
  <c r="K139" i="31"/>
  <c r="K127" i="31"/>
  <c r="S139" i="31"/>
  <c r="S127" i="31"/>
  <c r="AA139" i="31"/>
  <c r="AA127" i="31"/>
  <c r="AI139" i="31"/>
  <c r="AI127" i="31"/>
  <c r="AQ139" i="31"/>
  <c r="AQ127" i="31"/>
  <c r="W140" i="31"/>
  <c r="W128" i="31"/>
  <c r="C141" i="31"/>
  <c r="C129" i="31"/>
  <c r="AI141" i="31"/>
  <c r="AI129" i="31"/>
  <c r="O142" i="31"/>
  <c r="O130" i="31"/>
  <c r="AE142" i="31"/>
  <c r="AE130" i="31"/>
  <c r="AU142" i="31"/>
  <c r="AU130" i="31"/>
  <c r="K143" i="31"/>
  <c r="K131" i="31"/>
  <c r="AA143" i="31"/>
  <c r="AA131" i="31"/>
  <c r="AQ143" i="31"/>
  <c r="AQ131" i="31"/>
  <c r="L120" i="31"/>
  <c r="V120" i="31"/>
  <c r="AG120" i="31"/>
  <c r="AR120" i="31"/>
  <c r="L125" i="31"/>
  <c r="V125" i="31"/>
  <c r="AG125" i="31"/>
  <c r="AR125" i="31"/>
  <c r="B126" i="31"/>
  <c r="X126" i="31"/>
  <c r="AH126" i="31"/>
  <c r="D127" i="31"/>
  <c r="N127" i="31"/>
  <c r="AJ127" i="31"/>
  <c r="AU127" i="31"/>
  <c r="G128" i="31"/>
  <c r="T128" i="31"/>
  <c r="AE128" i="31"/>
  <c r="AR128" i="31"/>
  <c r="P129" i="31"/>
  <c r="AA130" i="31"/>
  <c r="C131" i="31"/>
  <c r="R131" i="31"/>
  <c r="AE131" i="31"/>
  <c r="AT131" i="31"/>
  <c r="X140" i="31"/>
  <c r="AZ127" i="31"/>
  <c r="AZ139" i="31"/>
  <c r="P128" i="31"/>
  <c r="P140" i="31"/>
  <c r="AF128" i="31"/>
  <c r="AF140" i="31"/>
  <c r="AV128" i="31"/>
  <c r="AV140" i="31"/>
  <c r="L129" i="31"/>
  <c r="L141" i="31"/>
  <c r="AB129" i="31"/>
  <c r="AB141" i="31"/>
  <c r="AR129" i="31"/>
  <c r="AR141" i="31"/>
  <c r="M144" i="31"/>
  <c r="M132" i="31"/>
  <c r="X120" i="31"/>
  <c r="AH120" i="31"/>
  <c r="AS144" i="31"/>
  <c r="AS132" i="31"/>
  <c r="M125" i="31"/>
  <c r="X125" i="31"/>
  <c r="AH125" i="31"/>
  <c r="D126" i="31"/>
  <c r="N126" i="31"/>
  <c r="AJ126" i="31"/>
  <c r="AT126" i="31"/>
  <c r="P127" i="31"/>
  <c r="Z127" i="31"/>
  <c r="F129" i="31"/>
  <c r="R129" i="31"/>
  <c r="AP129" i="31"/>
  <c r="C130" i="31"/>
  <c r="N130" i="31"/>
  <c r="AQ130" i="31"/>
  <c r="S131" i="31"/>
  <c r="AH131" i="31"/>
  <c r="AU131" i="31"/>
  <c r="T141" i="31"/>
  <c r="T130" i="31"/>
  <c r="T142" i="31"/>
  <c r="AB130" i="31"/>
  <c r="AB142" i="31"/>
  <c r="AJ130" i="31"/>
  <c r="AJ142" i="31"/>
  <c r="AR130" i="31"/>
  <c r="AR142" i="31"/>
  <c r="AZ130" i="31"/>
  <c r="AZ142" i="31"/>
  <c r="H131" i="31"/>
  <c r="H143" i="31"/>
  <c r="P131" i="31"/>
  <c r="P143" i="31"/>
  <c r="X131" i="31"/>
  <c r="X143" i="31"/>
  <c r="AF131" i="31"/>
  <c r="AF143" i="31"/>
  <c r="AN131" i="31"/>
  <c r="AN143" i="31"/>
  <c r="AV131" i="31"/>
  <c r="AV143" i="31"/>
  <c r="AZ141" i="31"/>
  <c r="AZ129" i="31"/>
  <c r="H142" i="31"/>
  <c r="H130" i="31"/>
  <c r="P142" i="31"/>
  <c r="P130" i="31"/>
  <c r="X142" i="31"/>
  <c r="X130" i="31"/>
  <c r="AF142" i="31"/>
  <c r="AF130" i="31"/>
  <c r="AN142" i="31"/>
  <c r="AN130" i="31"/>
  <c r="AV142" i="31"/>
  <c r="AV130" i="31"/>
  <c r="D143" i="31"/>
  <c r="D131" i="31"/>
  <c r="L143" i="31"/>
  <c r="L131" i="31"/>
  <c r="T143" i="31"/>
  <c r="T131" i="31"/>
  <c r="AB143" i="31"/>
  <c r="AB131" i="31"/>
  <c r="AJ143" i="31"/>
  <c r="AJ131" i="31"/>
  <c r="AR143" i="31"/>
  <c r="AR131" i="31"/>
  <c r="AZ143" i="31"/>
  <c r="AZ131" i="31"/>
  <c r="BA109" i="28"/>
  <c r="AZ109" i="28"/>
  <c r="AY109" i="28"/>
  <c r="AX109" i="28"/>
  <c r="AW109" i="28"/>
  <c r="AV109" i="28"/>
  <c r="AU109" i="28"/>
  <c r="AT109" i="28"/>
  <c r="AS109" i="28"/>
  <c r="AR109" i="28"/>
  <c r="AQ109" i="28"/>
  <c r="AP109" i="28"/>
  <c r="AO109" i="28"/>
  <c r="AN109" i="28"/>
  <c r="AM109" i="28"/>
  <c r="AL109" i="28"/>
  <c r="AK109" i="28"/>
  <c r="AJ109" i="28"/>
  <c r="AI109" i="28"/>
  <c r="AH109" i="28"/>
  <c r="AG109" i="28"/>
  <c r="AF109" i="28"/>
  <c r="AE109" i="28"/>
  <c r="AD109" i="28"/>
  <c r="AC109" i="28"/>
  <c r="AB109" i="28"/>
  <c r="AA109" i="28"/>
  <c r="Z109" i="28"/>
  <c r="Y109" i="28"/>
  <c r="X109" i="28"/>
  <c r="W109" i="28"/>
  <c r="V109" i="28"/>
  <c r="U109" i="28"/>
  <c r="T109" i="28"/>
  <c r="S109" i="28"/>
  <c r="R109" i="28"/>
  <c r="Q109" i="28"/>
  <c r="P109" i="28"/>
  <c r="O109" i="28"/>
  <c r="N109" i="28"/>
  <c r="M109" i="28"/>
  <c r="L109" i="28"/>
  <c r="K109" i="28"/>
  <c r="J109" i="28"/>
  <c r="I109" i="28"/>
  <c r="H109" i="28"/>
  <c r="G109" i="28"/>
  <c r="F109" i="28"/>
  <c r="E109" i="28"/>
  <c r="E114" i="28"/>
  <c r="E126" i="28" s="1"/>
  <c r="E115" i="28"/>
  <c r="BA114" i="28"/>
  <c r="BA126" i="28" s="1"/>
  <c r="AZ114" i="28"/>
  <c r="AZ126" i="28" s="1"/>
  <c r="AY114" i="28"/>
  <c r="AX114" i="28"/>
  <c r="AX126" i="28" s="1"/>
  <c r="AW114" i="28"/>
  <c r="AW126" i="28" s="1"/>
  <c r="AV114" i="28"/>
  <c r="AU114" i="28"/>
  <c r="AT114" i="28"/>
  <c r="AT126" i="28" s="1"/>
  <c r="AS114" i="28"/>
  <c r="AS126" i="28" s="1"/>
  <c r="AR114" i="28"/>
  <c r="AR126" i="28" s="1"/>
  <c r="AQ114" i="28"/>
  <c r="AQ126" i="28" s="1"/>
  <c r="AP114" i="28"/>
  <c r="AP126" i="28" s="1"/>
  <c r="AO114" i="28"/>
  <c r="AO138" i="28" s="1"/>
  <c r="AN114" i="28"/>
  <c r="AM114" i="28"/>
  <c r="AM126" i="28" s="1"/>
  <c r="AL114" i="28"/>
  <c r="AL126" i="28" s="1"/>
  <c r="AK114" i="28"/>
  <c r="AK126" i="28" s="1"/>
  <c r="AJ114" i="28"/>
  <c r="AJ126" i="28" s="1"/>
  <c r="AI114" i="28"/>
  <c r="AH114" i="28"/>
  <c r="AH126" i="28" s="1"/>
  <c r="AG114" i="28"/>
  <c r="AG126" i="28" s="1"/>
  <c r="AF114" i="28"/>
  <c r="AE114" i="28"/>
  <c r="AE126" i="28" s="1"/>
  <c r="AD114" i="28"/>
  <c r="AD126" i="28" s="1"/>
  <c r="AC114" i="28"/>
  <c r="AB114" i="28"/>
  <c r="AB126" i="28" s="1"/>
  <c r="AA114" i="28"/>
  <c r="AA126" i="28" s="1"/>
  <c r="Z114" i="28"/>
  <c r="Z126" i="28" s="1"/>
  <c r="Y114" i="28"/>
  <c r="Y126" i="28" s="1"/>
  <c r="X114" i="28"/>
  <c r="W114" i="28"/>
  <c r="W126" i="28" s="1"/>
  <c r="V114" i="28"/>
  <c r="V126" i="28" s="1"/>
  <c r="U114" i="28"/>
  <c r="T114" i="28"/>
  <c r="T126" i="28" s="1"/>
  <c r="S114" i="28"/>
  <c r="S126" i="28" s="1"/>
  <c r="R114" i="28"/>
  <c r="R126" i="28" s="1"/>
  <c r="Q114" i="28"/>
  <c r="Q126" i="28" s="1"/>
  <c r="P114" i="28"/>
  <c r="P126" i="28" s="1"/>
  <c r="O114" i="28"/>
  <c r="N114" i="28"/>
  <c r="N126" i="28" s="1"/>
  <c r="M114" i="28"/>
  <c r="M126" i="28" s="1"/>
  <c r="L114" i="28"/>
  <c r="L126" i="28" s="1"/>
  <c r="K114" i="28"/>
  <c r="J114" i="28"/>
  <c r="J126" i="28" s="1"/>
  <c r="I114" i="28"/>
  <c r="I138" i="28" s="1"/>
  <c r="H114" i="28"/>
  <c r="G114" i="28"/>
  <c r="G126" i="28" s="1"/>
  <c r="F114" i="28"/>
  <c r="F126" i="28" s="1"/>
  <c r="G12" i="30"/>
  <c r="BA36" i="28"/>
  <c r="AZ36" i="28"/>
  <c r="AY36" i="28"/>
  <c r="AX36" i="28"/>
  <c r="AW36" i="28"/>
  <c r="AV36" i="28"/>
  <c r="AU36" i="28"/>
  <c r="AT36" i="28"/>
  <c r="AS36" i="28"/>
  <c r="AR36" i="28"/>
  <c r="AQ36" i="28"/>
  <c r="AP36" i="28"/>
  <c r="AO36" i="28"/>
  <c r="AN36" i="28"/>
  <c r="AM36" i="28"/>
  <c r="AL36" i="28"/>
  <c r="AK36" i="28"/>
  <c r="AJ36" i="28"/>
  <c r="AI36" i="28"/>
  <c r="AH36" i="28"/>
  <c r="AG36" i="28"/>
  <c r="AF36" i="28"/>
  <c r="AE36" i="28"/>
  <c r="AD36" i="28"/>
  <c r="AC36" i="28"/>
  <c r="AB36" i="28"/>
  <c r="AA36" i="28"/>
  <c r="Z36" i="28"/>
  <c r="Y36" i="28"/>
  <c r="X36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K5" i="30"/>
  <c r="G11" i="30"/>
  <c r="G10" i="30"/>
  <c r="G9" i="30"/>
  <c r="G8" i="30"/>
  <c r="G7" i="30"/>
  <c r="G6" i="30"/>
  <c r="G5" i="30"/>
  <c r="B126" i="28"/>
  <c r="AW120" i="28"/>
  <c r="AW132" i="28" s="1"/>
  <c r="BA120" i="28"/>
  <c r="BA132" i="28" s="1"/>
  <c r="AZ120" i="28"/>
  <c r="AZ132" i="28" s="1"/>
  <c r="AY120" i="28"/>
  <c r="AY132" i="28" s="1"/>
  <c r="AX120" i="28"/>
  <c r="AX132" i="28" s="1"/>
  <c r="AV120" i="28"/>
  <c r="AV132" i="28" s="1"/>
  <c r="AU120" i="28"/>
  <c r="AT120" i="28"/>
  <c r="AT132" i="28" s="1"/>
  <c r="AS120" i="28"/>
  <c r="AS132" i="28" s="1"/>
  <c r="AR120" i="28"/>
  <c r="AR132" i="28" s="1"/>
  <c r="AQ120" i="28"/>
  <c r="AQ144" i="28" s="1"/>
  <c r="AP120" i="28"/>
  <c r="AP132" i="28" s="1"/>
  <c r="AO120" i="28"/>
  <c r="AO144" i="28" s="1"/>
  <c r="AN120" i="28"/>
  <c r="AN132" i="28" s="1"/>
  <c r="AM120" i="28"/>
  <c r="AL120" i="28"/>
  <c r="AL132" i="28" s="1"/>
  <c r="AK120" i="28"/>
  <c r="AK132" i="28" s="1"/>
  <c r="AJ120" i="28"/>
  <c r="AJ132" i="28" s="1"/>
  <c r="AI120" i="28"/>
  <c r="AI132" i="28" s="1"/>
  <c r="AH120" i="28"/>
  <c r="AH132" i="28" s="1"/>
  <c r="AG120" i="28"/>
  <c r="AG132" i="28" s="1"/>
  <c r="AF120" i="28"/>
  <c r="AF132" i="28" s="1"/>
  <c r="AE120" i="28"/>
  <c r="AD120" i="28"/>
  <c r="AD132" i="28" s="1"/>
  <c r="AC120" i="28"/>
  <c r="AC132" i="28" s="1"/>
  <c r="AB120" i="28"/>
  <c r="AB132" i="28" s="1"/>
  <c r="AA120" i="28"/>
  <c r="AA144" i="28" s="1"/>
  <c r="Z120" i="28"/>
  <c r="Z132" i="28" s="1"/>
  <c r="Y120" i="28"/>
  <c r="Y132" i="28" s="1"/>
  <c r="X120" i="28"/>
  <c r="X132" i="28" s="1"/>
  <c r="W120" i="28"/>
  <c r="V120" i="28"/>
  <c r="V132" i="28" s="1"/>
  <c r="U120" i="28"/>
  <c r="U132" i="28" s="1"/>
  <c r="T120" i="28"/>
  <c r="T132" i="28" s="1"/>
  <c r="S120" i="28"/>
  <c r="S132" i="28" s="1"/>
  <c r="R120" i="28"/>
  <c r="R132" i="28" s="1"/>
  <c r="Q120" i="28"/>
  <c r="Q132" i="28" s="1"/>
  <c r="P120" i="28"/>
  <c r="P132" i="28" s="1"/>
  <c r="O120" i="28"/>
  <c r="N120" i="28"/>
  <c r="N132" i="28" s="1"/>
  <c r="M120" i="28"/>
  <c r="M132" i="28" s="1"/>
  <c r="L120" i="28"/>
  <c r="L132" i="28" s="1"/>
  <c r="K120" i="28"/>
  <c r="K144" i="28" s="1"/>
  <c r="J120" i="28"/>
  <c r="J132" i="28" s="1"/>
  <c r="I120" i="28"/>
  <c r="I132" i="28" s="1"/>
  <c r="H120" i="28"/>
  <c r="H132" i="28" s="1"/>
  <c r="G120" i="28"/>
  <c r="F120" i="28"/>
  <c r="F132" i="28" s="1"/>
  <c r="E120" i="28"/>
  <c r="E132" i="28" s="1"/>
  <c r="D120" i="28"/>
  <c r="D132" i="28" s="1"/>
  <c r="C120" i="28"/>
  <c r="C132" i="28" s="1"/>
  <c r="B120" i="28"/>
  <c r="B132" i="28" s="1"/>
  <c r="BA119" i="28"/>
  <c r="BA131" i="28" s="1"/>
  <c r="AZ119" i="28"/>
  <c r="AZ131" i="28" s="1"/>
  <c r="AY119" i="28"/>
  <c r="AX119" i="28"/>
  <c r="AX131" i="28" s="1"/>
  <c r="AW119" i="28"/>
  <c r="AW131" i="28" s="1"/>
  <c r="AV119" i="28"/>
  <c r="AV131" i="28" s="1"/>
  <c r="AU119" i="28"/>
  <c r="AU143" i="28" s="1"/>
  <c r="AT119" i="28"/>
  <c r="AT131" i="28" s="1"/>
  <c r="AS119" i="28"/>
  <c r="AS131" i="28" s="1"/>
  <c r="AR119" i="28"/>
  <c r="AR131" i="28" s="1"/>
  <c r="AQ119" i="28"/>
  <c r="AP119" i="28"/>
  <c r="AP131" i="28" s="1"/>
  <c r="AO119" i="28"/>
  <c r="AO131" i="28" s="1"/>
  <c r="AN119" i="28"/>
  <c r="AN131" i="28" s="1"/>
  <c r="AM119" i="28"/>
  <c r="AM131" i="28" s="1"/>
  <c r="AL119" i="28"/>
  <c r="AL131" i="28" s="1"/>
  <c r="AK119" i="28"/>
  <c r="AK131" i="28" s="1"/>
  <c r="AJ119" i="28"/>
  <c r="AJ131" i="28" s="1"/>
  <c r="AI119" i="28"/>
  <c r="AH119" i="28"/>
  <c r="AH131" i="28" s="1"/>
  <c r="AG119" i="28"/>
  <c r="AG131" i="28" s="1"/>
  <c r="AF119" i="28"/>
  <c r="AF131" i="28" s="1"/>
  <c r="AE119" i="28"/>
  <c r="AE143" i="28" s="1"/>
  <c r="AD119" i="28"/>
  <c r="AD131" i="28" s="1"/>
  <c r="AC119" i="28"/>
  <c r="AC143" i="28" s="1"/>
  <c r="AB119" i="28"/>
  <c r="AB131" i="28" s="1"/>
  <c r="AA119" i="28"/>
  <c r="Z119" i="28"/>
  <c r="Z131" i="28" s="1"/>
  <c r="Y119" i="28"/>
  <c r="Y131" i="28" s="1"/>
  <c r="X119" i="28"/>
  <c r="X131" i="28" s="1"/>
  <c r="W119" i="28"/>
  <c r="W131" i="28" s="1"/>
  <c r="V119" i="28"/>
  <c r="V131" i="28" s="1"/>
  <c r="U119" i="28"/>
  <c r="U131" i="28" s="1"/>
  <c r="T119" i="28"/>
  <c r="T131" i="28" s="1"/>
  <c r="S119" i="28"/>
  <c r="R119" i="28"/>
  <c r="R131" i="28" s="1"/>
  <c r="Q119" i="28"/>
  <c r="Q131" i="28" s="1"/>
  <c r="P119" i="28"/>
  <c r="P131" i="28" s="1"/>
  <c r="O119" i="28"/>
  <c r="O131" i="28" s="1"/>
  <c r="N119" i="28"/>
  <c r="N131" i="28" s="1"/>
  <c r="M119" i="28"/>
  <c r="M131" i="28" s="1"/>
  <c r="L119" i="28"/>
  <c r="L131" i="28" s="1"/>
  <c r="K119" i="28"/>
  <c r="J119" i="28"/>
  <c r="J131" i="28" s="1"/>
  <c r="I119" i="28"/>
  <c r="I131" i="28" s="1"/>
  <c r="H119" i="28"/>
  <c r="H131" i="28" s="1"/>
  <c r="G119" i="28"/>
  <c r="G131" i="28" s="1"/>
  <c r="F119" i="28"/>
  <c r="F131" i="28" s="1"/>
  <c r="E119" i="28"/>
  <c r="E131" i="28" s="1"/>
  <c r="D119" i="28"/>
  <c r="D131" i="28" s="1"/>
  <c r="C119" i="28"/>
  <c r="B119" i="28"/>
  <c r="B131" i="28" s="1"/>
  <c r="BA118" i="28"/>
  <c r="BA130" i="28" s="1"/>
  <c r="AZ118" i="28"/>
  <c r="AZ130" i="28" s="1"/>
  <c r="AY118" i="28"/>
  <c r="AY130" i="28" s="1"/>
  <c r="AX118" i="28"/>
  <c r="AX130" i="28" s="1"/>
  <c r="AW118" i="28"/>
  <c r="AW142" i="28" s="1"/>
  <c r="AV118" i="28"/>
  <c r="AV130" i="28" s="1"/>
  <c r="AU118" i="28"/>
  <c r="AT118" i="28"/>
  <c r="AT130" i="28" s="1"/>
  <c r="AS118" i="28"/>
  <c r="AS130" i="28" s="1"/>
  <c r="AR118" i="28"/>
  <c r="AR130" i="28" s="1"/>
  <c r="AQ118" i="28"/>
  <c r="AQ130" i="28" s="1"/>
  <c r="AP118" i="28"/>
  <c r="AP130" i="28" s="1"/>
  <c r="AO118" i="28"/>
  <c r="AO130" i="28" s="1"/>
  <c r="AN118" i="28"/>
  <c r="AN130" i="28" s="1"/>
  <c r="AM118" i="28"/>
  <c r="AL118" i="28"/>
  <c r="AL130" i="28" s="1"/>
  <c r="AK118" i="28"/>
  <c r="AK130" i="28" s="1"/>
  <c r="AJ118" i="28"/>
  <c r="AJ130" i="28" s="1"/>
  <c r="AI118" i="28"/>
  <c r="AI130" i="28" s="1"/>
  <c r="AH118" i="28"/>
  <c r="AH130" i="28" s="1"/>
  <c r="AG118" i="28"/>
  <c r="AG130" i="28" s="1"/>
  <c r="AF118" i="28"/>
  <c r="AF130" i="28" s="1"/>
  <c r="AE118" i="28"/>
  <c r="AD118" i="28"/>
  <c r="AD130" i="28" s="1"/>
  <c r="AC118" i="28"/>
  <c r="AC130" i="28" s="1"/>
  <c r="AB118" i="28"/>
  <c r="AB130" i="28" s="1"/>
  <c r="AA118" i="28"/>
  <c r="AA130" i="28" s="1"/>
  <c r="Z118" i="28"/>
  <c r="Z130" i="28" s="1"/>
  <c r="Y118" i="28"/>
  <c r="Y130" i="28" s="1"/>
  <c r="X118" i="28"/>
  <c r="X130" i="28" s="1"/>
  <c r="W118" i="28"/>
  <c r="V118" i="28"/>
  <c r="V130" i="28" s="1"/>
  <c r="U118" i="28"/>
  <c r="U130" i="28" s="1"/>
  <c r="T118" i="28"/>
  <c r="T130" i="28" s="1"/>
  <c r="S118" i="28"/>
  <c r="S142" i="28" s="1"/>
  <c r="R118" i="28"/>
  <c r="R130" i="28" s="1"/>
  <c r="Q118" i="28"/>
  <c r="Q130" i="28" s="1"/>
  <c r="P118" i="28"/>
  <c r="P130" i="28" s="1"/>
  <c r="O118" i="28"/>
  <c r="N118" i="28"/>
  <c r="N130" i="28" s="1"/>
  <c r="M118" i="28"/>
  <c r="M130" i="28" s="1"/>
  <c r="L118" i="28"/>
  <c r="L130" i="28" s="1"/>
  <c r="K118" i="28"/>
  <c r="K130" i="28" s="1"/>
  <c r="J118" i="28"/>
  <c r="J130" i="28" s="1"/>
  <c r="I118" i="28"/>
  <c r="I130" i="28" s="1"/>
  <c r="H118" i="28"/>
  <c r="H130" i="28" s="1"/>
  <c r="G118" i="28"/>
  <c r="F118" i="28"/>
  <c r="F130" i="28" s="1"/>
  <c r="E118" i="28"/>
  <c r="E130" i="28" s="1"/>
  <c r="D118" i="28"/>
  <c r="D130" i="28" s="1"/>
  <c r="C118" i="28"/>
  <c r="C130" i="28" s="1"/>
  <c r="B118" i="28"/>
  <c r="B130" i="28" s="1"/>
  <c r="BA117" i="28"/>
  <c r="BA129" i="28" s="1"/>
  <c r="AZ117" i="28"/>
  <c r="AZ129" i="28" s="1"/>
  <c r="AY117" i="28"/>
  <c r="AX117" i="28"/>
  <c r="AX129" i="28" s="1"/>
  <c r="AW117" i="28"/>
  <c r="AW141" i="28" s="1"/>
  <c r="AV117" i="28"/>
  <c r="AV129" i="28" s="1"/>
  <c r="AU117" i="28"/>
  <c r="AU129" i="28" s="1"/>
  <c r="AT117" i="28"/>
  <c r="AT129" i="28" s="1"/>
  <c r="AS117" i="28"/>
  <c r="AS129" i="28" s="1"/>
  <c r="AR117" i="28"/>
  <c r="AR129" i="28" s="1"/>
  <c r="AQ117" i="28"/>
  <c r="AP117" i="28"/>
  <c r="AP129" i="28" s="1"/>
  <c r="AO117" i="28"/>
  <c r="AO129" i="28" s="1"/>
  <c r="AN117" i="28"/>
  <c r="AN129" i="28" s="1"/>
  <c r="AM117" i="28"/>
  <c r="AM129" i="28" s="1"/>
  <c r="AL117" i="28"/>
  <c r="AL129" i="28" s="1"/>
  <c r="AK117" i="28"/>
  <c r="AK129" i="28" s="1"/>
  <c r="AJ117" i="28"/>
  <c r="AJ129" i="28" s="1"/>
  <c r="AI117" i="28"/>
  <c r="AH117" i="28"/>
  <c r="AH129" i="28" s="1"/>
  <c r="AG117" i="28"/>
  <c r="AG129" i="28" s="1"/>
  <c r="AF117" i="28"/>
  <c r="AF129" i="28" s="1"/>
  <c r="AE117" i="28"/>
  <c r="AE129" i="28" s="1"/>
  <c r="AD117" i="28"/>
  <c r="AD129" i="28" s="1"/>
  <c r="AC117" i="28"/>
  <c r="AC129" i="28" s="1"/>
  <c r="AB117" i="28"/>
  <c r="AB129" i="28" s="1"/>
  <c r="AA117" i="28"/>
  <c r="Z117" i="28"/>
  <c r="Z129" i="28" s="1"/>
  <c r="Y117" i="28"/>
  <c r="Y129" i="28" s="1"/>
  <c r="X117" i="28"/>
  <c r="X129" i="28" s="1"/>
  <c r="W117" i="28"/>
  <c r="W129" i="28" s="1"/>
  <c r="V117" i="28"/>
  <c r="V129" i="28" s="1"/>
  <c r="U117" i="28"/>
  <c r="U129" i="28" s="1"/>
  <c r="T117" i="28"/>
  <c r="T129" i="28" s="1"/>
  <c r="S117" i="28"/>
  <c r="R117" i="28"/>
  <c r="R129" i="28" s="1"/>
  <c r="Q117" i="28"/>
  <c r="Q129" i="28" s="1"/>
  <c r="P117" i="28"/>
  <c r="P129" i="28" s="1"/>
  <c r="O117" i="28"/>
  <c r="O129" i="28" s="1"/>
  <c r="N117" i="28"/>
  <c r="N129" i="28" s="1"/>
  <c r="M117" i="28"/>
  <c r="M129" i="28" s="1"/>
  <c r="L117" i="28"/>
  <c r="L129" i="28" s="1"/>
  <c r="K117" i="28"/>
  <c r="J117" i="28"/>
  <c r="J129" i="28" s="1"/>
  <c r="I117" i="28"/>
  <c r="I129" i="28" s="1"/>
  <c r="H117" i="28"/>
  <c r="H129" i="28" s="1"/>
  <c r="G117" i="28"/>
  <c r="G129" i="28" s="1"/>
  <c r="F117" i="28"/>
  <c r="F129" i="28" s="1"/>
  <c r="E117" i="28"/>
  <c r="E129" i="28" s="1"/>
  <c r="D117" i="28"/>
  <c r="D129" i="28" s="1"/>
  <c r="C117" i="28"/>
  <c r="B117" i="28"/>
  <c r="B129" i="28" s="1"/>
  <c r="BA116" i="28"/>
  <c r="BA128" i="28" s="1"/>
  <c r="AZ116" i="28"/>
  <c r="AZ128" i="28" s="1"/>
  <c r="AY116" i="28"/>
  <c r="AY128" i="28" s="1"/>
  <c r="AX116" i="28"/>
  <c r="AX128" i="28" s="1"/>
  <c r="AW116" i="28"/>
  <c r="AW128" i="28" s="1"/>
  <c r="AV116" i="28"/>
  <c r="AV128" i="28" s="1"/>
  <c r="AU116" i="28"/>
  <c r="AT116" i="28"/>
  <c r="AT128" i="28" s="1"/>
  <c r="AS116" i="28"/>
  <c r="AS128" i="28" s="1"/>
  <c r="AR116" i="28"/>
  <c r="AR128" i="28" s="1"/>
  <c r="AQ116" i="28"/>
  <c r="AQ128" i="28" s="1"/>
  <c r="AP116" i="28"/>
  <c r="AP128" i="28" s="1"/>
  <c r="AO116" i="28"/>
  <c r="AO128" i="28" s="1"/>
  <c r="AN116" i="28"/>
  <c r="AN128" i="28" s="1"/>
  <c r="AM116" i="28"/>
  <c r="AL116" i="28"/>
  <c r="AL128" i="28" s="1"/>
  <c r="AK116" i="28"/>
  <c r="AK140" i="28" s="1"/>
  <c r="AJ116" i="28"/>
  <c r="AJ128" i="28" s="1"/>
  <c r="AI116" i="28"/>
  <c r="AI128" i="28" s="1"/>
  <c r="AH116" i="28"/>
  <c r="AH128" i="28" s="1"/>
  <c r="AG116" i="28"/>
  <c r="AG128" i="28" s="1"/>
  <c r="AF116" i="28"/>
  <c r="AF128" i="28" s="1"/>
  <c r="AE116" i="28"/>
  <c r="AD116" i="28"/>
  <c r="AD128" i="28" s="1"/>
  <c r="AC116" i="28"/>
  <c r="AC128" i="28" s="1"/>
  <c r="AB116" i="28"/>
  <c r="AB128" i="28" s="1"/>
  <c r="AA116" i="28"/>
  <c r="AA128" i="28" s="1"/>
  <c r="Z116" i="28"/>
  <c r="Z128" i="28" s="1"/>
  <c r="Y116" i="28"/>
  <c r="Y128" i="28" s="1"/>
  <c r="X116" i="28"/>
  <c r="X128" i="28" s="1"/>
  <c r="W116" i="28"/>
  <c r="V116" i="28"/>
  <c r="V128" i="28" s="1"/>
  <c r="U116" i="28"/>
  <c r="U128" i="28" s="1"/>
  <c r="T116" i="28"/>
  <c r="T128" i="28" s="1"/>
  <c r="S116" i="28"/>
  <c r="S128" i="28" s="1"/>
  <c r="R116" i="28"/>
  <c r="R128" i="28" s="1"/>
  <c r="Q116" i="28"/>
  <c r="Q128" i="28" s="1"/>
  <c r="P116" i="28"/>
  <c r="P128" i="28" s="1"/>
  <c r="O116" i="28"/>
  <c r="N116" i="28"/>
  <c r="N128" i="28" s="1"/>
  <c r="M116" i="28"/>
  <c r="M128" i="28" s="1"/>
  <c r="L116" i="28"/>
  <c r="L128" i="28" s="1"/>
  <c r="K116" i="28"/>
  <c r="K128" i="28" s="1"/>
  <c r="J116" i="28"/>
  <c r="J128" i="28" s="1"/>
  <c r="I116" i="28"/>
  <c r="I128" i="28" s="1"/>
  <c r="H116" i="28"/>
  <c r="H128" i="28" s="1"/>
  <c r="G116" i="28"/>
  <c r="F116" i="28"/>
  <c r="F128" i="28" s="1"/>
  <c r="E116" i="28"/>
  <c r="E128" i="28" s="1"/>
  <c r="D116" i="28"/>
  <c r="D128" i="28" s="1"/>
  <c r="C116" i="28"/>
  <c r="C128" i="28" s="1"/>
  <c r="B116" i="28"/>
  <c r="B128" i="28" s="1"/>
  <c r="BA115" i="28"/>
  <c r="BA127" i="28" s="1"/>
  <c r="AZ115" i="28"/>
  <c r="AZ127" i="28" s="1"/>
  <c r="AY115" i="28"/>
  <c r="AX115" i="28"/>
  <c r="AX127" i="28" s="1"/>
  <c r="AW115" i="28"/>
  <c r="AW127" i="28" s="1"/>
  <c r="AV115" i="28"/>
  <c r="AV127" i="28" s="1"/>
  <c r="AU115" i="28"/>
  <c r="AU127" i="28" s="1"/>
  <c r="AT115" i="28"/>
  <c r="AT127" i="28" s="1"/>
  <c r="AS115" i="28"/>
  <c r="AS127" i="28" s="1"/>
  <c r="AR115" i="28"/>
  <c r="AR127" i="28" s="1"/>
  <c r="AQ115" i="28"/>
  <c r="AP115" i="28"/>
  <c r="AP127" i="28" s="1"/>
  <c r="AO115" i="28"/>
  <c r="AO127" i="28" s="1"/>
  <c r="AN115" i="28"/>
  <c r="AN127" i="28" s="1"/>
  <c r="AM115" i="28"/>
  <c r="AM127" i="28" s="1"/>
  <c r="AL115" i="28"/>
  <c r="AL139" i="28" s="1"/>
  <c r="AK115" i="28"/>
  <c r="AK127" i="28" s="1"/>
  <c r="AJ115" i="28"/>
  <c r="AJ127" i="28" s="1"/>
  <c r="AI115" i="28"/>
  <c r="AH115" i="28"/>
  <c r="AH127" i="28" s="1"/>
  <c r="AG115" i="28"/>
  <c r="AG127" i="28" s="1"/>
  <c r="AF115" i="28"/>
  <c r="AF127" i="28" s="1"/>
  <c r="AE115" i="28"/>
  <c r="AE127" i="28" s="1"/>
  <c r="AD115" i="28"/>
  <c r="AD127" i="28" s="1"/>
  <c r="AC115" i="28"/>
  <c r="AC127" i="28" s="1"/>
  <c r="AB115" i="28"/>
  <c r="AB127" i="28" s="1"/>
  <c r="AA115" i="28"/>
  <c r="Z115" i="28"/>
  <c r="Z127" i="28" s="1"/>
  <c r="Y115" i="28"/>
  <c r="Y127" i="28" s="1"/>
  <c r="X115" i="28"/>
  <c r="X127" i="28" s="1"/>
  <c r="W115" i="28"/>
  <c r="W127" i="28" s="1"/>
  <c r="V115" i="28"/>
  <c r="V127" i="28" s="1"/>
  <c r="U115" i="28"/>
  <c r="U127" i="28" s="1"/>
  <c r="T115" i="28"/>
  <c r="T127" i="28" s="1"/>
  <c r="S115" i="28"/>
  <c r="R115" i="28"/>
  <c r="R127" i="28" s="1"/>
  <c r="Q115" i="28"/>
  <c r="Q127" i="28" s="1"/>
  <c r="P115" i="28"/>
  <c r="P127" i="28" s="1"/>
  <c r="O115" i="28"/>
  <c r="O127" i="28" s="1"/>
  <c r="N115" i="28"/>
  <c r="N127" i="28" s="1"/>
  <c r="M115" i="28"/>
  <c r="M127" i="28" s="1"/>
  <c r="L115" i="28"/>
  <c r="L127" i="28" s="1"/>
  <c r="K115" i="28"/>
  <c r="K127" i="28" s="1"/>
  <c r="J115" i="28"/>
  <c r="J127" i="28" s="1"/>
  <c r="I115" i="28"/>
  <c r="I127" i="28" s="1"/>
  <c r="H115" i="28"/>
  <c r="H127" i="28" s="1"/>
  <c r="G115" i="28"/>
  <c r="G127" i="28" s="1"/>
  <c r="F115" i="28"/>
  <c r="F127" i="28" s="1"/>
  <c r="E127" i="28"/>
  <c r="D115" i="28"/>
  <c r="D127" i="28" s="1"/>
  <c r="C115" i="28"/>
  <c r="C127" i="28" s="1"/>
  <c r="B115" i="28"/>
  <c r="B127" i="28" s="1"/>
  <c r="AU126" i="28"/>
  <c r="AC126" i="28"/>
  <c r="U126" i="28"/>
  <c r="O126" i="28"/>
  <c r="D126" i="28"/>
  <c r="C126" i="28"/>
  <c r="BA48" i="28"/>
  <c r="AZ48" i="28"/>
  <c r="AY48" i="28"/>
  <c r="AX48" i="28"/>
  <c r="AW48" i="28"/>
  <c r="AV48" i="28"/>
  <c r="AU48" i="28"/>
  <c r="AT48" i="28"/>
  <c r="AS48" i="28"/>
  <c r="AR48" i="28"/>
  <c r="AQ48" i="28"/>
  <c r="AP48" i="28"/>
  <c r="AO48" i="28"/>
  <c r="AN48" i="28"/>
  <c r="AM48" i="28"/>
  <c r="AL48" i="28"/>
  <c r="AK48" i="28"/>
  <c r="AJ48" i="28"/>
  <c r="AI48" i="28"/>
  <c r="AH48" i="28"/>
  <c r="AG48" i="28"/>
  <c r="AF48" i="28"/>
  <c r="AE48" i="28"/>
  <c r="AD48" i="28"/>
  <c r="AC48" i="28"/>
  <c r="AB48" i="28"/>
  <c r="AA48" i="28"/>
  <c r="Z48" i="28"/>
  <c r="Y48" i="28"/>
  <c r="X48" i="28"/>
  <c r="W48" i="28"/>
  <c r="V48" i="28"/>
  <c r="U48" i="28"/>
  <c r="T48" i="28"/>
  <c r="S48" i="28"/>
  <c r="R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D60" i="28" s="1"/>
  <c r="D84" i="28" s="1"/>
  <c r="C48" i="28"/>
  <c r="C60" i="28" s="1"/>
  <c r="C72" i="28" s="1"/>
  <c r="C96" i="28" s="1"/>
  <c r="BA47" i="28"/>
  <c r="AZ47" i="28"/>
  <c r="AY47" i="28"/>
  <c r="AX47" i="28"/>
  <c r="AW47" i="28"/>
  <c r="AV47" i="28"/>
  <c r="AU47" i="28"/>
  <c r="AT47" i="28"/>
  <c r="AS47" i="28"/>
  <c r="AR47" i="28"/>
  <c r="AQ47" i="28"/>
  <c r="AP47" i="28"/>
  <c r="AO47" i="28"/>
  <c r="AN47" i="28"/>
  <c r="AM47" i="28"/>
  <c r="AL47" i="28"/>
  <c r="AK47" i="28"/>
  <c r="AJ47" i="28"/>
  <c r="AI47" i="28"/>
  <c r="AH47" i="28"/>
  <c r="AG47" i="28"/>
  <c r="AF47" i="28"/>
  <c r="AE47" i="28"/>
  <c r="AD47" i="28"/>
  <c r="AC47" i="28"/>
  <c r="AB47" i="28"/>
  <c r="AA47" i="28"/>
  <c r="Z47" i="28"/>
  <c r="Y47" i="28"/>
  <c r="X47" i="28"/>
  <c r="W47" i="28"/>
  <c r="V47" i="28"/>
  <c r="U47" i="28"/>
  <c r="T47" i="28"/>
  <c r="S47" i="28"/>
  <c r="R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D59" i="28" s="1"/>
  <c r="D83" i="28" s="1"/>
  <c r="C47" i="28"/>
  <c r="C59" i="28" s="1"/>
  <c r="C83" i="28" s="1"/>
  <c r="BA46" i="28"/>
  <c r="AZ46" i="28"/>
  <c r="AY46" i="28"/>
  <c r="AX46" i="28"/>
  <c r="AW46" i="28"/>
  <c r="AV46" i="28"/>
  <c r="AU46" i="28"/>
  <c r="AT46" i="28"/>
  <c r="AS46" i="28"/>
  <c r="AR46" i="28"/>
  <c r="AQ46" i="28"/>
  <c r="AP46" i="28"/>
  <c r="AO46" i="28"/>
  <c r="AN46" i="28"/>
  <c r="AM46" i="28"/>
  <c r="AL46" i="28"/>
  <c r="AK46" i="28"/>
  <c r="AJ46" i="28"/>
  <c r="AI46" i="28"/>
  <c r="AH46" i="28"/>
  <c r="AG46" i="28"/>
  <c r="AF46" i="28"/>
  <c r="AE46" i="28"/>
  <c r="AD46" i="28"/>
  <c r="AC46" i="28"/>
  <c r="AB46" i="28"/>
  <c r="AA46" i="28"/>
  <c r="Z46" i="28"/>
  <c r="Y46" i="28"/>
  <c r="X46" i="28"/>
  <c r="W46" i="28"/>
  <c r="V46" i="28"/>
  <c r="U46" i="28"/>
  <c r="T46" i="28"/>
  <c r="S46" i="28"/>
  <c r="R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D58" i="28" s="1"/>
  <c r="D70" i="28" s="1"/>
  <c r="D94" i="28" s="1"/>
  <c r="C46" i="28"/>
  <c r="C58" i="28" s="1"/>
  <c r="C82" i="28" s="1"/>
  <c r="BA45" i="28"/>
  <c r="AZ45" i="28"/>
  <c r="AY45" i="28"/>
  <c r="AX45" i="28"/>
  <c r="AW45" i="28"/>
  <c r="AV45" i="28"/>
  <c r="AU45" i="28"/>
  <c r="AT45" i="28"/>
  <c r="AS45" i="28"/>
  <c r="AR45" i="28"/>
  <c r="AQ45" i="28"/>
  <c r="AP45" i="28"/>
  <c r="AO45" i="28"/>
  <c r="AN45" i="28"/>
  <c r="AM45" i="28"/>
  <c r="AL45" i="28"/>
  <c r="AK45" i="28"/>
  <c r="AJ45" i="28"/>
  <c r="AI45" i="28"/>
  <c r="AH45" i="28"/>
  <c r="AG45" i="28"/>
  <c r="AF45" i="28"/>
  <c r="AE45" i="28"/>
  <c r="AD45" i="28"/>
  <c r="AC45" i="28"/>
  <c r="AB45" i="28"/>
  <c r="AA45" i="28"/>
  <c r="Z45" i="28"/>
  <c r="Y45" i="28"/>
  <c r="X45" i="28"/>
  <c r="W45" i="28"/>
  <c r="V45" i="28"/>
  <c r="U45" i="28"/>
  <c r="T45" i="28"/>
  <c r="S45" i="28"/>
  <c r="R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D57" i="28" s="1"/>
  <c r="D81" i="28" s="1"/>
  <c r="C45" i="28"/>
  <c r="C57" i="28" s="1"/>
  <c r="C69" i="28" s="1"/>
  <c r="C93" i="28" s="1"/>
  <c r="BA44" i="28"/>
  <c r="AZ44" i="28"/>
  <c r="AY44" i="28"/>
  <c r="AX44" i="28"/>
  <c r="AW44" i="28"/>
  <c r="AV44" i="28"/>
  <c r="AU44" i="28"/>
  <c r="AT44" i="28"/>
  <c r="AS44" i="28"/>
  <c r="AR44" i="28"/>
  <c r="AQ44" i="28"/>
  <c r="AP44" i="28"/>
  <c r="AO44" i="28"/>
  <c r="AN44" i="28"/>
  <c r="AM44" i="28"/>
  <c r="AL44" i="28"/>
  <c r="AK44" i="28"/>
  <c r="AJ44" i="28"/>
  <c r="AI44" i="28"/>
  <c r="AH44" i="28"/>
  <c r="AG44" i="28"/>
  <c r="AF44" i="28"/>
  <c r="AE44" i="28"/>
  <c r="AD44" i="28"/>
  <c r="AC44" i="28"/>
  <c r="AB44" i="28"/>
  <c r="AA44" i="28"/>
  <c r="Z44" i="28"/>
  <c r="Y44" i="28"/>
  <c r="X44" i="28"/>
  <c r="W44" i="28"/>
  <c r="V44" i="28"/>
  <c r="U44" i="28"/>
  <c r="T44" i="28"/>
  <c r="S44" i="28"/>
  <c r="R44" i="28"/>
  <c r="O44" i="28"/>
  <c r="N44" i="28"/>
  <c r="M44" i="28"/>
  <c r="L44" i="28"/>
  <c r="K44" i="28"/>
  <c r="J44" i="28"/>
  <c r="I44" i="28"/>
  <c r="H44" i="28"/>
  <c r="G44" i="28"/>
  <c r="F44" i="28"/>
  <c r="E44" i="28"/>
  <c r="D44" i="28"/>
  <c r="D56" i="28" s="1"/>
  <c r="D80" i="28" s="1"/>
  <c r="C44" i="28"/>
  <c r="C56" i="28" s="1"/>
  <c r="BA43" i="28"/>
  <c r="AZ43" i="28"/>
  <c r="AY43" i="28"/>
  <c r="AX43" i="28"/>
  <c r="AW43" i="28"/>
  <c r="AV43" i="28"/>
  <c r="AU43" i="28"/>
  <c r="AT43" i="28"/>
  <c r="AS43" i="28"/>
  <c r="AR43" i="28"/>
  <c r="AQ43" i="28"/>
  <c r="AP43" i="28"/>
  <c r="AO43" i="28"/>
  <c r="AN43" i="28"/>
  <c r="AM43" i="28"/>
  <c r="AL43" i="28"/>
  <c r="AK43" i="28"/>
  <c r="AJ43" i="28"/>
  <c r="AI43" i="28"/>
  <c r="AH43" i="28"/>
  <c r="AG43" i="28"/>
  <c r="AF43" i="28"/>
  <c r="AE43" i="28"/>
  <c r="AD43" i="28"/>
  <c r="AC43" i="28"/>
  <c r="AB43" i="28"/>
  <c r="AA43" i="28"/>
  <c r="Z43" i="28"/>
  <c r="Y43" i="28"/>
  <c r="X43" i="28"/>
  <c r="W43" i="28"/>
  <c r="V43" i="28"/>
  <c r="U43" i="28"/>
  <c r="T43" i="28"/>
  <c r="S43" i="28"/>
  <c r="R43" i="28"/>
  <c r="O43" i="28"/>
  <c r="N43" i="28"/>
  <c r="M43" i="28"/>
  <c r="L43" i="28"/>
  <c r="K43" i="28"/>
  <c r="J43" i="28"/>
  <c r="I43" i="28"/>
  <c r="H43" i="28"/>
  <c r="G43" i="28"/>
  <c r="F43" i="28"/>
  <c r="E43" i="28"/>
  <c r="D43" i="28"/>
  <c r="D55" i="28" s="1"/>
  <c r="D79" i="28" s="1"/>
  <c r="C43" i="28"/>
  <c r="C55" i="28" s="1"/>
  <c r="C79" i="28" s="1"/>
  <c r="BA42" i="28"/>
  <c r="AZ42" i="28"/>
  <c r="AY42" i="28"/>
  <c r="AX42" i="28"/>
  <c r="AW42" i="28"/>
  <c r="AV42" i="28"/>
  <c r="AU42" i="28"/>
  <c r="AT42" i="28"/>
  <c r="AS42" i="28"/>
  <c r="AR42" i="28"/>
  <c r="AQ42" i="28"/>
  <c r="AP42" i="28"/>
  <c r="AO42" i="28"/>
  <c r="AN42" i="28"/>
  <c r="AM42" i="28"/>
  <c r="AL42" i="28"/>
  <c r="AK42" i="28"/>
  <c r="AJ42" i="28"/>
  <c r="AI42" i="28"/>
  <c r="AH42" i="28"/>
  <c r="AG42" i="28"/>
  <c r="AF42" i="28"/>
  <c r="AE42" i="28"/>
  <c r="AD42" i="28"/>
  <c r="AC42" i="28"/>
  <c r="AB42" i="28"/>
  <c r="AA42" i="28"/>
  <c r="Z42" i="28"/>
  <c r="Y42" i="28"/>
  <c r="X42" i="28"/>
  <c r="W42" i="28"/>
  <c r="V42" i="28"/>
  <c r="U42" i="28"/>
  <c r="T42" i="28"/>
  <c r="S42" i="28"/>
  <c r="R42" i="28"/>
  <c r="O42" i="28"/>
  <c r="N42" i="28"/>
  <c r="M42" i="28"/>
  <c r="L42" i="28"/>
  <c r="K42" i="28"/>
  <c r="J42" i="28"/>
  <c r="I42" i="28"/>
  <c r="H42" i="28"/>
  <c r="G42" i="28"/>
  <c r="F42" i="28"/>
  <c r="E42" i="28"/>
  <c r="E90" i="28" s="1"/>
  <c r="D42" i="28"/>
  <c r="D54" i="28" s="1"/>
  <c r="D66" i="28" s="1"/>
  <c r="D90" i="28" s="1"/>
  <c r="C42" i="28"/>
  <c r="C54" i="28" s="1"/>
  <c r="C78" i="28" s="1"/>
  <c r="B48" i="28"/>
  <c r="B60" i="28" s="1"/>
  <c r="B84" i="28" s="1"/>
  <c r="B47" i="28"/>
  <c r="B59" i="28" s="1"/>
  <c r="B83" i="28" s="1"/>
  <c r="B46" i="28"/>
  <c r="B58" i="28" s="1"/>
  <c r="B82" i="28" s="1"/>
  <c r="B45" i="28"/>
  <c r="B57" i="28" s="1"/>
  <c r="B69" i="28" s="1"/>
  <c r="B93" i="28" s="1"/>
  <c r="B44" i="28"/>
  <c r="B56" i="28" s="1"/>
  <c r="B80" i="28" s="1"/>
  <c r="B43" i="28"/>
  <c r="B55" i="28" s="1"/>
  <c r="B79" i="28" s="1"/>
  <c r="B42" i="28"/>
  <c r="B54" i="28" s="1"/>
  <c r="B78" i="28" s="1"/>
  <c r="K56" i="28" l="1"/>
  <c r="K80" i="28" s="1"/>
  <c r="K68" i="28"/>
  <c r="K92" i="28"/>
  <c r="I58" i="28"/>
  <c r="I82" i="28" s="1"/>
  <c r="I94" i="28"/>
  <c r="I70" i="28"/>
  <c r="H59" i="28"/>
  <c r="H83" i="28" s="1"/>
  <c r="H71" i="28"/>
  <c r="H95" i="28"/>
  <c r="G60" i="28"/>
  <c r="G84" i="28" s="1"/>
  <c r="G72" i="28"/>
  <c r="G96" i="28"/>
  <c r="O72" i="28"/>
  <c r="O60" i="28"/>
  <c r="O84" i="28" s="1"/>
  <c r="O96" i="28"/>
  <c r="E55" i="28"/>
  <c r="E79" i="28" s="1"/>
  <c r="E91" i="28"/>
  <c r="E67" i="28"/>
  <c r="L56" i="28"/>
  <c r="L80" i="28" s="1"/>
  <c r="L68" i="28"/>
  <c r="L92" i="28"/>
  <c r="K57" i="28"/>
  <c r="K81" i="28" s="1"/>
  <c r="K69" i="28"/>
  <c r="K93" i="28"/>
  <c r="J58" i="28"/>
  <c r="J82" i="28" s="1"/>
  <c r="J94" i="28"/>
  <c r="J70" i="28"/>
  <c r="I59" i="28"/>
  <c r="I83" i="28" s="1"/>
  <c r="I71" i="28"/>
  <c r="I95" i="28"/>
  <c r="H60" i="28"/>
  <c r="H84" i="28" s="1"/>
  <c r="H72" i="28"/>
  <c r="H96" i="28"/>
  <c r="L55" i="28"/>
  <c r="L79" i="28" s="1"/>
  <c r="L67" i="28"/>
  <c r="L91" i="28"/>
  <c r="J57" i="28"/>
  <c r="J81" i="28" s="1"/>
  <c r="J69" i="28"/>
  <c r="J93" i="28"/>
  <c r="M55" i="28"/>
  <c r="M79" i="28" s="1"/>
  <c r="M91" i="28"/>
  <c r="M67" i="28"/>
  <c r="F55" i="28"/>
  <c r="F79" i="28" s="1"/>
  <c r="F91" i="28"/>
  <c r="F67" i="28"/>
  <c r="N55" i="28"/>
  <c r="N79" i="28" s="1"/>
  <c r="N91" i="28"/>
  <c r="N67" i="28"/>
  <c r="E56" i="28"/>
  <c r="E80" i="28" s="1"/>
  <c r="E68" i="28"/>
  <c r="E92" i="28"/>
  <c r="M56" i="28"/>
  <c r="M80" i="28" s="1"/>
  <c r="M68" i="28"/>
  <c r="M92" i="28"/>
  <c r="L57" i="28"/>
  <c r="L81" i="28" s="1"/>
  <c r="L69" i="28"/>
  <c r="L93" i="28"/>
  <c r="K58" i="28"/>
  <c r="K82" i="28" s="1"/>
  <c r="K70" i="28"/>
  <c r="K94" i="28"/>
  <c r="J59" i="28"/>
  <c r="J83" i="28" s="1"/>
  <c r="J71" i="28"/>
  <c r="J95" i="28"/>
  <c r="I60" i="28"/>
  <c r="I84" i="28" s="1"/>
  <c r="I96" i="28"/>
  <c r="I72" i="28"/>
  <c r="G55" i="28"/>
  <c r="G79" i="28" s="1"/>
  <c r="G67" i="28"/>
  <c r="G91" i="28"/>
  <c r="O55" i="28"/>
  <c r="O79" i="28" s="1"/>
  <c r="O91" i="28"/>
  <c r="O67" i="28"/>
  <c r="F56" i="28"/>
  <c r="F80" i="28" s="1"/>
  <c r="F68" i="28"/>
  <c r="F92" i="28"/>
  <c r="N56" i="28"/>
  <c r="N80" i="28" s="1"/>
  <c r="N68" i="28"/>
  <c r="N92" i="28"/>
  <c r="E57" i="28"/>
  <c r="E81" i="28" s="1"/>
  <c r="E93" i="28"/>
  <c r="E69" i="28"/>
  <c r="M57" i="28"/>
  <c r="M81" i="28" s="1"/>
  <c r="M93" i="28"/>
  <c r="M69" i="28"/>
  <c r="L58" i="28"/>
  <c r="L82" i="28" s="1"/>
  <c r="L70" i="28"/>
  <c r="L94" i="28"/>
  <c r="K59" i="28"/>
  <c r="K83" i="28" s="1"/>
  <c r="K71" i="28"/>
  <c r="K95" i="28"/>
  <c r="J60" i="28"/>
  <c r="J84" i="28" s="1"/>
  <c r="J96" i="28"/>
  <c r="J72" i="28"/>
  <c r="G56" i="28"/>
  <c r="G80" i="28" s="1"/>
  <c r="G68" i="28"/>
  <c r="G92" i="28"/>
  <c r="O68" i="28"/>
  <c r="O92" i="28"/>
  <c r="O56" i="28"/>
  <c r="O80" i="28" s="1"/>
  <c r="F57" i="28"/>
  <c r="F81" i="28" s="1"/>
  <c r="F69" i="28"/>
  <c r="F93" i="28"/>
  <c r="N57" i="28"/>
  <c r="N81" i="28" s="1"/>
  <c r="N93" i="28"/>
  <c r="N69" i="28"/>
  <c r="E58" i="28"/>
  <c r="E82" i="28" s="1"/>
  <c r="E70" i="28"/>
  <c r="E94" i="28"/>
  <c r="M58" i="28"/>
  <c r="M82" i="28" s="1"/>
  <c r="M70" i="28"/>
  <c r="M94" i="28"/>
  <c r="L59" i="28"/>
  <c r="L83" i="28" s="1"/>
  <c r="L71" i="28"/>
  <c r="L95" i="28"/>
  <c r="K60" i="28"/>
  <c r="K84" i="28" s="1"/>
  <c r="K72" i="28"/>
  <c r="K96" i="28"/>
  <c r="H55" i="28"/>
  <c r="H79" i="28" s="1"/>
  <c r="H67" i="28"/>
  <c r="H91" i="28"/>
  <c r="I55" i="28"/>
  <c r="I79" i="28" s="1"/>
  <c r="I67" i="28"/>
  <c r="I91" i="28"/>
  <c r="H56" i="28"/>
  <c r="H80" i="28" s="1"/>
  <c r="H68" i="28"/>
  <c r="H92" i="28"/>
  <c r="G57" i="28"/>
  <c r="G81" i="28" s="1"/>
  <c r="G69" i="28"/>
  <c r="G93" i="28"/>
  <c r="O57" i="28"/>
  <c r="O81" i="28" s="1"/>
  <c r="O69" i="28"/>
  <c r="O93" i="28"/>
  <c r="F58" i="28"/>
  <c r="F82" i="28" s="1"/>
  <c r="F70" i="28"/>
  <c r="F94" i="28"/>
  <c r="N58" i="28"/>
  <c r="N82" i="28" s="1"/>
  <c r="N70" i="28"/>
  <c r="N94" i="28"/>
  <c r="E59" i="28"/>
  <c r="E83" i="28" s="1"/>
  <c r="E95" i="28"/>
  <c r="E71" i="28"/>
  <c r="M59" i="28"/>
  <c r="M83" i="28" s="1"/>
  <c r="M95" i="28"/>
  <c r="M71" i="28"/>
  <c r="L60" i="28"/>
  <c r="L84" i="28" s="1"/>
  <c r="L72" i="28"/>
  <c r="L96" i="28"/>
  <c r="J55" i="28"/>
  <c r="J79" i="28" s="1"/>
  <c r="J67" i="28"/>
  <c r="J91" i="28"/>
  <c r="I56" i="28"/>
  <c r="I80" i="28" s="1"/>
  <c r="I92" i="28"/>
  <c r="I68" i="28"/>
  <c r="H57" i="28"/>
  <c r="H81" i="28" s="1"/>
  <c r="H69" i="28"/>
  <c r="H93" i="28"/>
  <c r="G58" i="28"/>
  <c r="G82" i="28" s="1"/>
  <c r="G70" i="28"/>
  <c r="G94" i="28"/>
  <c r="O70" i="28"/>
  <c r="O94" i="28"/>
  <c r="O58" i="28"/>
  <c r="O82" i="28" s="1"/>
  <c r="F59" i="28"/>
  <c r="F83" i="28" s="1"/>
  <c r="F95" i="28"/>
  <c r="F71" i="28"/>
  <c r="N59" i="28"/>
  <c r="N83" i="28" s="1"/>
  <c r="N95" i="28"/>
  <c r="N71" i="28"/>
  <c r="E60" i="28"/>
  <c r="E84" i="28" s="1"/>
  <c r="E72" i="28"/>
  <c r="E96" i="28"/>
  <c r="M60" i="28"/>
  <c r="M84" i="28" s="1"/>
  <c r="M72" i="28"/>
  <c r="M96" i="28"/>
  <c r="K55" i="28"/>
  <c r="K79" i="28" s="1"/>
  <c r="K67" i="28"/>
  <c r="K91" i="28"/>
  <c r="J56" i="28"/>
  <c r="J80" i="28" s="1"/>
  <c r="J92" i="28"/>
  <c r="J68" i="28"/>
  <c r="I57" i="28"/>
  <c r="I81" i="28" s="1"/>
  <c r="I69" i="28"/>
  <c r="I93" i="28"/>
  <c r="H58" i="28"/>
  <c r="H82" i="28" s="1"/>
  <c r="H70" i="28"/>
  <c r="H94" i="28"/>
  <c r="G59" i="28"/>
  <c r="G83" i="28" s="1"/>
  <c r="G71" i="28"/>
  <c r="G95" i="28"/>
  <c r="O59" i="28"/>
  <c r="O83" i="28" s="1"/>
  <c r="O71" i="28"/>
  <c r="O95" i="28"/>
  <c r="F60" i="28"/>
  <c r="F84" i="28" s="1"/>
  <c r="F72" i="28"/>
  <c r="F96" i="28"/>
  <c r="N60" i="28"/>
  <c r="N84" i="28" s="1"/>
  <c r="N72" i="28"/>
  <c r="N96" i="28"/>
  <c r="M54" i="28"/>
  <c r="M78" i="28" s="1"/>
  <c r="M90" i="28"/>
  <c r="M66" i="28"/>
  <c r="O54" i="28"/>
  <c r="O78" i="28" s="1"/>
  <c r="O90" i="28"/>
  <c r="O66" i="28"/>
  <c r="S49" i="28"/>
  <c r="AA49" i="28"/>
  <c r="AI49" i="28"/>
  <c r="G54" i="28"/>
  <c r="G78" i="28" s="1"/>
  <c r="G90" i="28"/>
  <c r="G66" i="28"/>
  <c r="I54" i="28"/>
  <c r="I78" i="28" s="1"/>
  <c r="I90" i="28"/>
  <c r="I66" i="28"/>
  <c r="J54" i="28"/>
  <c r="J78" i="28" s="1"/>
  <c r="J90" i="28"/>
  <c r="J66" i="28"/>
  <c r="E54" i="28"/>
  <c r="E78" i="28" s="1"/>
  <c r="E66" i="28"/>
  <c r="F54" i="28"/>
  <c r="F78" i="28" s="1"/>
  <c r="F90" i="28"/>
  <c r="F66" i="28"/>
  <c r="H54" i="28"/>
  <c r="H78" i="28" s="1"/>
  <c r="H90" i="28"/>
  <c r="H66" i="28"/>
  <c r="K54" i="28"/>
  <c r="K78" i="28" s="1"/>
  <c r="K66" i="28"/>
  <c r="K90" i="28"/>
  <c r="N54" i="28"/>
  <c r="N78" i="28" s="1"/>
  <c r="N90" i="28"/>
  <c r="N66" i="28"/>
  <c r="L54" i="28"/>
  <c r="L78" i="28" s="1"/>
  <c r="L90" i="28"/>
  <c r="L66" i="28"/>
  <c r="M144" i="32"/>
  <c r="M132" i="32"/>
  <c r="AA144" i="32"/>
  <c r="AA132" i="32"/>
  <c r="Y144" i="32"/>
  <c r="Y132" i="32"/>
  <c r="AT132" i="32"/>
  <c r="AT144" i="32"/>
  <c r="P48" i="32"/>
  <c r="P96" i="32" s="1"/>
  <c r="P89" i="32"/>
  <c r="AK144" i="32"/>
  <c r="AK132" i="32"/>
  <c r="AD132" i="32"/>
  <c r="AD144" i="32"/>
  <c r="J132" i="32"/>
  <c r="J144" i="32"/>
  <c r="O132" i="32"/>
  <c r="O144" i="32"/>
  <c r="BA144" i="32"/>
  <c r="BA132" i="32"/>
  <c r="AL132" i="32"/>
  <c r="AL144" i="32"/>
  <c r="V132" i="32"/>
  <c r="V144" i="32"/>
  <c r="AC144" i="32"/>
  <c r="AC132" i="32"/>
  <c r="S144" i="32"/>
  <c r="S132" i="32"/>
  <c r="AX132" i="32"/>
  <c r="AX144" i="32"/>
  <c r="AN144" i="32"/>
  <c r="AN132" i="32"/>
  <c r="N132" i="32"/>
  <c r="N144" i="32"/>
  <c r="I144" i="32"/>
  <c r="I132" i="32"/>
  <c r="AE132" i="32"/>
  <c r="AE144" i="32"/>
  <c r="E144" i="32"/>
  <c r="E132" i="32"/>
  <c r="AY144" i="32"/>
  <c r="AY132" i="32"/>
  <c r="AP132" i="32"/>
  <c r="AP144" i="32"/>
  <c r="AW144" i="32"/>
  <c r="AW132" i="32"/>
  <c r="X144" i="32"/>
  <c r="X132" i="32"/>
  <c r="F132" i="32"/>
  <c r="F144" i="32"/>
  <c r="G132" i="32"/>
  <c r="G144" i="32"/>
  <c r="AS144" i="32"/>
  <c r="AS132" i="32"/>
  <c r="Q144" i="32"/>
  <c r="Q132" i="32"/>
  <c r="AM132" i="32"/>
  <c r="AM144" i="32"/>
  <c r="AQ132" i="32"/>
  <c r="AQ144" i="32"/>
  <c r="AH132" i="32"/>
  <c r="AH144" i="32"/>
  <c r="AO144" i="32"/>
  <c r="AO132" i="32"/>
  <c r="P144" i="32"/>
  <c r="P132" i="32"/>
  <c r="AU132" i="32"/>
  <c r="AU144" i="32"/>
  <c r="U144" i="32"/>
  <c r="U132" i="32"/>
  <c r="K132" i="32"/>
  <c r="K144" i="32"/>
  <c r="AI132" i="32"/>
  <c r="AI144" i="32"/>
  <c r="Z132" i="32"/>
  <c r="Z144" i="32"/>
  <c r="AG144" i="32"/>
  <c r="AG132" i="32"/>
  <c r="R132" i="32"/>
  <c r="R144" i="32"/>
  <c r="W132" i="32"/>
  <c r="W144" i="32"/>
  <c r="AG144" i="31"/>
  <c r="AG132" i="31"/>
  <c r="V144" i="31"/>
  <c r="V132" i="31"/>
  <c r="AQ144" i="31"/>
  <c r="AQ132" i="31"/>
  <c r="AD144" i="31"/>
  <c r="AD132" i="31"/>
  <c r="AN144" i="31"/>
  <c r="AN132" i="31"/>
  <c r="AV144" i="31"/>
  <c r="AV132" i="31"/>
  <c r="AT144" i="31"/>
  <c r="AT132" i="31"/>
  <c r="L144" i="31"/>
  <c r="L132" i="31"/>
  <c r="S144" i="31"/>
  <c r="S132" i="31"/>
  <c r="T144" i="31"/>
  <c r="T132" i="31"/>
  <c r="AW144" i="31"/>
  <c r="AW132" i="31"/>
  <c r="AM132" i="31"/>
  <c r="AM144" i="31"/>
  <c r="AK144" i="31"/>
  <c r="AK132" i="31"/>
  <c r="AJ144" i="31"/>
  <c r="AJ132" i="31"/>
  <c r="BA144" i="31"/>
  <c r="BA132" i="31"/>
  <c r="I144" i="31"/>
  <c r="I132" i="31"/>
  <c r="AL144" i="31"/>
  <c r="AL132" i="31"/>
  <c r="O132" i="31"/>
  <c r="O144" i="31"/>
  <c r="Z144" i="31"/>
  <c r="Z132" i="31"/>
  <c r="Y144" i="31"/>
  <c r="Y132" i="31"/>
  <c r="AI144" i="31"/>
  <c r="AI132" i="31"/>
  <c r="AP144" i="31"/>
  <c r="AP132" i="31"/>
  <c r="R144" i="31"/>
  <c r="R132" i="31"/>
  <c r="AB144" i="31"/>
  <c r="AB132" i="31"/>
  <c r="P144" i="31"/>
  <c r="P132" i="31"/>
  <c r="N144" i="31"/>
  <c r="N132" i="31"/>
  <c r="K144" i="31"/>
  <c r="K132" i="31"/>
  <c r="AF144" i="31"/>
  <c r="AF132" i="31"/>
  <c r="H144" i="31"/>
  <c r="H132" i="31"/>
  <c r="Q144" i="31"/>
  <c r="Q132" i="31"/>
  <c r="AE132" i="31"/>
  <c r="AE144" i="31"/>
  <c r="E144" i="31"/>
  <c r="E132" i="31"/>
  <c r="AY144" i="31"/>
  <c r="AY132" i="31"/>
  <c r="U144" i="31"/>
  <c r="U132" i="31"/>
  <c r="F144" i="31"/>
  <c r="F132" i="31"/>
  <c r="G132" i="31"/>
  <c r="G144" i="31"/>
  <c r="AH144" i="31"/>
  <c r="AH132" i="31"/>
  <c r="AR144" i="31"/>
  <c r="AR132" i="31"/>
  <c r="AA144" i="31"/>
  <c r="AA132" i="31"/>
  <c r="J144" i="31"/>
  <c r="J132" i="31"/>
  <c r="AZ144" i="31"/>
  <c r="AZ132" i="31"/>
  <c r="AU132" i="31"/>
  <c r="AU144" i="31"/>
  <c r="X144" i="31"/>
  <c r="X132" i="31"/>
  <c r="AO144" i="31"/>
  <c r="AO132" i="31"/>
  <c r="AX144" i="31"/>
  <c r="AX132" i="31"/>
  <c r="W132" i="31"/>
  <c r="W144" i="31"/>
  <c r="AQ49" i="28"/>
  <c r="AY49" i="28"/>
  <c r="T49" i="28"/>
  <c r="AB49" i="28"/>
  <c r="AJ49" i="28"/>
  <c r="AR49" i="28"/>
  <c r="AZ49" i="28"/>
  <c r="S121" i="28"/>
  <c r="S145" i="28" s="1"/>
  <c r="AQ121" i="28"/>
  <c r="AQ133" i="28" s="1"/>
  <c r="U49" i="28"/>
  <c r="AC49" i="28"/>
  <c r="AK49" i="28"/>
  <c r="AS49" i="28"/>
  <c r="BA49" i="28"/>
  <c r="W49" i="28"/>
  <c r="AE49" i="28"/>
  <c r="AM49" i="28"/>
  <c r="AU49" i="28"/>
  <c r="Y49" i="28"/>
  <c r="AG49" i="28"/>
  <c r="AO49" i="28"/>
  <c r="AW49" i="28"/>
  <c r="P46" i="28"/>
  <c r="V49" i="28"/>
  <c r="AD49" i="28"/>
  <c r="AL49" i="28"/>
  <c r="AT49" i="28"/>
  <c r="X49" i="28"/>
  <c r="AF49" i="28"/>
  <c r="AN49" i="28"/>
  <c r="AV49" i="28"/>
  <c r="R49" i="28"/>
  <c r="Z49" i="28"/>
  <c r="AH49" i="28"/>
  <c r="AP49" i="28"/>
  <c r="AX49" i="28"/>
  <c r="E121" i="28"/>
  <c r="E133" i="28" s="1"/>
  <c r="H121" i="28"/>
  <c r="X121" i="28"/>
  <c r="AF121" i="28"/>
  <c r="AF133" i="28" s="1"/>
  <c r="AN121" i="28"/>
  <c r="AN133" i="28" s="1"/>
  <c r="AV121" i="28"/>
  <c r="Y121" i="28"/>
  <c r="AW121" i="28"/>
  <c r="AH121" i="28"/>
  <c r="AH133" i="28" s="1"/>
  <c r="K121" i="28"/>
  <c r="AA121" i="28"/>
  <c r="AI121" i="28"/>
  <c r="AY121" i="28"/>
  <c r="AK121" i="28"/>
  <c r="AK133" i="28" s="1"/>
  <c r="G121" i="28"/>
  <c r="AU121" i="28"/>
  <c r="AU133" i="28" s="1"/>
  <c r="P121" i="28"/>
  <c r="P133" i="28" s="1"/>
  <c r="AZ121" i="28"/>
  <c r="H126" i="28"/>
  <c r="AI126" i="28"/>
  <c r="Q121" i="28"/>
  <c r="Z121" i="28"/>
  <c r="Z133" i="28" s="1"/>
  <c r="AR121" i="28"/>
  <c r="BA121" i="28"/>
  <c r="BA133" i="28" s="1"/>
  <c r="I121" i="28"/>
  <c r="R121" i="28"/>
  <c r="R133" i="28" s="1"/>
  <c r="AJ121" i="28"/>
  <c r="AS121" i="28"/>
  <c r="AS133" i="28" s="1"/>
  <c r="J121" i="28"/>
  <c r="J133" i="28" s="1"/>
  <c r="K126" i="28"/>
  <c r="AV126" i="28"/>
  <c r="T121" i="28"/>
  <c r="AC121" i="28"/>
  <c r="AC133" i="28" s="1"/>
  <c r="AM121" i="28"/>
  <c r="AN126" i="28"/>
  <c r="L121" i="28"/>
  <c r="U121" i="28"/>
  <c r="U133" i="28" s="1"/>
  <c r="AE121" i="28"/>
  <c r="AB121" i="28"/>
  <c r="AF126" i="28"/>
  <c r="M121" i="28"/>
  <c r="M133" i="28" s="1"/>
  <c r="W121" i="28"/>
  <c r="AO121" i="28"/>
  <c r="AX121" i="28"/>
  <c r="AX133" i="28" s="1"/>
  <c r="X126" i="28"/>
  <c r="AY126" i="28"/>
  <c r="O121" i="28"/>
  <c r="AG121" i="28"/>
  <c r="AP121" i="28"/>
  <c r="AP133" i="28" s="1"/>
  <c r="F121" i="28"/>
  <c r="F133" i="28" s="1"/>
  <c r="N121" i="28"/>
  <c r="N133" i="28" s="1"/>
  <c r="V121" i="28"/>
  <c r="V133" i="28" s="1"/>
  <c r="AD121" i="28"/>
  <c r="AD133" i="28" s="1"/>
  <c r="AL121" i="28"/>
  <c r="AL133" i="28" s="1"/>
  <c r="AT121" i="28"/>
  <c r="AT133" i="28" s="1"/>
  <c r="F49" i="28"/>
  <c r="N49" i="28"/>
  <c r="G49" i="28"/>
  <c r="O49" i="28"/>
  <c r="H49" i="28"/>
  <c r="I49" i="28"/>
  <c r="G61" i="28"/>
  <c r="G85" i="28" s="1"/>
  <c r="J49" i="28"/>
  <c r="K49" i="28"/>
  <c r="L49" i="28"/>
  <c r="E49" i="28"/>
  <c r="M49" i="28"/>
  <c r="P42" i="28"/>
  <c r="P48" i="28"/>
  <c r="P43" i="28"/>
  <c r="P44" i="28"/>
  <c r="P45" i="28"/>
  <c r="P47" i="28"/>
  <c r="I126" i="28"/>
  <c r="S130" i="28"/>
  <c r="K132" i="28"/>
  <c r="AO132" i="28"/>
  <c r="B138" i="28"/>
  <c r="G138" i="28"/>
  <c r="O138" i="28"/>
  <c r="W138" i="28"/>
  <c r="S127" i="28"/>
  <c r="S139" i="28"/>
  <c r="AA127" i="28"/>
  <c r="AA139" i="28"/>
  <c r="AI127" i="28"/>
  <c r="AI139" i="28"/>
  <c r="AQ127" i="28"/>
  <c r="AQ139" i="28"/>
  <c r="AY127" i="28"/>
  <c r="AY139" i="28"/>
  <c r="G128" i="28"/>
  <c r="G140" i="28"/>
  <c r="O128" i="28"/>
  <c r="O140" i="28"/>
  <c r="W128" i="28"/>
  <c r="W140" i="28"/>
  <c r="AE128" i="28"/>
  <c r="AE140" i="28"/>
  <c r="AM128" i="28"/>
  <c r="AM140" i="28"/>
  <c r="AU128" i="28"/>
  <c r="AU140" i="28"/>
  <c r="C129" i="28"/>
  <c r="C141" i="28"/>
  <c r="K129" i="28"/>
  <c r="K141" i="28"/>
  <c r="S129" i="28"/>
  <c r="S141" i="28"/>
  <c r="AA129" i="28"/>
  <c r="AA141" i="28"/>
  <c r="AI129" i="28"/>
  <c r="AI141" i="28"/>
  <c r="AQ129" i="28"/>
  <c r="AQ141" i="28"/>
  <c r="AY129" i="28"/>
  <c r="AY141" i="28"/>
  <c r="G130" i="28"/>
  <c r="G142" i="28"/>
  <c r="O130" i="28"/>
  <c r="O142" i="28"/>
  <c r="W130" i="28"/>
  <c r="W142" i="28"/>
  <c r="AE130" i="28"/>
  <c r="AE142" i="28"/>
  <c r="AM130" i="28"/>
  <c r="AM142" i="28"/>
  <c r="AU130" i="28"/>
  <c r="AU142" i="28"/>
  <c r="C131" i="28"/>
  <c r="C143" i="28"/>
  <c r="K131" i="28"/>
  <c r="K143" i="28"/>
  <c r="S131" i="28"/>
  <c r="S143" i="28"/>
  <c r="AA131" i="28"/>
  <c r="AA143" i="28"/>
  <c r="AI131" i="28"/>
  <c r="AI143" i="28"/>
  <c r="AQ131" i="28"/>
  <c r="AQ143" i="28"/>
  <c r="AY131" i="28"/>
  <c r="AY143" i="28"/>
  <c r="G132" i="28"/>
  <c r="G144" i="28"/>
  <c r="O132" i="28"/>
  <c r="O144" i="28"/>
  <c r="W132" i="28"/>
  <c r="W144" i="28"/>
  <c r="AE132" i="28"/>
  <c r="AE144" i="28"/>
  <c r="AM132" i="28"/>
  <c r="AM144" i="28"/>
  <c r="AU132" i="28"/>
  <c r="AU144" i="28"/>
  <c r="AE138" i="28"/>
  <c r="AM138" i="28"/>
  <c r="AU138" i="28"/>
  <c r="C139" i="28"/>
  <c r="C80" i="28"/>
  <c r="C68" i="28"/>
  <c r="C92" i="28" s="1"/>
  <c r="K139" i="28"/>
  <c r="AW129" i="28"/>
  <c r="AA132" i="28"/>
  <c r="F138" i="28"/>
  <c r="N138" i="28"/>
  <c r="V138" i="28"/>
  <c r="AD138" i="28"/>
  <c r="AL138" i="28"/>
  <c r="AT138" i="28"/>
  <c r="B139" i="28"/>
  <c r="J139" i="28"/>
  <c r="R139" i="28"/>
  <c r="Z139" i="28"/>
  <c r="AH139" i="28"/>
  <c r="AP139" i="28"/>
  <c r="AX139" i="28"/>
  <c r="F140" i="28"/>
  <c r="N140" i="28"/>
  <c r="V140" i="28"/>
  <c r="AD140" i="28"/>
  <c r="AL140" i="28"/>
  <c r="AT140" i="28"/>
  <c r="B141" i="28"/>
  <c r="J141" i="28"/>
  <c r="R141" i="28"/>
  <c r="Z141" i="28"/>
  <c r="AH141" i="28"/>
  <c r="AP141" i="28"/>
  <c r="AX141" i="28"/>
  <c r="F142" i="28"/>
  <c r="N142" i="28"/>
  <c r="V142" i="28"/>
  <c r="AD142" i="28"/>
  <c r="AL142" i="28"/>
  <c r="AT142" i="28"/>
  <c r="B143" i="28"/>
  <c r="J143" i="28"/>
  <c r="R143" i="28"/>
  <c r="Z143" i="28"/>
  <c r="AH143" i="28"/>
  <c r="AP143" i="28"/>
  <c r="AX143" i="28"/>
  <c r="F144" i="28"/>
  <c r="N144" i="28"/>
  <c r="V144" i="28"/>
  <c r="AD144" i="28"/>
  <c r="AL144" i="28"/>
  <c r="AT144" i="28"/>
  <c r="AO126" i="28"/>
  <c r="AW130" i="28"/>
  <c r="AQ132" i="28"/>
  <c r="H138" i="28"/>
  <c r="P138" i="28"/>
  <c r="X138" i="28"/>
  <c r="AF138" i="28"/>
  <c r="AN138" i="28"/>
  <c r="AV138" i="28"/>
  <c r="D139" i="28"/>
  <c r="L139" i="28"/>
  <c r="T139" i="28"/>
  <c r="AB139" i="28"/>
  <c r="AJ139" i="28"/>
  <c r="AR139" i="28"/>
  <c r="AZ139" i="28"/>
  <c r="H140" i="28"/>
  <c r="P140" i="28"/>
  <c r="X140" i="28"/>
  <c r="AF140" i="28"/>
  <c r="AN140" i="28"/>
  <c r="AV140" i="28"/>
  <c r="D141" i="28"/>
  <c r="L141" i="28"/>
  <c r="T141" i="28"/>
  <c r="AB141" i="28"/>
  <c r="AJ141" i="28"/>
  <c r="AR141" i="28"/>
  <c r="AZ141" i="28"/>
  <c r="H142" i="28"/>
  <c r="P142" i="28"/>
  <c r="X142" i="28"/>
  <c r="AF142" i="28"/>
  <c r="AN142" i="28"/>
  <c r="AV142" i="28"/>
  <c r="D143" i="28"/>
  <c r="L143" i="28"/>
  <c r="T143" i="28"/>
  <c r="AB143" i="28"/>
  <c r="AJ143" i="28"/>
  <c r="AR143" i="28"/>
  <c r="AZ143" i="28"/>
  <c r="H144" i="28"/>
  <c r="P144" i="28"/>
  <c r="X144" i="28"/>
  <c r="AF144" i="28"/>
  <c r="AN144" i="28"/>
  <c r="AV144" i="28"/>
  <c r="AL127" i="28"/>
  <c r="AC131" i="28"/>
  <c r="Q138" i="28"/>
  <c r="Y138" i="28"/>
  <c r="AG138" i="28"/>
  <c r="AW138" i="28"/>
  <c r="E139" i="28"/>
  <c r="M139" i="28"/>
  <c r="U139" i="28"/>
  <c r="AC139" i="28"/>
  <c r="AK139" i="28"/>
  <c r="AS139" i="28"/>
  <c r="BA139" i="28"/>
  <c r="I140" i="28"/>
  <c r="Q140" i="28"/>
  <c r="Y140" i="28"/>
  <c r="AG140" i="28"/>
  <c r="AO140" i="28"/>
  <c r="AW140" i="28"/>
  <c r="E141" i="28"/>
  <c r="M141" i="28"/>
  <c r="U141" i="28"/>
  <c r="AC141" i="28"/>
  <c r="AK141" i="28"/>
  <c r="AS141" i="28"/>
  <c r="BA141" i="28"/>
  <c r="I142" i="28"/>
  <c r="Q142" i="28"/>
  <c r="Y142" i="28"/>
  <c r="AG142" i="28"/>
  <c r="AO142" i="28"/>
  <c r="E143" i="28"/>
  <c r="M143" i="28"/>
  <c r="U143" i="28"/>
  <c r="AK143" i="28"/>
  <c r="AS143" i="28"/>
  <c r="BA143" i="28"/>
  <c r="I144" i="28"/>
  <c r="Q144" i="28"/>
  <c r="Y144" i="28"/>
  <c r="AG144" i="28"/>
  <c r="AW144" i="28"/>
  <c r="AE131" i="28"/>
  <c r="J138" i="28"/>
  <c r="R138" i="28"/>
  <c r="Z138" i="28"/>
  <c r="AH138" i="28"/>
  <c r="AP138" i="28"/>
  <c r="AX138" i="28"/>
  <c r="F139" i="28"/>
  <c r="N139" i="28"/>
  <c r="V139" i="28"/>
  <c r="AD139" i="28"/>
  <c r="AT139" i="28"/>
  <c r="B140" i="28"/>
  <c r="J140" i="28"/>
  <c r="R140" i="28"/>
  <c r="Z140" i="28"/>
  <c r="AH140" i="28"/>
  <c r="AP140" i="28"/>
  <c r="AX140" i="28"/>
  <c r="F141" i="28"/>
  <c r="N141" i="28"/>
  <c r="V141" i="28"/>
  <c r="AD141" i="28"/>
  <c r="AL141" i="28"/>
  <c r="AT141" i="28"/>
  <c r="B142" i="28"/>
  <c r="J142" i="28"/>
  <c r="R142" i="28"/>
  <c r="Z142" i="28"/>
  <c r="AH142" i="28"/>
  <c r="AP142" i="28"/>
  <c r="AX142" i="28"/>
  <c r="F143" i="28"/>
  <c r="N143" i="28"/>
  <c r="V143" i="28"/>
  <c r="AD143" i="28"/>
  <c r="AL143" i="28"/>
  <c r="AT143" i="28"/>
  <c r="B144" i="28"/>
  <c r="J144" i="28"/>
  <c r="R144" i="28"/>
  <c r="Z144" i="28"/>
  <c r="AH144" i="28"/>
  <c r="AP144" i="28"/>
  <c r="AX144" i="28"/>
  <c r="AK128" i="28"/>
  <c r="AU131" i="28"/>
  <c r="C138" i="28"/>
  <c r="K138" i="28"/>
  <c r="S138" i="28"/>
  <c r="AA138" i="28"/>
  <c r="AI138" i="28"/>
  <c r="AQ138" i="28"/>
  <c r="AY138" i="28"/>
  <c r="G139" i="28"/>
  <c r="O139" i="28"/>
  <c r="W139" i="28"/>
  <c r="AE139" i="28"/>
  <c r="AM139" i="28"/>
  <c r="AU139" i="28"/>
  <c r="C140" i="28"/>
  <c r="K140" i="28"/>
  <c r="S140" i="28"/>
  <c r="AA140" i="28"/>
  <c r="AI140" i="28"/>
  <c r="AQ140" i="28"/>
  <c r="AY140" i="28"/>
  <c r="G141" i="28"/>
  <c r="O141" i="28"/>
  <c r="W141" i="28"/>
  <c r="AE141" i="28"/>
  <c r="AM141" i="28"/>
  <c r="AU141" i="28"/>
  <c r="C142" i="28"/>
  <c r="K142" i="28"/>
  <c r="AA142" i="28"/>
  <c r="AI142" i="28"/>
  <c r="AQ142" i="28"/>
  <c r="AY142" i="28"/>
  <c r="G143" i="28"/>
  <c r="O143" i="28"/>
  <c r="W143" i="28"/>
  <c r="AM143" i="28"/>
  <c r="C144" i="28"/>
  <c r="S144" i="28"/>
  <c r="AI144" i="28"/>
  <c r="AY144" i="28"/>
  <c r="D138" i="28"/>
  <c r="L138" i="28"/>
  <c r="T138" i="28"/>
  <c r="AB138" i="28"/>
  <c r="AJ138" i="28"/>
  <c r="AR138" i="28"/>
  <c r="AZ138" i="28"/>
  <c r="H139" i="28"/>
  <c r="P139" i="28"/>
  <c r="X139" i="28"/>
  <c r="AF139" i="28"/>
  <c r="AN139" i="28"/>
  <c r="AV139" i="28"/>
  <c r="D140" i="28"/>
  <c r="L140" i="28"/>
  <c r="T140" i="28"/>
  <c r="AB140" i="28"/>
  <c r="AJ140" i="28"/>
  <c r="AR140" i="28"/>
  <c r="AZ140" i="28"/>
  <c r="H141" i="28"/>
  <c r="P141" i="28"/>
  <c r="X141" i="28"/>
  <c r="AF141" i="28"/>
  <c r="AN141" i="28"/>
  <c r="AV141" i="28"/>
  <c r="D142" i="28"/>
  <c r="L142" i="28"/>
  <c r="T142" i="28"/>
  <c r="AB142" i="28"/>
  <c r="AJ142" i="28"/>
  <c r="AR142" i="28"/>
  <c r="AZ142" i="28"/>
  <c r="H143" i="28"/>
  <c r="P143" i="28"/>
  <c r="X143" i="28"/>
  <c r="AF143" i="28"/>
  <c r="AN143" i="28"/>
  <c r="AV143" i="28"/>
  <c r="D144" i="28"/>
  <c r="L144" i="28"/>
  <c r="T144" i="28"/>
  <c r="AB144" i="28"/>
  <c r="AJ144" i="28"/>
  <c r="AR144" i="28"/>
  <c r="AZ144" i="28"/>
  <c r="E138" i="28"/>
  <c r="M138" i="28"/>
  <c r="U138" i="28"/>
  <c r="AC138" i="28"/>
  <c r="AK138" i="28"/>
  <c r="AS138" i="28"/>
  <c r="BA138" i="28"/>
  <c r="I139" i="28"/>
  <c r="Q139" i="28"/>
  <c r="Y139" i="28"/>
  <c r="AG139" i="28"/>
  <c r="AO139" i="28"/>
  <c r="AW139" i="28"/>
  <c r="E140" i="28"/>
  <c r="M140" i="28"/>
  <c r="U140" i="28"/>
  <c r="AC140" i="28"/>
  <c r="AS140" i="28"/>
  <c r="BA140" i="28"/>
  <c r="I141" i="28"/>
  <c r="Q141" i="28"/>
  <c r="Y141" i="28"/>
  <c r="AG141" i="28"/>
  <c r="AO141" i="28"/>
  <c r="E142" i="28"/>
  <c r="M142" i="28"/>
  <c r="U142" i="28"/>
  <c r="AC142" i="28"/>
  <c r="AK142" i="28"/>
  <c r="AS142" i="28"/>
  <c r="BA142" i="28"/>
  <c r="I143" i="28"/>
  <c r="Q143" i="28"/>
  <c r="Y143" i="28"/>
  <c r="AG143" i="28"/>
  <c r="AO143" i="28"/>
  <c r="AW143" i="28"/>
  <c r="E144" i="28"/>
  <c r="M144" i="28"/>
  <c r="U144" i="28"/>
  <c r="AC144" i="28"/>
  <c r="AK144" i="28"/>
  <c r="AS144" i="28"/>
  <c r="BA144" i="28"/>
  <c r="C81" i="28"/>
  <c r="C71" i="28"/>
  <c r="C95" i="28" s="1"/>
  <c r="B68" i="28"/>
  <c r="B92" i="28" s="1"/>
  <c r="D69" i="28"/>
  <c r="D93" i="28" s="1"/>
  <c r="B72" i="28"/>
  <c r="B96" i="28" s="1"/>
  <c r="D78" i="28"/>
  <c r="B81" i="28"/>
  <c r="D82" i="28"/>
  <c r="B67" i="28"/>
  <c r="B91" i="28" s="1"/>
  <c r="D68" i="28"/>
  <c r="D92" i="28" s="1"/>
  <c r="B71" i="28"/>
  <c r="B95" i="28" s="1"/>
  <c r="D72" i="28"/>
  <c r="D96" i="28" s="1"/>
  <c r="C67" i="28"/>
  <c r="C91" i="28" s="1"/>
  <c r="C84" i="28"/>
  <c r="B66" i="28"/>
  <c r="B90" i="28" s="1"/>
  <c r="D67" i="28"/>
  <c r="D91" i="28" s="1"/>
  <c r="B70" i="28"/>
  <c r="B94" i="28" s="1"/>
  <c r="D71" i="28"/>
  <c r="D95" i="28" s="1"/>
  <c r="C66" i="28"/>
  <c r="C90" i="28" s="1"/>
  <c r="C70" i="28"/>
  <c r="C94" i="28" s="1"/>
  <c r="B10" i="8"/>
  <c r="B9" i="8"/>
  <c r="B8" i="8"/>
  <c r="B7" i="8"/>
  <c r="A81" i="26"/>
  <c r="A80" i="26"/>
  <c r="A79" i="26"/>
  <c r="A78" i="26"/>
  <c r="A77" i="26"/>
  <c r="A76" i="26"/>
  <c r="A75" i="26"/>
  <c r="A74" i="26"/>
  <c r="A73" i="26"/>
  <c r="A72" i="26"/>
  <c r="A71" i="26"/>
  <c r="A70" i="26"/>
  <c r="A69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H2" i="26"/>
  <c r="G2" i="26"/>
  <c r="F2" i="26"/>
  <c r="E2" i="26"/>
  <c r="D2" i="26"/>
  <c r="C2" i="26"/>
  <c r="B2" i="26"/>
  <c r="H1" i="26"/>
  <c r="G1" i="26"/>
  <c r="F1" i="26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E1" i="26"/>
  <c r="D1" i="26"/>
  <c r="C1" i="26"/>
  <c r="B1" i="26"/>
  <c r="N61" i="28" l="1"/>
  <c r="N85" i="28" s="1"/>
  <c r="K61" i="28"/>
  <c r="K85" i="28" s="1"/>
  <c r="AH145" i="28"/>
  <c r="M61" i="28"/>
  <c r="M85" i="28" s="1"/>
  <c r="L61" i="28"/>
  <c r="L85" i="28" s="1"/>
  <c r="P55" i="28"/>
  <c r="P61" i="28" s="1"/>
  <c r="P67" i="28"/>
  <c r="P91" i="28"/>
  <c r="Q91" i="28" s="1"/>
  <c r="P96" i="28"/>
  <c r="Q96" i="28" s="1"/>
  <c r="P72" i="28"/>
  <c r="P60" i="28"/>
  <c r="P70" i="28"/>
  <c r="P94" i="28"/>
  <c r="Q94" i="28" s="1"/>
  <c r="P58" i="28"/>
  <c r="P59" i="28"/>
  <c r="P71" i="28"/>
  <c r="P95" i="28"/>
  <c r="Q95" i="28" s="1"/>
  <c r="E61" i="28"/>
  <c r="E85" i="28" s="1"/>
  <c r="P69" i="28"/>
  <c r="P93" i="28"/>
  <c r="Q93" i="28" s="1"/>
  <c r="P57" i="28"/>
  <c r="P68" i="28"/>
  <c r="P56" i="28"/>
  <c r="P92" i="28"/>
  <c r="Q92" i="28" s="1"/>
  <c r="K73" i="28"/>
  <c r="K97" i="28"/>
  <c r="H73" i="28"/>
  <c r="H97" i="28"/>
  <c r="H61" i="28"/>
  <c r="H85" i="28" s="1"/>
  <c r="P90" i="28"/>
  <c r="Q90" i="28" s="1"/>
  <c r="P66" i="28"/>
  <c r="P54" i="28"/>
  <c r="J73" i="28"/>
  <c r="J97" i="28"/>
  <c r="M73" i="28"/>
  <c r="M97" i="28"/>
  <c r="O61" i="28"/>
  <c r="O85" i="28" s="1"/>
  <c r="O73" i="28"/>
  <c r="O97" i="28"/>
  <c r="E73" i="28"/>
  <c r="E97" i="28"/>
  <c r="G73" i="28"/>
  <c r="G97" i="28"/>
  <c r="J61" i="28"/>
  <c r="J85" i="28" s="1"/>
  <c r="I73" i="28"/>
  <c r="I97" i="28"/>
  <c r="L73" i="28"/>
  <c r="L97" i="28"/>
  <c r="N73" i="28"/>
  <c r="N97" i="28"/>
  <c r="I61" i="28"/>
  <c r="I85" i="28" s="1"/>
  <c r="F61" i="28"/>
  <c r="F85" i="28" s="1"/>
  <c r="F73" i="28"/>
  <c r="F97" i="28"/>
  <c r="B29" i="26"/>
  <c r="C19" i="26"/>
  <c r="E40" i="26"/>
  <c r="G28" i="26"/>
  <c r="H23" i="26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H66" i="26" s="1"/>
  <c r="H67" i="26" s="1"/>
  <c r="H68" i="26" s="1"/>
  <c r="H69" i="26" s="1"/>
  <c r="H70" i="26" s="1"/>
  <c r="H71" i="26" s="1"/>
  <c r="H72" i="26" s="1"/>
  <c r="H73" i="26" s="1"/>
  <c r="H74" i="26" s="1"/>
  <c r="H75" i="26" s="1"/>
  <c r="H76" i="26" s="1"/>
  <c r="H77" i="26" s="1"/>
  <c r="H78" i="26" s="1"/>
  <c r="H79" i="26" s="1"/>
  <c r="H80" i="26" s="1"/>
  <c r="H81" i="26" s="1"/>
  <c r="D43" i="26"/>
  <c r="AQ145" i="28"/>
  <c r="S133" i="28"/>
  <c r="AC145" i="28"/>
  <c r="Z145" i="28"/>
  <c r="P145" i="28"/>
  <c r="AK145" i="28"/>
  <c r="AU145" i="28"/>
  <c r="Q145" i="28"/>
  <c r="Q133" i="28"/>
  <c r="G145" i="28"/>
  <c r="G133" i="28"/>
  <c r="Y145" i="28"/>
  <c r="Y133" i="28"/>
  <c r="L145" i="28"/>
  <c r="L133" i="28"/>
  <c r="AV145" i="28"/>
  <c r="AV133" i="28"/>
  <c r="J145" i="28"/>
  <c r="W145" i="28"/>
  <c r="W133" i="28"/>
  <c r="AM145" i="28"/>
  <c r="AM133" i="28"/>
  <c r="AZ145" i="28"/>
  <c r="AZ133" i="28"/>
  <c r="AI145" i="28"/>
  <c r="AI133" i="28"/>
  <c r="AO145" i="28"/>
  <c r="AO133" i="28"/>
  <c r="AJ145" i="28"/>
  <c r="AJ133" i="28"/>
  <c r="AY145" i="28"/>
  <c r="AY133" i="28"/>
  <c r="I145" i="28"/>
  <c r="I133" i="28"/>
  <c r="AA145" i="28"/>
  <c r="AA133" i="28"/>
  <c r="X145" i="28"/>
  <c r="X133" i="28"/>
  <c r="AG145" i="28"/>
  <c r="AG133" i="28"/>
  <c r="T145" i="28"/>
  <c r="T133" i="28"/>
  <c r="K145" i="28"/>
  <c r="K133" i="28"/>
  <c r="H145" i="28"/>
  <c r="H133" i="28"/>
  <c r="AN145" i="28"/>
  <c r="O145" i="28"/>
  <c r="O133" i="28"/>
  <c r="AB145" i="28"/>
  <c r="AB133" i="28"/>
  <c r="AR145" i="28"/>
  <c r="AR133" i="28"/>
  <c r="AF145" i="28"/>
  <c r="AE145" i="28"/>
  <c r="AE133" i="28"/>
  <c r="AW145" i="28"/>
  <c r="AW133" i="28"/>
  <c r="E145" i="28"/>
  <c r="BA145" i="28"/>
  <c r="U145" i="28"/>
  <c r="R145" i="28"/>
  <c r="M145" i="28"/>
  <c r="AX145" i="28"/>
  <c r="AS145" i="28"/>
  <c r="AP145" i="28"/>
  <c r="AL145" i="28"/>
  <c r="AD145" i="28"/>
  <c r="V145" i="28"/>
  <c r="N145" i="28"/>
  <c r="F145" i="28"/>
  <c r="AT145" i="28"/>
  <c r="P49" i="28"/>
  <c r="D7" i="26"/>
  <c r="D9" i="26"/>
  <c r="D11" i="26"/>
  <c r="D13" i="26"/>
  <c r="D15" i="26"/>
  <c r="D18" i="26"/>
  <c r="D20" i="26"/>
  <c r="D22" i="26"/>
  <c r="E25" i="26"/>
  <c r="B28" i="26"/>
  <c r="E31" i="26"/>
  <c r="E33" i="26"/>
  <c r="E41" i="26"/>
  <c r="G5" i="26"/>
  <c r="G7" i="26"/>
  <c r="G9" i="26"/>
  <c r="G11" i="26"/>
  <c r="G1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C25" i="26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E26" i="26"/>
  <c r="G27" i="26"/>
  <c r="D29" i="26"/>
  <c r="B31" i="26"/>
  <c r="B33" i="26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E35" i="26"/>
  <c r="D38" i="26"/>
  <c r="C5" i="26"/>
  <c r="C6" i="26"/>
  <c r="C8" i="26"/>
  <c r="C9" i="26"/>
  <c r="C10" i="26"/>
  <c r="C13" i="26"/>
  <c r="C16" i="26"/>
  <c r="C18" i="26"/>
  <c r="C20" i="26"/>
  <c r="C21" i="26"/>
  <c r="C22" i="26"/>
  <c r="C23" i="26"/>
  <c r="C24" i="26"/>
  <c r="D25" i="26"/>
  <c r="F26" i="26"/>
  <c r="E29" i="26"/>
  <c r="D31" i="26"/>
  <c r="D33" i="26"/>
  <c r="E38" i="26"/>
  <c r="D41" i="26"/>
  <c r="D44" i="26"/>
  <c r="C7" i="26"/>
  <c r="C11" i="26"/>
  <c r="C12" i="26"/>
  <c r="C14" i="26"/>
  <c r="C15" i="26"/>
  <c r="C17" i="26"/>
  <c r="D5" i="26"/>
  <c r="D6" i="26"/>
  <c r="D8" i="26"/>
  <c r="D10" i="26"/>
  <c r="D12" i="26"/>
  <c r="D14" i="26"/>
  <c r="D16" i="26"/>
  <c r="D17" i="26"/>
  <c r="D19" i="26"/>
  <c r="D21" i="26"/>
  <c r="D23" i="26"/>
  <c r="D24" i="26"/>
  <c r="G26" i="26"/>
  <c r="G29" i="26"/>
  <c r="G30" i="26" s="1"/>
  <c r="G31" i="26" s="1"/>
  <c r="G32" i="26" s="1"/>
  <c r="G33" i="26" s="1"/>
  <c r="G34" i="26" s="1"/>
  <c r="G35" i="26" s="1"/>
  <c r="G36" i="26" s="1"/>
  <c r="G37" i="26" s="1"/>
  <c r="G38" i="26" s="1"/>
  <c r="G39" i="26" s="1"/>
  <c r="G40" i="26" s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G66" i="26" s="1"/>
  <c r="G67" i="26" s="1"/>
  <c r="G68" i="26" s="1"/>
  <c r="G69" i="26" s="1"/>
  <c r="G70" i="26" s="1"/>
  <c r="G71" i="26" s="1"/>
  <c r="G72" i="26" s="1"/>
  <c r="G73" i="26" s="1"/>
  <c r="G74" i="26" s="1"/>
  <c r="G75" i="26" s="1"/>
  <c r="G76" i="26" s="1"/>
  <c r="G77" i="26" s="1"/>
  <c r="G78" i="26" s="1"/>
  <c r="G79" i="26" s="1"/>
  <c r="G80" i="26" s="1"/>
  <c r="G81" i="26" s="1"/>
  <c r="D36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F25" i="26"/>
  <c r="D28" i="26"/>
  <c r="E36" i="26"/>
  <c r="D39" i="26"/>
  <c r="D45" i="26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D58" i="26" s="1"/>
  <c r="D59" i="26" s="1"/>
  <c r="D60" i="26" s="1"/>
  <c r="D61" i="26" s="1"/>
  <c r="D62" i="26" s="1"/>
  <c r="D63" i="26" s="1"/>
  <c r="D64" i="26" s="1"/>
  <c r="D65" i="26" s="1"/>
  <c r="D66" i="26" s="1"/>
  <c r="D67" i="26" s="1"/>
  <c r="D68" i="26" s="1"/>
  <c r="D69" i="26" s="1"/>
  <c r="D70" i="26" s="1"/>
  <c r="D71" i="26" s="1"/>
  <c r="D72" i="26" s="1"/>
  <c r="D73" i="26" s="1"/>
  <c r="D74" i="26" s="1"/>
  <c r="D75" i="26" s="1"/>
  <c r="D76" i="26" s="1"/>
  <c r="D77" i="26" s="1"/>
  <c r="D78" i="26" s="1"/>
  <c r="D79" i="26" s="1"/>
  <c r="D80" i="26" s="1"/>
  <c r="D81" i="2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G25" i="26"/>
  <c r="B27" i="26"/>
  <c r="E28" i="26"/>
  <c r="B30" i="26"/>
  <c r="B32" i="26"/>
  <c r="D34" i="26"/>
  <c r="E39" i="26"/>
  <c r="D42" i="26"/>
  <c r="G6" i="26"/>
  <c r="G8" i="26"/>
  <c r="G10" i="26"/>
  <c r="G12" i="26"/>
  <c r="G13" i="26"/>
  <c r="G15" i="26"/>
  <c r="G16" i="26"/>
  <c r="G17" i="26"/>
  <c r="G18" i="26"/>
  <c r="G19" i="26"/>
  <c r="G20" i="26"/>
  <c r="G21" i="26"/>
  <c r="G22" i="26"/>
  <c r="G23" i="26"/>
  <c r="G24" i="26"/>
  <c r="D27" i="26"/>
  <c r="D30" i="26"/>
  <c r="D32" i="26"/>
  <c r="E34" i="26"/>
  <c r="D37" i="26"/>
  <c r="E42" i="26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B26" i="26"/>
  <c r="E27" i="26"/>
  <c r="E30" i="26"/>
  <c r="E32" i="26"/>
  <c r="E37" i="26"/>
  <c r="D40" i="26"/>
  <c r="B25" i="26"/>
  <c r="D26" i="26"/>
  <c r="D35" i="26"/>
  <c r="P55" i="32" l="1"/>
  <c r="P80" i="28"/>
  <c r="Q56" i="28"/>
  <c r="Q60" i="28"/>
  <c r="P59" i="32"/>
  <c r="Q68" i="28"/>
  <c r="P67" i="32"/>
  <c r="P70" i="32"/>
  <c r="Q71" i="28"/>
  <c r="P71" i="32"/>
  <c r="Q72" i="28"/>
  <c r="Q59" i="28"/>
  <c r="P58" i="32"/>
  <c r="P83" i="28"/>
  <c r="P56" i="32"/>
  <c r="P81" i="28"/>
  <c r="Q57" i="28"/>
  <c r="P82" i="28"/>
  <c r="Q58" i="28"/>
  <c r="P57" i="32"/>
  <c r="Q69" i="28"/>
  <c r="P68" i="32"/>
  <c r="Q67" i="28"/>
  <c r="P66" i="32"/>
  <c r="P69" i="32"/>
  <c r="Q70" i="28"/>
  <c r="Q55" i="28"/>
  <c r="P54" i="32"/>
  <c r="P79" i="28"/>
  <c r="P85" i="28"/>
  <c r="P84" i="32" s="1"/>
  <c r="P60" i="32"/>
  <c r="Q54" i="28"/>
  <c r="P53" i="32"/>
  <c r="P78" i="28"/>
  <c r="P65" i="32"/>
  <c r="Q66" i="28"/>
  <c r="P73" i="28"/>
  <c r="P97" i="28"/>
  <c r="Q97" i="28" s="1"/>
  <c r="Q80" i="28" l="1"/>
  <c r="P79" i="32"/>
  <c r="P80" i="32"/>
  <c r="Q81" i="28"/>
  <c r="Q79" i="28"/>
  <c r="P78" i="32"/>
  <c r="P82" i="32"/>
  <c r="Q83" i="28"/>
  <c r="P81" i="32"/>
  <c r="Q82" i="28"/>
  <c r="P83" i="32"/>
  <c r="Q84" i="28"/>
  <c r="P77" i="32"/>
  <c r="Q78" i="28"/>
  <c r="Q61" i="28"/>
  <c r="P72" i="32"/>
  <c r="Q73" i="28"/>
  <c r="Q85" i="28" l="1"/>
</calcChain>
</file>

<file path=xl/sharedStrings.xml><?xml version="1.0" encoding="utf-8"?>
<sst xmlns="http://schemas.openxmlformats.org/spreadsheetml/2006/main" count="469" uniqueCount="75">
  <si>
    <t>France</t>
  </si>
  <si>
    <t>Germany</t>
  </si>
  <si>
    <t>Italy</t>
  </si>
  <si>
    <t>Spain</t>
  </si>
  <si>
    <t>Sweden</t>
  </si>
  <si>
    <t>US</t>
  </si>
  <si>
    <t>Date</t>
  </si>
  <si>
    <t>Adjustment</t>
  </si>
  <si>
    <t>Days</t>
  </si>
  <si>
    <t>Col_Offset</t>
  </si>
  <si>
    <t>Rebase_Offset</t>
  </si>
  <si>
    <t>Update process:</t>
  </si>
  <si>
    <t>Main charts are "Adj Pop Chart/Mavg/Poly"</t>
  </si>
  <si>
    <t>Covid-19 Simple Analysis</t>
  </si>
  <si>
    <t>UK</t>
  </si>
  <si>
    <t>New York</t>
  </si>
  <si>
    <t>Belgium</t>
  </si>
  <si>
    <t>Run Pandas script to generate source data</t>
  </si>
  <si>
    <t>Copy pandas output data to Adj Daily Deaths sheet</t>
  </si>
  <si>
    <t>If not updated, check chart data range</t>
  </si>
  <si>
    <t>X-axis may need updating to extend to cover full range</t>
  </si>
  <si>
    <t>All data processing now done in Python Pandas script</t>
  </si>
  <si>
    <t>Deaths by age group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</si>
  <si>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</si>
  <si>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</si>
  <si>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</si>
  <si>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</si>
  <si>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</si>
  <si>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</si>
  <si>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</si>
  <si>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</si>
  <si>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</si>
  <si>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</si>
  <si>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</si>
  <si>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</si>
  <si>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</si>
  <si>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</si>
  <si>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</si>
  <si>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</si>
  <si>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</si>
  <si>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</si>
  <si>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</si>
  <si>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</si>
  <si>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Under 1 year</t>
  </si>
  <si>
    <t>01-14</t>
  </si>
  <si>
    <t>15-44</t>
  </si>
  <si>
    <t>45-64</t>
  </si>
  <si>
    <t>65-74</t>
  </si>
  <si>
    <t>75-84</t>
  </si>
  <si>
    <t>85+</t>
  </si>
  <si>
    <t>Week</t>
  </si>
  <si>
    <t>&lt;1 year</t>
  </si>
  <si>
    <t>ending</t>
  </si>
  <si>
    <t>Figure 3: Population pyramid for UK, mid-2018, single year of age 0 to 89</t>
  </si>
  <si>
    <t>Age</t>
  </si>
  <si>
    <t>Population Male Mid-2018</t>
  </si>
  <si>
    <t>Population Female Mid-2018</t>
  </si>
  <si>
    <t>Check</t>
  </si>
  <si>
    <t>Death reporting groups</t>
  </si>
  <si>
    <t>Increased mortality risk 2019 vs. 2018</t>
  </si>
  <si>
    <t>2020 Death data</t>
  </si>
  <si>
    <t>2019 Death data</t>
  </si>
  <si>
    <t>Difference in recorded UK deaths 2019 - 2018 (i.e. increase Y-on-Y)</t>
  </si>
  <si>
    <t>Relative diff in recorded UK deaths 2019 - 2019 (i.e. increase Y-on-Y)</t>
  </si>
  <si>
    <t>(Weekly figures annualized for equivalent additional deaths as a proportion of the age group)</t>
  </si>
  <si>
    <t>TOTAL</t>
  </si>
  <si>
    <t>2019 Deaths Data for noise analysis</t>
  </si>
  <si>
    <t>Annual mortality risk (2020)</t>
  </si>
  <si>
    <t>2020 deaths normalized to 2019</t>
  </si>
  <si>
    <t>Chance of death in the next 12m based if this weekly rate were to continue)</t>
  </si>
  <si>
    <t>Absolute mortality increase annualised (2020 vs. 2019)</t>
  </si>
  <si>
    <t>Relative mortality risk increase (2020 vs. 2019)</t>
  </si>
  <si>
    <t xml:space="preserve">UK deaths (2020 vs. 2019) </t>
  </si>
  <si>
    <t>Increase Y-on-Y (negative numbers green in parentheses)</t>
  </si>
  <si>
    <t>Annual mortality risk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</si>
</sst>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yyyy\-mm\-dd;@"/>
    <numFmt numFmtId="165" formatCode="yyyy\-mm\-dd\ hh:mm:ss"/>
    <numFmt numFmtId="166" formatCode="General_)"/>
    <numFmt numFmtId="167" formatCode="[Color9]#,##0_ ;[Color10]\(#,##0\)"/>
    <numFmt numFmtId="168" formatCode="[Color9]\+#,##0_ %;[Color10]\-#,##0%"/>
    <numFmt numFmtId="169" formatCode="[Color9]\+0.000%;[Color10]\-0.000%"/>
    <numFmt numFmtId="170" formatCode="[Color9]0.000%;[Color10]\-0.00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92929"/>
      <name val="Arial"/>
      <family val="2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medium">
        <color rgb="FF002060"/>
      </right>
      <top/>
      <bottom/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 style="thin">
        <color indexed="64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3">
    <xf numFmtId="0" fontId="0" fillId="0" borderId="0"/>
    <xf numFmtId="0" fontId="4" fillId="0" borderId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6" fontId="8" fillId="0" borderId="0"/>
    <xf numFmtId="166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11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5" fillId="0" borderId="0"/>
    <xf numFmtId="43" fontId="5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1" fillId="0" borderId="0" applyNumberFormat="0" applyFill="0" applyBorder="0" applyAlignment="0" applyProtection="0"/>
    <xf numFmtId="0" fontId="5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5" fillId="0" borderId="0"/>
    <xf numFmtId="0" fontId="3" fillId="3" borderId="19" applyNumberFormat="0" applyFont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3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0" fontId="2" fillId="0" borderId="0" xfId="0" applyFont="1"/>
    <xf numFmtId="165" fontId="1" fillId="0" borderId="1" xfId="0" applyNumberFormat="1" applyFont="1" applyBorder="1" applyAlignment="1">
      <alignment horizontal="center" vertical="top"/>
    </xf>
    <xf numFmtId="0" fontId="4" fillId="0" borderId="0" xfId="1"/>
    <xf numFmtId="3" fontId="5" fillId="0" borderId="0" xfId="5" applyNumberFormat="1" applyFont="1" applyFill="1" applyAlignment="1">
      <alignment horizontal="right"/>
    </xf>
    <xf numFmtId="166" fontId="5" fillId="0" borderId="0" xfId="10" applyFont="1" applyFill="1" applyAlignment="1">
      <alignment wrapText="1"/>
    </xf>
    <xf numFmtId="166" fontId="6" fillId="0" borderId="0" xfId="10" applyFont="1" applyFill="1" applyAlignment="1">
      <alignment wrapText="1"/>
    </xf>
    <xf numFmtId="166" fontId="5" fillId="0" borderId="0" xfId="10" quotePrefix="1" applyFont="1" applyFill="1" applyAlignment="1">
      <alignment wrapText="1"/>
    </xf>
    <xf numFmtId="0" fontId="4" fillId="0" borderId="0" xfId="1" applyAlignment="1">
      <alignment horizontal="left"/>
    </xf>
    <xf numFmtId="0" fontId="13" fillId="0" borderId="8" xfId="0" applyFont="1" applyBorder="1"/>
    <xf numFmtId="16" fontId="5" fillId="0" borderId="6" xfId="10" applyNumberFormat="1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3" xfId="0" applyBorder="1"/>
    <xf numFmtId="0" fontId="13" fillId="0" borderId="0" xfId="0" applyFont="1"/>
    <xf numFmtId="3" fontId="0" fillId="0" borderId="0" xfId="0" applyNumberFormat="1"/>
    <xf numFmtId="166" fontId="5" fillId="0" borderId="0" xfId="10" quotePrefix="1" applyFont="1" applyAlignment="1">
      <alignment wrapText="1"/>
    </xf>
    <xf numFmtId="166" fontId="5" fillId="0" borderId="0" xfId="10" applyFont="1" applyAlignment="1">
      <alignment wrapText="1"/>
    </xf>
    <xf numFmtId="3" fontId="5" fillId="0" borderId="0" xfId="12" applyNumberFormat="1" applyAlignment="1">
      <alignment horizontal="right"/>
    </xf>
    <xf numFmtId="3" fontId="5" fillId="0" borderId="0" xfId="5" applyNumberFormat="1" applyFont="1" applyAlignment="1">
      <alignment horizontal="right"/>
    </xf>
    <xf numFmtId="166" fontId="5" fillId="0" borderId="3" xfId="10" quotePrefix="1" applyFont="1" applyBorder="1" applyAlignment="1">
      <alignment horizontal="right"/>
    </xf>
    <xf numFmtId="166" fontId="6" fillId="0" borderId="0" xfId="10" applyFont="1" applyAlignment="1">
      <alignment wrapText="1"/>
    </xf>
    <xf numFmtId="166" fontId="5" fillId="0" borderId="3" xfId="10" quotePrefix="1" applyFont="1" applyBorder="1" applyAlignment="1">
      <alignment horizontal="right"/>
    </xf>
    <xf numFmtId="166" fontId="5" fillId="0" borderId="5" xfId="10" quotePrefix="1" applyFont="1" applyBorder="1" applyAlignment="1">
      <alignment wrapText="1"/>
    </xf>
    <xf numFmtId="0" fontId="0" fillId="0" borderId="5" xfId="0" applyBorder="1"/>
    <xf numFmtId="166" fontId="5" fillId="0" borderId="5" xfId="10" applyFont="1" applyBorder="1" applyAlignment="1">
      <alignment wrapText="1"/>
    </xf>
    <xf numFmtId="0" fontId="0" fillId="0" borderId="0" xfId="0" applyBorder="1"/>
    <xf numFmtId="166" fontId="6" fillId="0" borderId="5" xfId="10" applyFont="1" applyBorder="1" applyAlignment="1">
      <alignment horizontal="right" wrapText="1"/>
    </xf>
    <xf numFmtId="3" fontId="5" fillId="0" borderId="0" xfId="12" applyNumberFormat="1" applyBorder="1" applyAlignment="1">
      <alignment horizontal="right"/>
    </xf>
    <xf numFmtId="166" fontId="6" fillId="0" borderId="5" xfId="10" applyFont="1" applyBorder="1" applyAlignment="1">
      <alignment wrapText="1"/>
    </xf>
    <xf numFmtId="0" fontId="0" fillId="0" borderId="7" xfId="0" applyBorder="1"/>
    <xf numFmtId="16" fontId="5" fillId="0" borderId="0" xfId="10" applyNumberFormat="1" applyFont="1" applyBorder="1" applyAlignment="1">
      <alignment horizontal="center" vertical="top"/>
    </xf>
    <xf numFmtId="16" fontId="5" fillId="0" borderId="0" xfId="10" applyNumberFormat="1" applyFont="1" applyFill="1" applyBorder="1" applyAlignment="1">
      <alignment horizontal="center" vertical="top"/>
    </xf>
    <xf numFmtId="3" fontId="5" fillId="0" borderId="0" xfId="5" applyNumberFormat="1" applyFont="1" applyBorder="1" applyAlignment="1">
      <alignment horizontal="right"/>
    </xf>
    <xf numFmtId="16" fontId="5" fillId="0" borderId="0" xfId="10" applyNumberFormat="1" applyFont="1" applyAlignment="1">
      <alignment horizontal="right"/>
    </xf>
    <xf numFmtId="166" fontId="5" fillId="0" borderId="0" xfId="10" applyFont="1" applyFill="1" applyAlignment="1">
      <alignment wrapText="1"/>
    </xf>
    <xf numFmtId="166" fontId="5" fillId="0" borderId="0" xfId="10" quotePrefix="1" applyFont="1" applyAlignment="1">
      <alignment wrapText="1"/>
    </xf>
    <xf numFmtId="3" fontId="5" fillId="0" borderId="0" xfId="5" applyNumberFormat="1" applyFont="1" applyAlignment="1">
      <alignment horizontal="right"/>
    </xf>
    <xf numFmtId="166" fontId="6" fillId="0" borderId="0" xfId="10" applyFont="1" applyAlignment="1"/>
    <xf numFmtId="167" fontId="0" fillId="0" borderId="0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6" fontId="5" fillId="0" borderId="9" xfId="10" applyFont="1" applyBorder="1" applyAlignment="1">
      <alignment wrapText="1"/>
    </xf>
    <xf numFmtId="167" fontId="0" fillId="0" borderId="4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66" fontId="5" fillId="0" borderId="0" xfId="10" applyFont="1" applyBorder="1" applyAlignment="1">
      <alignment wrapText="1"/>
    </xf>
    <xf numFmtId="168" fontId="0" fillId="0" borderId="0" xfId="0" applyNumberForma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0" fontId="0" fillId="0" borderId="4" xfId="0" applyBorder="1"/>
    <xf numFmtId="166" fontId="14" fillId="0" borderId="0" xfId="10" applyFont="1"/>
    <xf numFmtId="166" fontId="10" fillId="0" borderId="0" xfId="10" applyFont="1"/>
    <xf numFmtId="0" fontId="15" fillId="0" borderId="0" xfId="10" applyNumberFormat="1" applyFont="1"/>
    <xf numFmtId="0" fontId="16" fillId="0" borderId="0" xfId="0" applyFont="1"/>
    <xf numFmtId="166" fontId="6" fillId="0" borderId="11" xfId="10" applyFont="1" applyBorder="1" applyAlignment="1">
      <alignment horizontal="right" wrapText="1"/>
    </xf>
    <xf numFmtId="3" fontId="10" fillId="0" borderId="0" xfId="10" applyNumberFormat="1" applyFont="1" applyAlignment="1">
      <alignment wrapText="1"/>
    </xf>
    <xf numFmtId="3" fontId="5" fillId="0" borderId="0" xfId="31" applyNumberFormat="1" applyFont="1" applyBorder="1" applyAlignment="1">
      <alignment horizontal="right" wrapText="1"/>
    </xf>
    <xf numFmtId="3" fontId="10" fillId="0" borderId="0" xfId="0" applyNumberFormat="1" applyFont="1"/>
    <xf numFmtId="166" fontId="5" fillId="0" borderId="8" xfId="10" quotePrefix="1" applyFont="1" applyBorder="1" applyAlignment="1">
      <alignment wrapText="1"/>
    </xf>
    <xf numFmtId="3" fontId="0" fillId="0" borderId="7" xfId="0" applyNumberFormat="1" applyBorder="1"/>
    <xf numFmtId="3" fontId="0" fillId="0" borderId="6" xfId="0" applyNumberFormat="1" applyBorder="1"/>
    <xf numFmtId="3" fontId="0" fillId="0" borderId="10" xfId="0" applyNumberFormat="1" applyBorder="1"/>
    <xf numFmtId="169" fontId="0" fillId="0" borderId="0" xfId="0" applyNumberFormat="1" applyBorder="1" applyAlignment="1">
      <alignment horizontal="center"/>
    </xf>
    <xf numFmtId="0" fontId="6" fillId="0" borderId="0" xfId="10" applyNumberFormat="1" applyFont="1" applyFill="1" applyAlignment="1"/>
    <xf numFmtId="0" fontId="5" fillId="0" borderId="0" xfId="5" applyNumberFormat="1" applyFont="1" applyFill="1" applyAlignment="1">
      <alignment horizontal="right"/>
    </xf>
    <xf numFmtId="166" fontId="5" fillId="0" borderId="8" xfId="10" quotePrefix="1" applyFont="1" applyFill="1" applyBorder="1" applyAlignment="1">
      <alignment wrapText="1"/>
    </xf>
    <xf numFmtId="168" fontId="0" fillId="0" borderId="3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169" fontId="0" fillId="0" borderId="4" xfId="0" applyNumberFormat="1" applyBorder="1" applyAlignment="1">
      <alignment horizontal="center"/>
    </xf>
    <xf numFmtId="166" fontId="5" fillId="0" borderId="9" xfId="10" applyFont="1" applyFill="1" applyBorder="1" applyAlignment="1">
      <alignment wrapText="1"/>
    </xf>
    <xf numFmtId="166" fontId="5" fillId="0" borderId="12" xfId="10" applyFont="1" applyBorder="1" applyAlignment="1">
      <alignment wrapText="1"/>
    </xf>
    <xf numFmtId="168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69" fontId="0" fillId="0" borderId="6" xfId="0" applyNumberFormat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166" fontId="5" fillId="0" borderId="12" xfId="10" applyFont="1" applyFill="1" applyBorder="1" applyAlignment="1">
      <alignment wrapText="1"/>
    </xf>
    <xf numFmtId="0" fontId="0" fillId="0" borderId="2" xfId="0" applyBorder="1"/>
    <xf numFmtId="169" fontId="0" fillId="0" borderId="13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170" fontId="0" fillId="0" borderId="4" xfId="0" applyNumberFormat="1" applyBorder="1" applyAlignment="1">
      <alignment horizontal="center"/>
    </xf>
    <xf numFmtId="0" fontId="0" fillId="0" borderId="14" xfId="0" applyBorder="1" applyAlignment="1">
      <alignment horizontal="center" vertical="top"/>
    </xf>
    <xf numFmtId="16" fontId="5" fillId="0" borderId="15" xfId="10" applyNumberFormat="1" applyFont="1" applyBorder="1" applyAlignment="1">
      <alignment horizontal="center" vertical="top"/>
    </xf>
    <xf numFmtId="169" fontId="0" fillId="0" borderId="17" xfId="0" applyNumberFormat="1" applyBorder="1" applyAlignment="1">
      <alignment horizontal="center"/>
    </xf>
    <xf numFmtId="170" fontId="0" fillId="2" borderId="15" xfId="0" applyNumberFormat="1" applyFill="1" applyBorder="1" applyAlignment="1">
      <alignment horizontal="center"/>
    </xf>
    <xf numFmtId="170" fontId="0" fillId="2" borderId="18" xfId="0" applyNumberFormat="1" applyFill="1" applyBorder="1" applyAlignment="1">
      <alignment horizontal="center"/>
    </xf>
    <xf numFmtId="0" fontId="17" fillId="0" borderId="14" xfId="0" applyFont="1" applyBorder="1" applyAlignment="1">
      <alignment horizontal="center" vertical="top"/>
    </xf>
    <xf numFmtId="16" fontId="18" fillId="0" borderId="15" xfId="10" applyNumberFormat="1" applyFont="1" applyBorder="1" applyAlignment="1">
      <alignment horizontal="center" vertical="top"/>
    </xf>
    <xf numFmtId="167" fontId="17" fillId="0" borderId="15" xfId="0" applyNumberFormat="1" applyFont="1" applyBorder="1" applyAlignment="1">
      <alignment horizontal="center"/>
    </xf>
    <xf numFmtId="167" fontId="17" fillId="0" borderId="16" xfId="0" applyNumberFormat="1" applyFont="1" applyBorder="1" applyAlignment="1">
      <alignment horizontal="center"/>
    </xf>
    <xf numFmtId="168" fontId="17" fillId="0" borderId="15" xfId="0" applyNumberFormat="1" applyFont="1" applyBorder="1" applyAlignment="1">
      <alignment horizontal="center"/>
    </xf>
    <xf numFmtId="168" fontId="17" fillId="0" borderId="17" xfId="0" applyNumberFormat="1" applyFont="1" applyBorder="1" applyAlignment="1">
      <alignment horizontal="center"/>
    </xf>
    <xf numFmtId="169" fontId="17" fillId="0" borderId="15" xfId="0" applyNumberFormat="1" applyFont="1" applyBorder="1" applyAlignment="1">
      <alignment horizontal="center"/>
    </xf>
    <xf numFmtId="169" fontId="17" fillId="0" borderId="17" xfId="0" applyNumberFormat="1" applyFont="1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167" fontId="17" fillId="0" borderId="18" xfId="0" applyNumberFormat="1" applyFont="1" applyBorder="1" applyAlignment="1">
      <alignment horizontal="center"/>
    </xf>
    <xf numFmtId="0" fontId="4" fillId="0" borderId="0" xfId="1"/>
    <xf numFmtId="166" fontId="5" fillId="0" borderId="0" xfId="10" applyFont="1" applyAlignment="1">
      <alignment wrapText="1"/>
    </xf>
    <xf numFmtId="166" fontId="5" fillId="0" borderId="0" xfId="10" applyFont="1" applyFill="1" applyAlignment="1">
      <alignment wrapText="1"/>
    </xf>
    <xf numFmtId="166" fontId="6" fillId="0" borderId="0" xfId="10" applyFont="1" applyFill="1" applyAlignment="1">
      <alignment wrapText="1"/>
    </xf>
    <xf numFmtId="166" fontId="5" fillId="0" borderId="0" xfId="10" quotePrefix="1" applyFont="1" applyFill="1" applyAlignment="1">
      <alignment wrapText="1"/>
    </xf>
    <xf numFmtId="0" fontId="4" fillId="0" borderId="0" xfId="1" applyAlignment="1">
      <alignment horizontal="left"/>
    </xf>
    <xf numFmtId="166" fontId="5" fillId="0" borderId="3" xfId="10" quotePrefix="1" applyFont="1" applyBorder="1" applyAlignment="1">
      <alignment horizontal="right"/>
    </xf>
    <xf numFmtId="166" fontId="6" fillId="0" borderId="0" xfId="10" applyFont="1" applyAlignment="1">
      <alignment wrapText="1"/>
    </xf>
    <xf numFmtId="166" fontId="5" fillId="0" borderId="0" xfId="10" quotePrefix="1" applyFont="1" applyAlignment="1">
      <alignment wrapText="1"/>
    </xf>
    <xf numFmtId="3" fontId="4" fillId="0" borderId="0" xfId="1" applyNumberFormat="1"/>
    <xf numFmtId="3" fontId="5" fillId="0" borderId="0" xfId="12" applyNumberFormat="1" applyAlignment="1">
      <alignment horizontal="right"/>
    </xf>
    <xf numFmtId="166" fontId="5" fillId="0" borderId="3" xfId="10" quotePrefix="1" applyFont="1" applyBorder="1" applyAlignment="1">
      <alignment horizontal="center"/>
    </xf>
    <xf numFmtId="0" fontId="0" fillId="0" borderId="0" xfId="0" applyAlignment="1">
      <alignment horizontal="center"/>
    </xf>
    <xf numFmtId="166" fontId="6" fillId="0" borderId="8" xfId="10" applyFont="1" applyBorder="1" applyAlignment="1">
      <alignment horizontal="center" wrapText="1"/>
    </xf>
    <xf numFmtId="166" fontId="5" fillId="0" borderId="7" xfId="10" quotePrefix="1" applyFont="1" applyBorder="1" applyAlignment="1">
      <alignment horizontal="center"/>
    </xf>
    <xf numFmtId="166" fontId="5" fillId="0" borderId="5" xfId="10" quotePrefix="1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6" fontId="5" fillId="0" borderId="5" xfId="10" applyFont="1" applyBorder="1" applyAlignment="1">
      <alignment horizontal="center" wrapText="1"/>
    </xf>
    <xf numFmtId="166" fontId="5" fillId="0" borderId="12" xfId="1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166" fontId="6" fillId="0" borderId="5" xfId="10" applyFont="1" applyBorder="1" applyAlignment="1">
      <alignment horizontal="center" wrapText="1"/>
    </xf>
    <xf numFmtId="166" fontId="5" fillId="0" borderId="9" xfId="10" applyFont="1" applyBorder="1" applyAlignment="1">
      <alignment horizontal="center" wrapText="1"/>
    </xf>
    <xf numFmtId="166" fontId="5" fillId="0" borderId="12" xfId="10" applyFont="1" applyBorder="1" applyAlignment="1">
      <alignment horizontal="center" wrapText="1"/>
    </xf>
  </cellXfs>
  <cellStyles count="103">
    <cellStyle name="Comma 2" xfId="3" xr:uid="{B645A2AB-35F7-46F1-B893-8C183BC53542}"/>
    <cellStyle name="Comma 2 2" xfId="4" xr:uid="{798CB0EE-60E5-4381-9FDE-4D0FF86C10A5}"/>
    <cellStyle name="Comma 2 2 2" xfId="26" xr:uid="{E818BE3A-E396-4051-891F-094621BC18A4}"/>
    <cellStyle name="Comma 2 2 2 2" xfId="55" xr:uid="{639063A7-E60D-4B11-8E54-B279CA515038}"/>
    <cellStyle name="Comma 2 2 2 3" xfId="87" xr:uid="{C6A654E2-E993-4F7F-99B2-A1E6B0D771AC}"/>
    <cellStyle name="Comma 2 2 2 4" xfId="41" xr:uid="{01F81625-6767-4545-A2A4-85D23599815C}"/>
    <cellStyle name="Comma 2 2 3" xfId="47" xr:uid="{465DC0F0-DEB9-4B97-AC81-07C2E65EB2BF}"/>
    <cellStyle name="Comma 2 2 3 2" xfId="91" xr:uid="{93B40C08-A621-4C93-8A88-493C0545991F}"/>
    <cellStyle name="Comma 2 2 4" xfId="96" xr:uid="{340D0A0E-84C6-4E94-910C-DCE76E1B9C99}"/>
    <cellStyle name="Comma 2 2 5" xfId="100" xr:uid="{FEB208ED-ADDD-4588-ABEF-CA4E82B31E5A}"/>
    <cellStyle name="Comma 2 2 6" xfId="78" xr:uid="{9C15C42A-9381-471F-AD40-7E760BD588C5}"/>
    <cellStyle name="Comma 2 2 7" xfId="34" xr:uid="{C482A225-D85F-4C48-8120-4ACFA6490202}"/>
    <cellStyle name="Comma 2 3" xfId="25" xr:uid="{63EF529E-5063-4878-8DBC-281ABDE0676E}"/>
    <cellStyle name="Comma 2 3 2" xfId="54" xr:uid="{71E01FBC-054D-4E15-8EF1-622C055BF360}"/>
    <cellStyle name="Comma 2 3 3" xfId="77" xr:uid="{E52DB6BA-5A17-4F53-82C9-510926EE0149}"/>
    <cellStyle name="Comma 2 3 4" xfId="40" xr:uid="{C303486F-EEEB-43A0-8588-432A258761F8}"/>
    <cellStyle name="Comma 2 4" xfId="46" xr:uid="{C03159B1-88ED-45EC-A134-48C43FECBA4B}"/>
    <cellStyle name="Comma 2 4 2" xfId="86" xr:uid="{061E3255-86BA-4F26-BE1B-D27E9D827EC3}"/>
    <cellStyle name="Comma 2 5" xfId="90" xr:uid="{88E5E0A1-DE0E-4C9E-867B-40ADEC195D8D}"/>
    <cellStyle name="Comma 2 6" xfId="95" xr:uid="{24585B64-C0EF-4638-96D9-652633535E5D}"/>
    <cellStyle name="Comma 2 7" xfId="99" xr:uid="{82E8B73C-164A-4307-BE1D-D556703C0842}"/>
    <cellStyle name="Comma 2 8" xfId="68" xr:uid="{C353877C-E28A-4A38-A17D-8A23BB2A400A}"/>
    <cellStyle name="Comma 2 9" xfId="33" xr:uid="{334E176A-BD43-4A8D-80EB-E3AB4C2B48F4}"/>
    <cellStyle name="Comma 3" xfId="5" xr:uid="{DA644861-B0C8-4E6C-91EF-6DBC5D5047E6}"/>
    <cellStyle name="Comma 3 10" xfId="35" xr:uid="{266FAE95-0705-48FF-B4D6-439922710BA3}"/>
    <cellStyle name="Comma 3 2" xfId="6" xr:uid="{6AB7CCE2-CC39-44E2-96EE-CD5A35D974BE}"/>
    <cellStyle name="Comma 3 2 2" xfId="23" xr:uid="{D393D7C4-7B94-4ACB-AC0F-061DDE6C187E}"/>
    <cellStyle name="Comma 3 2 2 2" xfId="52" xr:uid="{5B7AD391-42A2-4ECB-B6C0-4BF33E089040}"/>
    <cellStyle name="Comma 3 2 2 3" xfId="89" xr:uid="{E9840999-4B79-43F8-AB6F-5C416E17D051}"/>
    <cellStyle name="Comma 3 2 2 4" xfId="38" xr:uid="{560FCCB6-E32B-4976-8DA5-B59AA60304A1}"/>
    <cellStyle name="Comma 3 2 3" xfId="28" xr:uid="{664EDD49-2555-4C14-8372-75D27395104F}"/>
    <cellStyle name="Comma 3 2 3 2" xfId="57" xr:uid="{D5E4C3E2-1A0A-47AE-AAA6-5BEBF23C5ABF}"/>
    <cellStyle name="Comma 3 2 3 3" xfId="93" xr:uid="{ABFCE6EB-1651-43E2-B921-C13EA9E699C2}"/>
    <cellStyle name="Comma 3 2 3 4" xfId="43" xr:uid="{F10DA203-4E9E-477D-8003-1F9999A18993}"/>
    <cellStyle name="Comma 3 2 4" xfId="49" xr:uid="{6A164924-77CA-49D8-B726-33FDEDD4DB2E}"/>
    <cellStyle name="Comma 3 2 4 2" xfId="98" xr:uid="{E21DA58F-CB6F-420C-AD54-026DC6EB1853}"/>
    <cellStyle name="Comma 3 2 5" xfId="102" xr:uid="{F5C5DC98-E3A6-4C7D-9944-47C381719745}"/>
    <cellStyle name="Comma 3 2 6" xfId="80" xr:uid="{4A06D97E-B780-4461-A673-7241AEC0D7A6}"/>
    <cellStyle name="Comma 3 2 7" xfId="36" xr:uid="{AABFBD60-69CA-4F89-BDA6-83F20CC1B640}"/>
    <cellStyle name="Comma 3 3" xfId="27" xr:uid="{F2EAD47E-B2FC-4DE7-B43B-C8BC3A95E4DE}"/>
    <cellStyle name="Comma 3 3 2" xfId="56" xr:uid="{DA37FF13-0EF2-4CEE-8014-02AD942855C7}"/>
    <cellStyle name="Comma 3 3 3" xfId="75" xr:uid="{19AA354E-A362-4BC9-A03A-FF8D04FE4579}"/>
    <cellStyle name="Comma 3 3 4" xfId="42" xr:uid="{5865038D-A299-45DC-BE09-445BE4E48C8D}"/>
    <cellStyle name="Comma 3 4" xfId="48" xr:uid="{DC625CE9-0A09-49BD-BED0-2EE6C12DF6CC}"/>
    <cellStyle name="Comma 3 4 2" xfId="79" xr:uid="{FEF8CD22-BBC8-4129-A0BC-8776DF7CB37D}"/>
    <cellStyle name="Comma 3 5" xfId="88" xr:uid="{DB4D1EAF-498F-4201-942D-FB9142C872B2}"/>
    <cellStyle name="Comma 3 6" xfId="92" xr:uid="{7AAD14FE-C3EA-465C-B207-0AE3E663C4CA}"/>
    <cellStyle name="Comma 3 7" xfId="97" xr:uid="{6A5DBFDD-E39A-4FE3-BB86-67990BF010F6}"/>
    <cellStyle name="Comma 3 8" xfId="101" xr:uid="{0C7DA038-5EAC-43A6-91EF-A3E6EECEEE84}"/>
    <cellStyle name="Comma 3 9" xfId="74" xr:uid="{1B4685CC-7391-48FD-8140-C173C4AB8D0F}"/>
    <cellStyle name="Comma 4" xfId="7" xr:uid="{2FDDADB7-3344-4EB8-9529-32B97028A8DC}"/>
    <cellStyle name="Comma 4 2" xfId="29" xr:uid="{7E3CA4C7-B352-4946-9785-3A68E83FC998}"/>
    <cellStyle name="Comma 4 2 2" xfId="58" xr:uid="{C6A4A94B-BEB6-46AC-AAB6-8D2DAAE0EF0A}"/>
    <cellStyle name="Comma 4 2 3" xfId="44" xr:uid="{A00A65EA-E136-4CD5-9B3A-D1F9AA6A3521}"/>
    <cellStyle name="Comma 4 3" xfId="50" xr:uid="{02B46030-4C5C-4181-BC90-A89A26FEAE51}"/>
    <cellStyle name="Comma 4 4" xfId="37" xr:uid="{22CFE2E6-E94F-4A3F-BD0C-86963D7346D7}"/>
    <cellStyle name="Comma 5" xfId="24" xr:uid="{B86F88FE-2455-4F46-8346-D266C0006EBF}"/>
    <cellStyle name="Comma 5 2" xfId="53" xr:uid="{E90801CA-DD06-4C4A-8E61-017BFC81ACA9}"/>
    <cellStyle name="Comma 5 3" xfId="39" xr:uid="{441986BE-2310-43C7-8DE0-1EA8C73B5FC1}"/>
    <cellStyle name="Comma 6" xfId="2" xr:uid="{D669DB99-7C90-4158-8DBA-E3A5F7F6A8C3}"/>
    <cellStyle name="Comma 6 2" xfId="45" xr:uid="{462BDFD8-993B-4C4C-B240-3D8C003DB612}"/>
    <cellStyle name="Comma 7" xfId="61" xr:uid="{5B0B714F-3F89-4BA7-9707-BBE1684D97C5}"/>
    <cellStyle name="Comma 8" xfId="32" xr:uid="{65ECB6AE-09F1-49A5-8517-622E3A9B968F}"/>
    <cellStyle name="Hyperlink 2" xfId="8" xr:uid="{26D04F32-992E-4709-8BA9-51440F0D5A02}"/>
    <cellStyle name="Hyperlink 2 2" xfId="9" xr:uid="{2C42193E-1A91-4FD6-942C-8E0FD077AD45}"/>
    <cellStyle name="Hyperlink 2 2 2" xfId="22" xr:uid="{4D2916B6-194E-436B-ADB8-FA82068EB75F}"/>
    <cellStyle name="Hyperlink 3" xfId="20" xr:uid="{A1524011-72DA-4BA7-AE95-A241954FB3A1}"/>
    <cellStyle name="Hyperlink 3 2" xfId="69" xr:uid="{DB0AC655-AE34-4DCC-B243-660C14A9305A}"/>
    <cellStyle name="Hyperlink 3 2 2" xfId="81" xr:uid="{3303ECEE-FD17-4725-B7B8-734A89F6F6B8}"/>
    <cellStyle name="Hyperlink 3 3" xfId="65" xr:uid="{AB4E6D82-B912-45D5-BB8D-729A4F781184}"/>
    <cellStyle name="Hyperlink 4" xfId="72" xr:uid="{E964D566-013D-4BBA-8206-D03F38223437}"/>
    <cellStyle name="Normal" xfId="0" builtinId="0"/>
    <cellStyle name="Normal 10" xfId="67" xr:uid="{21ED6033-36B5-40BB-94CB-0C26609A0C09}"/>
    <cellStyle name="Normal 11" xfId="76" xr:uid="{1767AC93-667C-4D04-B6F7-745ED8F0E0F6}"/>
    <cellStyle name="Normal 12" xfId="94" xr:uid="{E5DA957B-1280-49DC-8950-DB7FB87290CC}"/>
    <cellStyle name="Normal 13" xfId="60" xr:uid="{99FF6756-C4F6-48F2-9BD3-CA12534F9F4E}"/>
    <cellStyle name="Normal 2" xfId="10" xr:uid="{CAFA1051-C1E5-4B6B-AF60-699B07CEB4E7}"/>
    <cellStyle name="Normal 2 2" xfId="11" xr:uid="{22E3AAA3-F57B-46F0-94A8-6B386C4D3519}"/>
    <cellStyle name="Normal 2 2 2" xfId="12" xr:uid="{D6B18059-21B2-4528-9E4F-F41A9A2A16FF}"/>
    <cellStyle name="Normal 2 3" xfId="13" xr:uid="{C7A09A0A-7704-426F-8F3F-60882A04484B}"/>
    <cellStyle name="Normal 2 4" xfId="14" xr:uid="{3D16F422-9B6A-49B8-9CB6-0B82685FC544}"/>
    <cellStyle name="Normal 2 5" xfId="21" xr:uid="{66611E39-2EE2-45DD-A314-97116F61AF7B}"/>
    <cellStyle name="Normal 3" xfId="15" xr:uid="{8AB65E4C-CC4A-402B-AA69-AB890C8F567E}"/>
    <cellStyle name="Normal 3 2" xfId="16" xr:uid="{B8ED7942-3A29-43CE-AEA0-D18F7F2D8E29}"/>
    <cellStyle name="Normal 3 2 2" xfId="82" xr:uid="{E585B70F-8F7E-497B-9E1C-8838EBBA5C95}"/>
    <cellStyle name="Normal 3 3" xfId="17" xr:uid="{24621108-E0C4-4BCE-984E-C048D5BE5192}"/>
    <cellStyle name="Normal 3 4" xfId="66" xr:uid="{A8B2E1B8-DCBA-4864-BD79-1A09DE11452D}"/>
    <cellStyle name="Normal 4" xfId="18" xr:uid="{B017A7FD-C375-4716-8991-D193AFB6F501}"/>
    <cellStyle name="Normal 4 2" xfId="83" xr:uid="{0AAD31A2-26B5-43F1-877D-7AD5CA27B652}"/>
    <cellStyle name="Normal 5" xfId="19" xr:uid="{DE459E79-3DA7-40E6-B8CB-9A7046A78620}"/>
    <cellStyle name="Normal 5 2" xfId="30" xr:uid="{3C7234C2-81F8-48C4-90B5-4331A5D84071}"/>
    <cellStyle name="Normal 5 2 2" xfId="59" xr:uid="{02E8B0C8-78F1-4BD0-975D-3CAC20A49718}"/>
    <cellStyle name="Normal 5 3" xfId="51" xr:uid="{0D8155E7-51B6-4692-B8B7-CEBBEF96A016}"/>
    <cellStyle name="Normal 5 4" xfId="62" xr:uid="{D95915A4-B72B-45B8-9505-DBE1E7F07F1E}"/>
    <cellStyle name="Normal 6" xfId="1" xr:uid="{15CFAB01-5BE1-4E47-B92F-68BD50519429}"/>
    <cellStyle name="Normal 6 2" xfId="64" xr:uid="{42279FAC-9C71-4E1A-9FB6-5BE94D248D21}"/>
    <cellStyle name="Normal 7" xfId="63" xr:uid="{8DFA7853-0499-44D3-91C5-6E83962E090E}"/>
    <cellStyle name="Normal 8" xfId="70" xr:uid="{07FDCCED-82E5-4F45-9B9D-6581DD1A5FE0}"/>
    <cellStyle name="Normal 8 2" xfId="71" xr:uid="{8D30C0AC-290D-4E21-BFB6-1DEF01A55FA1}"/>
    <cellStyle name="Normal 9" xfId="73" xr:uid="{A8638C29-A02B-43B2-B171-62B327F29931}"/>
    <cellStyle name="Note 2" xfId="84" xr:uid="{93AFD8BB-F444-4BAF-8BA4-D095F2328D92}"/>
    <cellStyle name="Percent 2" xfId="31" xr:uid="{4E4EFBEE-33CC-47A0-B86F-2AED4359D693}"/>
    <cellStyle name="Percent 2 2" xfId="85" xr:uid="{00C48DB8-38E6-48AB-8608-869CA21E0FDC}"/>
  </cellStyles>
  <dxfs count="0"/>
  <tableStyles count="0" defaultTableStyle="TableStyleMedium2" defaultPivotStyle="PivotStyleLight16"/>
  <colors>
    <mruColors>
      <color rgb="FF843C0C"/>
      <color rgb="FFED7D31"/>
      <color rgb="FFC0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7.xml"/><Relationship Id="rId5" Type="http://schemas.openxmlformats.org/officeDocument/2006/relationships/worksheet" Target="worksheets/sheet2.xml"/><Relationship Id="rId15" Type="http://schemas.openxmlformats.org/officeDocument/2006/relationships/calcChain" Target="calcChain.xml"/><Relationship Id="rId10" Type="http://schemas.openxmlformats.org/officeDocument/2006/relationships/worksheet" Target="worksheets/sheet6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5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deaths  (population adjusted)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</c:numCache>
            </c:numRef>
          </c:xVal>
          <c:yVal>
            <c:numRef>
              <c:f>'Adj Daily Deaths'!$B$3:$B$80</c:f>
              <c:numCache>
                <c:formatCode>General</c:formatCode>
                <c:ptCount val="78"/>
                <c:pt idx="1">
                  <c:v>0.76769854922324177</c:v>
                </c:pt>
                <c:pt idx="2">
                  <c:v>0.76769854922324177</c:v>
                </c:pt>
                <c:pt idx="3">
                  <c:v>0</c:v>
                </c:pt>
                <c:pt idx="4">
                  <c:v>1.535397098446484</c:v>
                </c:pt>
                <c:pt idx="5">
                  <c:v>2.3030956476697249</c:v>
                </c:pt>
                <c:pt idx="6">
                  <c:v>1.535397098446484</c:v>
                </c:pt>
                <c:pt idx="7">
                  <c:v>6.1415883937859341</c:v>
                </c:pt>
                <c:pt idx="8">
                  <c:v>0</c:v>
                </c:pt>
                <c:pt idx="9">
                  <c:v>10.74777968912538</c:v>
                </c:pt>
                <c:pt idx="10">
                  <c:v>11.51547823834863</c:v>
                </c:pt>
                <c:pt idx="11">
                  <c:v>0</c:v>
                </c:pt>
                <c:pt idx="12">
                  <c:v>23.7986550259205</c:v>
                </c:pt>
                <c:pt idx="13">
                  <c:v>9.2123825906789012</c:v>
                </c:pt>
                <c:pt idx="14">
                  <c:v>0</c:v>
                </c:pt>
                <c:pt idx="15">
                  <c:v>43.758817305724783</c:v>
                </c:pt>
                <c:pt idx="16">
                  <c:v>0</c:v>
                </c:pt>
                <c:pt idx="17">
                  <c:v>0</c:v>
                </c:pt>
                <c:pt idx="18">
                  <c:v>72.931362176207969</c:v>
                </c:pt>
                <c:pt idx="19">
                  <c:v>158.91359968921111</c:v>
                </c:pt>
                <c:pt idx="20">
                  <c:v>85.982237513003071</c:v>
                </c:pt>
                <c:pt idx="21">
                  <c:v>85.982237513003071</c:v>
                </c:pt>
                <c:pt idx="22">
                  <c:v>142.791930155523</c:v>
                </c:pt>
                <c:pt idx="23">
                  <c:v>184.24765181357799</c:v>
                </c:pt>
                <c:pt idx="24">
                  <c:v>177.33836487056891</c:v>
                </c:pt>
                <c:pt idx="25">
                  <c:v>280.20997046648318</c:v>
                </c:pt>
                <c:pt idx="26">
                  <c:v>229.54186621774929</c:v>
                </c:pt>
                <c:pt idx="27">
                  <c:v>244.8958372022141</c:v>
                </c:pt>
                <c:pt idx="28">
                  <c:v>224.1679763731866</c:v>
                </c:pt>
                <c:pt idx="29">
                  <c:v>320.89799357531513</c:v>
                </c:pt>
                <c:pt idx="30">
                  <c:v>383.08157606239757</c:v>
                </c:pt>
                <c:pt idx="31">
                  <c:v>675.57472331645272</c:v>
                </c:pt>
                <c:pt idx="32">
                  <c:v>755.41537243566995</c:v>
                </c:pt>
                <c:pt idx="33">
                  <c:v>859.82237513003076</c:v>
                </c:pt>
                <c:pt idx="34">
                  <c:v>808.38657233207357</c:v>
                </c:pt>
                <c:pt idx="35">
                  <c:v>397.66784849763923</c:v>
                </c:pt>
                <c:pt idx="36">
                  <c:v>639.49289150296045</c:v>
                </c:pt>
                <c:pt idx="37">
                  <c:v>1087.828844249334</c:v>
                </c:pt>
                <c:pt idx="38">
                  <c:v>415.32491512977379</c:v>
                </c:pt>
                <c:pt idx="39">
                  <c:v>1029.4837545083669</c:v>
                </c:pt>
                <c:pt idx="40">
                  <c:v>757.71846808333964</c:v>
                </c:pt>
                <c:pt idx="41">
                  <c:v>487.4885787567585</c:v>
                </c:pt>
                <c:pt idx="42">
                  <c:v>430.67888611423871</c:v>
                </c:pt>
                <c:pt idx="43">
                  <c:v>440.65896725414069</c:v>
                </c:pt>
                <c:pt idx="44">
                  <c:v>584.98629450811018</c:v>
                </c:pt>
                <c:pt idx="45">
                  <c:v>1103.950513783022</c:v>
                </c:pt>
                <c:pt idx="46">
                  <c:v>578.0770075651011</c:v>
                </c:pt>
                <c:pt idx="47">
                  <c:v>584.21859595888702</c:v>
                </c:pt>
                <c:pt idx="48">
                  <c:v>492.86246860132121</c:v>
                </c:pt>
                <c:pt idx="49">
                  <c:v>303.24092694318051</c:v>
                </c:pt>
                <c:pt idx="50">
                  <c:v>419.93110642511323</c:v>
                </c:pt>
                <c:pt idx="51">
                  <c:v>407.64792963754138</c:v>
                </c:pt>
                <c:pt idx="52">
                  <c:v>417.62801077744348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3A-4F05-91B8-735D180CE431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2225" cap="rnd">
              <a:solidFill>
                <a:srgbClr val="843C0C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</c:numCache>
            </c:numRef>
          </c:xVal>
          <c:yVal>
            <c:numRef>
              <c:f>'Adj Daily Deaths'!$C$3:$C$80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1.1973603568306279</c:v>
                </c:pt>
                <c:pt idx="9">
                  <c:v>0</c:v>
                </c:pt>
                <c:pt idx="10">
                  <c:v>0.59868017841531418</c:v>
                </c:pt>
                <c:pt idx="11">
                  <c:v>0</c:v>
                </c:pt>
                <c:pt idx="12">
                  <c:v>2.3947207136612572</c:v>
                </c:pt>
                <c:pt idx="13">
                  <c:v>1.1973603568306279</c:v>
                </c:pt>
                <c:pt idx="14">
                  <c:v>1.1973603568306279</c:v>
                </c:pt>
                <c:pt idx="15">
                  <c:v>3.5920810704918851</c:v>
                </c:pt>
                <c:pt idx="16">
                  <c:v>4.190761248907199</c:v>
                </c:pt>
                <c:pt idx="17">
                  <c:v>2.3947207136612572</c:v>
                </c:pt>
                <c:pt idx="18">
                  <c:v>9.5788828546450269</c:v>
                </c:pt>
                <c:pt idx="19">
                  <c:v>13.769644103552229</c:v>
                </c:pt>
                <c:pt idx="20">
                  <c:v>10.177563033060339</c:v>
                </c:pt>
                <c:pt idx="21">
                  <c:v>5.9868017841531422</c:v>
                </c:pt>
                <c:pt idx="22">
                  <c:v>17.361725174044111</c:v>
                </c:pt>
                <c:pt idx="23">
                  <c:v>20.355126066120679</c:v>
                </c:pt>
                <c:pt idx="24">
                  <c:v>29.335328742350399</c:v>
                </c:pt>
                <c:pt idx="25">
                  <c:v>36.519490883334157</c:v>
                </c:pt>
                <c:pt idx="26">
                  <c:v>44.901013381148573</c:v>
                </c:pt>
                <c:pt idx="27">
                  <c:v>54.479896235793589</c:v>
                </c:pt>
                <c:pt idx="28">
                  <c:v>59.868017841531419</c:v>
                </c:pt>
                <c:pt idx="29">
                  <c:v>67.052179982515185</c:v>
                </c:pt>
                <c:pt idx="30">
                  <c:v>77.828423193990844</c:v>
                </c:pt>
                <c:pt idx="31">
                  <c:v>86.808625870220553</c:v>
                </c:pt>
                <c:pt idx="32">
                  <c:v>111.9531933636638</c:v>
                </c:pt>
                <c:pt idx="33">
                  <c:v>100.57826997377281</c:v>
                </c:pt>
                <c:pt idx="34">
                  <c:v>101.1769501521881</c:v>
                </c:pt>
                <c:pt idx="35">
                  <c:v>83.815224978143988</c:v>
                </c:pt>
                <c:pt idx="36">
                  <c:v>135.30172032186101</c:v>
                </c:pt>
                <c:pt idx="37">
                  <c:v>123.3281167535547</c:v>
                </c:pt>
                <c:pt idx="38">
                  <c:v>199.36049941229959</c:v>
                </c:pt>
                <c:pt idx="39">
                  <c:v>154.45948603115099</c:v>
                </c:pt>
                <c:pt idx="40">
                  <c:v>95.788828546450276</c:v>
                </c:pt>
                <c:pt idx="41">
                  <c:v>-18.559085530874739</c:v>
                </c:pt>
                <c:pt idx="42">
                  <c:v>171.22253102677979</c:v>
                </c:pt>
                <c:pt idx="43">
                  <c:v>102.97299068743401</c:v>
                </c:pt>
                <c:pt idx="44">
                  <c:v>59.868017841531419</c:v>
                </c:pt>
                <c:pt idx="45">
                  <c:v>305.32689099181022</c:v>
                </c:pt>
                <c:pt idx="46">
                  <c:v>148.47268424699789</c:v>
                </c:pt>
                <c:pt idx="47">
                  <c:v>179.60405352459429</c:v>
                </c:pt>
                <c:pt idx="48">
                  <c:v>64.05877909043862</c:v>
                </c:pt>
                <c:pt idx="49">
                  <c:v>76.032382658744908</c:v>
                </c:pt>
                <c:pt idx="50">
                  <c:v>165.23572924262669</c:v>
                </c:pt>
                <c:pt idx="51">
                  <c:v>102.3743105090187</c:v>
                </c:pt>
                <c:pt idx="52">
                  <c:v>147.2753238901673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3A-4F05-91B8-735D180CE431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</c:numCache>
            </c:numRef>
          </c:xVal>
          <c:yVal>
            <c:numRef>
              <c:f>'Adj Daily Deaths'!$D$3:$D$80</c:f>
              <c:numCache>
                <c:formatCode>General</c:formatCode>
                <c:ptCount val="78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0</c:v>
                </c:pt>
                <c:pt idx="12">
                  <c:v>362.50977124857212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355.90367063356399</c:v>
                </c:pt>
                <c:pt idx="43">
                  <c:v>467.3816185118265</c:v>
                </c:pt>
                <c:pt idx="44">
                  <c:v>497.10907127936309</c:v>
                </c:pt>
                <c:pt idx="45">
                  <c:v>477.2907694343387</c:v>
                </c:pt>
                <c:pt idx="46">
                  <c:v>433.52535285990967</c:v>
                </c:pt>
                <c:pt idx="47">
                  <c:v>474.81348170371058</c:v>
                </c:pt>
                <c:pt idx="48">
                  <c:v>398.0175620542409</c:v>
                </c:pt>
                <c:pt idx="49">
                  <c:v>357.55519578731599</c:v>
                </c:pt>
                <c:pt idx="50">
                  <c:v>374.89620990171238</c:v>
                </c:pt>
                <c:pt idx="51">
                  <c:v>440.95721605179392</c:v>
                </c:pt>
                <c:pt idx="52">
                  <c:v>360.85824609482012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3A-4F05-91B8-735D180CE431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</c:numCache>
            </c:numRef>
          </c:xVal>
          <c:yVal>
            <c:numRef>
              <c:f>'Adj Daily Deaths'!$E$3:$E$80</c:f>
              <c:numCache>
                <c:formatCode>General</c:formatCode>
                <c:ptCount val="78"/>
                <c:pt idx="1">
                  <c:v>0</c:v>
                </c:pt>
                <c:pt idx="2">
                  <c:v>1.06982119564843</c:v>
                </c:pt>
                <c:pt idx="3">
                  <c:v>1.06982119564843</c:v>
                </c:pt>
                <c:pt idx="4">
                  <c:v>1.06982119564843</c:v>
                </c:pt>
                <c:pt idx="5">
                  <c:v>2.1396423912968592</c:v>
                </c:pt>
                <c:pt idx="6">
                  <c:v>5.3491059782421484</c:v>
                </c:pt>
                <c:pt idx="7">
                  <c:v>7.4887483695390067</c:v>
                </c:pt>
                <c:pt idx="8">
                  <c:v>11.76803315213273</c:v>
                </c:pt>
                <c:pt idx="9">
                  <c:v>7.4887483695390067</c:v>
                </c:pt>
                <c:pt idx="10">
                  <c:v>20.32660271732016</c:v>
                </c:pt>
                <c:pt idx="11">
                  <c:v>1.06982119564843</c:v>
                </c:pt>
                <c:pt idx="12">
                  <c:v>83.446053260577514</c:v>
                </c:pt>
                <c:pt idx="13">
                  <c:v>66.328914130202634</c:v>
                </c:pt>
                <c:pt idx="14">
                  <c:v>100.56319239095239</c:v>
                </c:pt>
                <c:pt idx="15">
                  <c:v>56.700523369366771</c:v>
                </c:pt>
                <c:pt idx="16">
                  <c:v>204.33584836885009</c:v>
                </c:pt>
                <c:pt idx="17">
                  <c:v>96.28390760835866</c:v>
                </c:pt>
                <c:pt idx="18">
                  <c:v>221.45298749922489</c:v>
                </c:pt>
                <c:pt idx="19">
                  <c:v>227.8719146731155</c:v>
                </c:pt>
                <c:pt idx="20">
                  <c:v>355.1806369552786</c:v>
                </c:pt>
                <c:pt idx="21">
                  <c:v>424.71901467242662</c:v>
                </c:pt>
                <c:pt idx="22">
                  <c:v>576.63362445450355</c:v>
                </c:pt>
                <c:pt idx="23">
                  <c:v>531.70113423726946</c:v>
                </c:pt>
                <c:pt idx="24">
                  <c:v>897.57998314903239</c:v>
                </c:pt>
                <c:pt idx="25">
                  <c:v>768.1316184755724</c:v>
                </c:pt>
                <c:pt idx="26">
                  <c:v>826.97178423623609</c:v>
                </c:pt>
                <c:pt idx="27">
                  <c:v>902.92908912727455</c:v>
                </c:pt>
                <c:pt idx="28">
                  <c:v>878.32320162736073</c:v>
                </c:pt>
                <c:pt idx="29">
                  <c:v>976.74675162701624</c:v>
                </c:pt>
                <c:pt idx="30">
                  <c:v>800.22625434502538</c:v>
                </c:pt>
                <c:pt idx="31">
                  <c:v>987.44496358350057</c:v>
                </c:pt>
                <c:pt idx="32">
                  <c:v>1028.0981690181411</c:v>
                </c:pt>
                <c:pt idx="33">
                  <c:v>909.3480163011651</c:v>
                </c:pt>
                <c:pt idx="34">
                  <c:v>801.29607554067377</c:v>
                </c:pt>
                <c:pt idx="35">
                  <c:v>742.45590978001019</c:v>
                </c:pt>
                <c:pt idx="36">
                  <c:v>748.87483695390074</c:v>
                </c:pt>
                <c:pt idx="37">
                  <c:v>753.1541217364944</c:v>
                </c:pt>
                <c:pt idx="38">
                  <c:v>799.15643314937688</c:v>
                </c:pt>
                <c:pt idx="39">
                  <c:v>700.73288314972137</c:v>
                </c:pt>
                <c:pt idx="40">
                  <c:v>678.26663804110433</c:v>
                </c:pt>
                <c:pt idx="41">
                  <c:v>561.65612771542555</c:v>
                </c:pt>
                <c:pt idx="42">
                  <c:v>645.10218097600307</c:v>
                </c:pt>
                <c:pt idx="43">
                  <c:v>585.19219401969099</c:v>
                </c:pt>
                <c:pt idx="44">
                  <c:v>320.9463586945289</c:v>
                </c:pt>
                <c:pt idx="45">
                  <c:v>697.5234195627761</c:v>
                </c:pt>
                <c:pt idx="46">
                  <c:v>649.38146575859673</c:v>
                </c:pt>
                <c:pt idx="47">
                  <c:v>734.96716141047114</c:v>
                </c:pt>
                <c:pt idx="48">
                  <c:v>43.86266902158561</c:v>
                </c:pt>
                <c:pt idx="49">
                  <c:v>438.62669021585612</c:v>
                </c:pt>
                <c:pt idx="50">
                  <c:v>426.8586570637234</c:v>
                </c:pt>
                <c:pt idx="51">
                  <c:v>460.02311412882472</c:v>
                </c:pt>
                <c:pt idx="52">
                  <c:v>465.37222010706688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3A-4F05-91B8-735D180CE431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rgbClr val="ED7D31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rgbClr val="ED7D31">
                    <a:alpha val="14000"/>
                  </a:srgbClr>
                </a:glow>
              </a:effectLst>
            </c:spPr>
          </c:marker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</c:numCache>
            </c:numRef>
          </c:xVal>
          <c:yVal>
            <c:numRef>
              <c:f>'Adj Daily Deaths'!$F$3:$F$80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4.9818704751538672</c:v>
                </c:pt>
                <c:pt idx="11">
                  <c:v>0</c:v>
                </c:pt>
                <c:pt idx="12">
                  <c:v>0</c:v>
                </c:pt>
                <c:pt idx="13">
                  <c:v>4.9818704751538672</c:v>
                </c:pt>
                <c:pt idx="14">
                  <c:v>4.9818704751538672</c:v>
                </c:pt>
                <c:pt idx="15">
                  <c:v>14.9456114254616</c:v>
                </c:pt>
                <c:pt idx="16">
                  <c:v>4.9818704751538672</c:v>
                </c:pt>
                <c:pt idx="17">
                  <c:v>14.9456114254616</c:v>
                </c:pt>
                <c:pt idx="18">
                  <c:v>4.9818704751538672</c:v>
                </c:pt>
                <c:pt idx="19">
                  <c:v>24.909352375769341</c:v>
                </c:pt>
                <c:pt idx="20">
                  <c:v>19.927481900615469</c:v>
                </c:pt>
                <c:pt idx="21">
                  <c:v>4.9818704751538672</c:v>
                </c:pt>
                <c:pt idx="22">
                  <c:v>19.927481900615469</c:v>
                </c:pt>
                <c:pt idx="23">
                  <c:v>54.800575226692537</c:v>
                </c:pt>
                <c:pt idx="24">
                  <c:v>129.52863235400051</c:v>
                </c:pt>
                <c:pt idx="25">
                  <c:v>74.728057127308006</c:v>
                </c:pt>
                <c:pt idx="26">
                  <c:v>139.4923733043083</c:v>
                </c:pt>
                <c:pt idx="27">
                  <c:v>0</c:v>
                </c:pt>
                <c:pt idx="28">
                  <c:v>24.909352375769341</c:v>
                </c:pt>
                <c:pt idx="29">
                  <c:v>179.3473371055392</c:v>
                </c:pt>
                <c:pt idx="30">
                  <c:v>169.38359615523149</c:v>
                </c:pt>
                <c:pt idx="31">
                  <c:v>293.93035803407821</c:v>
                </c:pt>
                <c:pt idx="32">
                  <c:v>343.74906278561679</c:v>
                </c:pt>
                <c:pt idx="33">
                  <c:v>249.09352375769339</c:v>
                </c:pt>
                <c:pt idx="34">
                  <c:v>74.728057127308006</c:v>
                </c:pt>
                <c:pt idx="35">
                  <c:v>139.4923733043083</c:v>
                </c:pt>
                <c:pt idx="36">
                  <c:v>378.62215611169393</c:v>
                </c:pt>
                <c:pt idx="37">
                  <c:v>567.93323416754083</c:v>
                </c:pt>
                <c:pt idx="38">
                  <c:v>478.25956561477119</c:v>
                </c:pt>
                <c:pt idx="39">
                  <c:v>528.07827036630988</c:v>
                </c:pt>
                <c:pt idx="40">
                  <c:v>383.60402658684779</c:v>
                </c:pt>
                <c:pt idx="41">
                  <c:v>84.691798077615744</c:v>
                </c:pt>
                <c:pt idx="42">
                  <c:v>59.782445701846413</c:v>
                </c:pt>
                <c:pt idx="43">
                  <c:v>99.63740950307735</c:v>
                </c:pt>
                <c:pt idx="44">
                  <c:v>567.93323416754083</c:v>
                </c:pt>
                <c:pt idx="45">
                  <c:v>846.91798077615738</c:v>
                </c:pt>
                <c:pt idx="46">
                  <c:v>647.64316177000273</c:v>
                </c:pt>
                <c:pt idx="47">
                  <c:v>333.78532183530911</c:v>
                </c:pt>
                <c:pt idx="48">
                  <c:v>552.98762274207922</c:v>
                </c:pt>
                <c:pt idx="49">
                  <c:v>144.47424377946211</c:v>
                </c:pt>
                <c:pt idx="50">
                  <c:v>199.2748190061547</c:v>
                </c:pt>
                <c:pt idx="51">
                  <c:v>921.64603790346541</c:v>
                </c:pt>
                <c:pt idx="52">
                  <c:v>856.88172172646512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3A-4F05-91B8-735D180CE431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UK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</c:numCache>
            </c:numRef>
          </c:xVal>
          <c:yVal>
            <c:numRef>
              <c:f>'Adj Daily Deaths'!$G$3:$G$80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0.74040990365771531</c:v>
                </c:pt>
                <c:pt idx="5">
                  <c:v>0.74040990365771531</c:v>
                </c:pt>
                <c:pt idx="6">
                  <c:v>0</c:v>
                </c:pt>
                <c:pt idx="7">
                  <c:v>0.74040990365771531</c:v>
                </c:pt>
                <c:pt idx="8">
                  <c:v>0.74040990365771531</c:v>
                </c:pt>
                <c:pt idx="9">
                  <c:v>1.4808198073154311</c:v>
                </c:pt>
                <c:pt idx="10">
                  <c:v>1.4808198073154311</c:v>
                </c:pt>
                <c:pt idx="11">
                  <c:v>0</c:v>
                </c:pt>
                <c:pt idx="12">
                  <c:v>0</c:v>
                </c:pt>
                <c:pt idx="13">
                  <c:v>9.6253287475502987</c:v>
                </c:pt>
                <c:pt idx="14">
                  <c:v>0</c:v>
                </c:pt>
                <c:pt idx="15">
                  <c:v>25.173936724362321</c:v>
                </c:pt>
                <c:pt idx="16">
                  <c:v>0</c:v>
                </c:pt>
                <c:pt idx="17">
                  <c:v>11.84655845852344</c:v>
                </c:pt>
                <c:pt idx="18">
                  <c:v>48.867053641409207</c:v>
                </c:pt>
                <c:pt idx="19">
                  <c:v>29.61639614630861</c:v>
                </c:pt>
                <c:pt idx="20">
                  <c:v>41.462954604832063</c:v>
                </c:pt>
                <c:pt idx="21">
                  <c:v>35.539675375570333</c:v>
                </c:pt>
                <c:pt idx="22">
                  <c:v>39.982134797516629</c:v>
                </c:pt>
                <c:pt idx="23">
                  <c:v>64.415661618221236</c:v>
                </c:pt>
                <c:pt idx="24">
                  <c:v>31.837625857281761</c:v>
                </c:pt>
                <c:pt idx="25">
                  <c:v>83.666319113321833</c:v>
                </c:pt>
                <c:pt idx="26">
                  <c:v>134.0141925620465</c:v>
                </c:pt>
                <c:pt idx="27">
                  <c:v>192.506574951006</c:v>
                </c:pt>
                <c:pt idx="28">
                  <c:v>154.74566986446251</c:v>
                </c:pt>
                <c:pt idx="29">
                  <c:v>133.2737826583888</c:v>
                </c:pt>
                <c:pt idx="30">
                  <c:v>282.09617329358952</c:v>
                </c:pt>
                <c:pt idx="31">
                  <c:v>416.8507757592937</c:v>
                </c:pt>
                <c:pt idx="32">
                  <c:v>421.29323518123999</c:v>
                </c:pt>
                <c:pt idx="33">
                  <c:v>506.4403741018773</c:v>
                </c:pt>
                <c:pt idx="34">
                  <c:v>524.21021178966248</c:v>
                </c:pt>
                <c:pt idx="35">
                  <c:v>459.79455017144119</c:v>
                </c:pt>
                <c:pt idx="36">
                  <c:v>325.03994770573701</c:v>
                </c:pt>
                <c:pt idx="37">
                  <c:v>581.96218427496422</c:v>
                </c:pt>
                <c:pt idx="38">
                  <c:v>694.50448963093697</c:v>
                </c:pt>
                <c:pt idx="39">
                  <c:v>652.30112512244716</c:v>
                </c:pt>
                <c:pt idx="40">
                  <c:v>725.60170558456105</c:v>
                </c:pt>
                <c:pt idx="41">
                  <c:v>678.95588165412494</c:v>
                </c:pt>
                <c:pt idx="42">
                  <c:v>545.68209899573617</c:v>
                </c:pt>
                <c:pt idx="43">
                  <c:v>530.87390092258192</c:v>
                </c:pt>
                <c:pt idx="44">
                  <c:v>576.03890504570256</c:v>
                </c:pt>
                <c:pt idx="45">
                  <c:v>563.45193668352135</c:v>
                </c:pt>
                <c:pt idx="46">
                  <c:v>637.49292704929292</c:v>
                </c:pt>
                <c:pt idx="47">
                  <c:v>627.12718839808485</c:v>
                </c:pt>
                <c:pt idx="48">
                  <c:v>657.48399444805125</c:v>
                </c:pt>
                <c:pt idx="49">
                  <c:v>441.28430257999833</c:v>
                </c:pt>
                <c:pt idx="50">
                  <c:v>332.44404674231419</c:v>
                </c:pt>
                <c:pt idx="51">
                  <c:v>613.05940022858829</c:v>
                </c:pt>
                <c:pt idx="52">
                  <c:v>564.93275649083682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3A-4F05-91B8-735D180CE431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</c:numCache>
            </c:numRef>
          </c:xVal>
          <c:yVal>
            <c:numRef>
              <c:f>'Adj Daily Deaths'!$H$3:$H$80</c:f>
              <c:numCache>
                <c:formatCode>General</c:formatCode>
                <c:ptCount val="78"/>
                <c:pt idx="1">
                  <c:v>0.75972851277852871</c:v>
                </c:pt>
                <c:pt idx="2">
                  <c:v>0.15194570255570569</c:v>
                </c:pt>
                <c:pt idx="3">
                  <c:v>0.60778281022282299</c:v>
                </c:pt>
                <c:pt idx="4">
                  <c:v>0.15194570255570569</c:v>
                </c:pt>
                <c:pt idx="5">
                  <c:v>0.30389140511141149</c:v>
                </c:pt>
                <c:pt idx="6">
                  <c:v>0.45583710766711732</c:v>
                </c:pt>
                <c:pt idx="7">
                  <c:v>0.60778281022282299</c:v>
                </c:pt>
                <c:pt idx="8">
                  <c:v>0.15194570255570569</c:v>
                </c:pt>
                <c:pt idx="9">
                  <c:v>0.91167421533423454</c:v>
                </c:pt>
                <c:pt idx="10">
                  <c:v>1.215565620445646</c:v>
                </c:pt>
                <c:pt idx="11">
                  <c:v>0.60778281022282299</c:v>
                </c:pt>
                <c:pt idx="12">
                  <c:v>1.0636199178899399</c:v>
                </c:pt>
                <c:pt idx="13">
                  <c:v>1.0636199178899399</c:v>
                </c:pt>
                <c:pt idx="14">
                  <c:v>1.367511323001352</c:v>
                </c:pt>
                <c:pt idx="15">
                  <c:v>3.3428054562255261</c:v>
                </c:pt>
                <c:pt idx="16">
                  <c:v>3.4947511587812321</c:v>
                </c:pt>
                <c:pt idx="17">
                  <c:v>1.519457025557057</c:v>
                </c:pt>
                <c:pt idx="18">
                  <c:v>12.459547609567871</c:v>
                </c:pt>
                <c:pt idx="19">
                  <c:v>6.685610912451053</c:v>
                </c:pt>
                <c:pt idx="20">
                  <c:v>9.5725792610094622</c:v>
                </c:pt>
                <c:pt idx="21">
                  <c:v>16.714027281127631</c:v>
                </c:pt>
                <c:pt idx="22">
                  <c:v>21.272398357798799</c:v>
                </c:pt>
                <c:pt idx="23">
                  <c:v>22.639909680800159</c:v>
                </c:pt>
                <c:pt idx="24">
                  <c:v>35.859185803146559</c:v>
                </c:pt>
                <c:pt idx="25">
                  <c:v>40.569502582373431</c:v>
                </c:pt>
                <c:pt idx="26">
                  <c:v>56.523801350722543</c:v>
                </c:pt>
                <c:pt idx="27">
                  <c:v>67.615837637289061</c:v>
                </c:pt>
                <c:pt idx="28">
                  <c:v>67.008054827066232</c:v>
                </c:pt>
                <c:pt idx="29">
                  <c:v>77.644254005965635</c:v>
                </c:pt>
                <c:pt idx="30">
                  <c:v>136.14334948991231</c:v>
                </c:pt>
                <c:pt idx="31">
                  <c:v>134.62389246435529</c:v>
                </c:pt>
                <c:pt idx="32">
                  <c:v>177.62452628762</c:v>
                </c:pt>
                <c:pt idx="33">
                  <c:v>176.4089606671744</c:v>
                </c:pt>
                <c:pt idx="34">
                  <c:v>200.2644359684202</c:v>
                </c:pt>
                <c:pt idx="35">
                  <c:v>184.00624579495971</c:v>
                </c:pt>
                <c:pt idx="36">
                  <c:v>176.86479777484149</c:v>
                </c:pt>
                <c:pt idx="37">
                  <c:v>305.56280783952428</c:v>
                </c:pt>
                <c:pt idx="38">
                  <c:v>290.21629188139798</c:v>
                </c:pt>
                <c:pt idx="39">
                  <c:v>279.58009270249858</c:v>
                </c:pt>
                <c:pt idx="40">
                  <c:v>311.64063594175252</c:v>
                </c:pt>
                <c:pt idx="41">
                  <c:v>285.05013799450398</c:v>
                </c:pt>
                <c:pt idx="42">
                  <c:v>236.73140458178949</c:v>
                </c:pt>
                <c:pt idx="43">
                  <c:v>229.28606515656</c:v>
                </c:pt>
                <c:pt idx="44">
                  <c:v>350.23484439090169</c:v>
                </c:pt>
                <c:pt idx="45">
                  <c:v>379.10452787648592</c:v>
                </c:pt>
                <c:pt idx="46">
                  <c:v>697.73466613580081</c:v>
                </c:pt>
                <c:pt idx="47">
                  <c:v>586.05457475735705</c:v>
                </c:pt>
                <c:pt idx="48">
                  <c:v>285.20208369705972</c:v>
                </c:pt>
                <c:pt idx="49">
                  <c:v>303.43556800374438</c:v>
                </c:pt>
                <c:pt idx="50">
                  <c:v>217.7381917623263</c:v>
                </c:pt>
                <c:pt idx="51">
                  <c:v>357.07240100590849</c:v>
                </c:pt>
                <c:pt idx="52">
                  <c:v>325.0118577666546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3A-4F05-91B8-735D180C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3945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 trend (5 day moving average)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25494778893978E-2"/>
          <c:y val="8.8588552263691042E-2"/>
          <c:w val="0.87575028508710406"/>
          <c:h val="0.85709708205315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</c:numCache>
            </c:numRef>
          </c:xVal>
          <c:yVal>
            <c:numRef>
              <c:f>'Adj Daily Deaths'!$B$3:$B$80</c:f>
              <c:numCache>
                <c:formatCode>General</c:formatCode>
                <c:ptCount val="78"/>
                <c:pt idx="1">
                  <c:v>0.76769854922324177</c:v>
                </c:pt>
                <c:pt idx="2">
                  <c:v>0.76769854922324177</c:v>
                </c:pt>
                <c:pt idx="3">
                  <c:v>0</c:v>
                </c:pt>
                <c:pt idx="4">
                  <c:v>1.535397098446484</c:v>
                </c:pt>
                <c:pt idx="5">
                  <c:v>2.3030956476697249</c:v>
                </c:pt>
                <c:pt idx="6">
                  <c:v>1.535397098446484</c:v>
                </c:pt>
                <c:pt idx="7">
                  <c:v>6.1415883937859341</c:v>
                </c:pt>
                <c:pt idx="8">
                  <c:v>0</c:v>
                </c:pt>
                <c:pt idx="9">
                  <c:v>10.74777968912538</c:v>
                </c:pt>
                <c:pt idx="10">
                  <c:v>11.51547823834863</c:v>
                </c:pt>
                <c:pt idx="11">
                  <c:v>0</c:v>
                </c:pt>
                <c:pt idx="12">
                  <c:v>23.7986550259205</c:v>
                </c:pt>
                <c:pt idx="13">
                  <c:v>9.2123825906789012</c:v>
                </c:pt>
                <c:pt idx="14">
                  <c:v>0</c:v>
                </c:pt>
                <c:pt idx="15">
                  <c:v>43.758817305724783</c:v>
                </c:pt>
                <c:pt idx="16">
                  <c:v>0</c:v>
                </c:pt>
                <c:pt idx="17">
                  <c:v>0</c:v>
                </c:pt>
                <c:pt idx="18">
                  <c:v>72.931362176207969</c:v>
                </c:pt>
                <c:pt idx="19">
                  <c:v>158.91359968921111</c:v>
                </c:pt>
                <c:pt idx="20">
                  <c:v>85.982237513003071</c:v>
                </c:pt>
                <c:pt idx="21">
                  <c:v>85.982237513003071</c:v>
                </c:pt>
                <c:pt idx="22">
                  <c:v>142.791930155523</c:v>
                </c:pt>
                <c:pt idx="23">
                  <c:v>184.24765181357799</c:v>
                </c:pt>
                <c:pt idx="24">
                  <c:v>177.33836487056891</c:v>
                </c:pt>
                <c:pt idx="25">
                  <c:v>280.20997046648318</c:v>
                </c:pt>
                <c:pt idx="26">
                  <c:v>229.54186621774929</c:v>
                </c:pt>
                <c:pt idx="27">
                  <c:v>244.8958372022141</c:v>
                </c:pt>
                <c:pt idx="28">
                  <c:v>224.1679763731866</c:v>
                </c:pt>
                <c:pt idx="29">
                  <c:v>320.89799357531513</c:v>
                </c:pt>
                <c:pt idx="30">
                  <c:v>383.08157606239757</c:v>
                </c:pt>
                <c:pt idx="31">
                  <c:v>675.57472331645272</c:v>
                </c:pt>
                <c:pt idx="32">
                  <c:v>755.41537243566995</c:v>
                </c:pt>
                <c:pt idx="33">
                  <c:v>859.82237513003076</c:v>
                </c:pt>
                <c:pt idx="34">
                  <c:v>808.38657233207357</c:v>
                </c:pt>
                <c:pt idx="35">
                  <c:v>397.66784849763923</c:v>
                </c:pt>
                <c:pt idx="36">
                  <c:v>639.49289150296045</c:v>
                </c:pt>
                <c:pt idx="37">
                  <c:v>1087.828844249334</c:v>
                </c:pt>
                <c:pt idx="38">
                  <c:v>415.32491512977379</c:v>
                </c:pt>
                <c:pt idx="39">
                  <c:v>1029.4837545083669</c:v>
                </c:pt>
                <c:pt idx="40">
                  <c:v>757.71846808333964</c:v>
                </c:pt>
                <c:pt idx="41">
                  <c:v>487.4885787567585</c:v>
                </c:pt>
                <c:pt idx="42">
                  <c:v>430.67888611423871</c:v>
                </c:pt>
                <c:pt idx="43">
                  <c:v>440.65896725414069</c:v>
                </c:pt>
                <c:pt idx="44">
                  <c:v>584.98629450811018</c:v>
                </c:pt>
                <c:pt idx="45">
                  <c:v>1103.950513783022</c:v>
                </c:pt>
                <c:pt idx="46">
                  <c:v>578.0770075651011</c:v>
                </c:pt>
                <c:pt idx="47">
                  <c:v>584.21859595888702</c:v>
                </c:pt>
                <c:pt idx="48">
                  <c:v>492.86246860132121</c:v>
                </c:pt>
                <c:pt idx="49">
                  <c:v>303.24092694318051</c:v>
                </c:pt>
                <c:pt idx="50">
                  <c:v>419.93110642511323</c:v>
                </c:pt>
                <c:pt idx="51">
                  <c:v>407.64792963754138</c:v>
                </c:pt>
                <c:pt idx="52">
                  <c:v>417.62801077744348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2-40AC-B1A0-2C7C3E644B72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</c:numCache>
            </c:numRef>
          </c:xVal>
          <c:yVal>
            <c:numRef>
              <c:f>'Adj Daily Deaths'!$C$3:$C$80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1.1973603568306279</c:v>
                </c:pt>
                <c:pt idx="9">
                  <c:v>0</c:v>
                </c:pt>
                <c:pt idx="10">
                  <c:v>0.59868017841531418</c:v>
                </c:pt>
                <c:pt idx="11">
                  <c:v>0</c:v>
                </c:pt>
                <c:pt idx="12">
                  <c:v>2.3947207136612572</c:v>
                </c:pt>
                <c:pt idx="13">
                  <c:v>1.1973603568306279</c:v>
                </c:pt>
                <c:pt idx="14">
                  <c:v>1.1973603568306279</c:v>
                </c:pt>
                <c:pt idx="15">
                  <c:v>3.5920810704918851</c:v>
                </c:pt>
                <c:pt idx="16">
                  <c:v>4.190761248907199</c:v>
                </c:pt>
                <c:pt idx="17">
                  <c:v>2.3947207136612572</c:v>
                </c:pt>
                <c:pt idx="18">
                  <c:v>9.5788828546450269</c:v>
                </c:pt>
                <c:pt idx="19">
                  <c:v>13.769644103552229</c:v>
                </c:pt>
                <c:pt idx="20">
                  <c:v>10.177563033060339</c:v>
                </c:pt>
                <c:pt idx="21">
                  <c:v>5.9868017841531422</c:v>
                </c:pt>
                <c:pt idx="22">
                  <c:v>17.361725174044111</c:v>
                </c:pt>
                <c:pt idx="23">
                  <c:v>20.355126066120679</c:v>
                </c:pt>
                <c:pt idx="24">
                  <c:v>29.335328742350399</c:v>
                </c:pt>
                <c:pt idx="25">
                  <c:v>36.519490883334157</c:v>
                </c:pt>
                <c:pt idx="26">
                  <c:v>44.901013381148573</c:v>
                </c:pt>
                <c:pt idx="27">
                  <c:v>54.479896235793589</c:v>
                </c:pt>
                <c:pt idx="28">
                  <c:v>59.868017841531419</c:v>
                </c:pt>
                <c:pt idx="29">
                  <c:v>67.052179982515185</c:v>
                </c:pt>
                <c:pt idx="30">
                  <c:v>77.828423193990844</c:v>
                </c:pt>
                <c:pt idx="31">
                  <c:v>86.808625870220553</c:v>
                </c:pt>
                <c:pt idx="32">
                  <c:v>111.9531933636638</c:v>
                </c:pt>
                <c:pt idx="33">
                  <c:v>100.57826997377281</c:v>
                </c:pt>
                <c:pt idx="34">
                  <c:v>101.1769501521881</c:v>
                </c:pt>
                <c:pt idx="35">
                  <c:v>83.815224978143988</c:v>
                </c:pt>
                <c:pt idx="36">
                  <c:v>135.30172032186101</c:v>
                </c:pt>
                <c:pt idx="37">
                  <c:v>123.3281167535547</c:v>
                </c:pt>
                <c:pt idx="38">
                  <c:v>199.36049941229959</c:v>
                </c:pt>
                <c:pt idx="39">
                  <c:v>154.45948603115099</c:v>
                </c:pt>
                <c:pt idx="40">
                  <c:v>95.788828546450276</c:v>
                </c:pt>
                <c:pt idx="41">
                  <c:v>-18.559085530874739</c:v>
                </c:pt>
                <c:pt idx="42">
                  <c:v>171.22253102677979</c:v>
                </c:pt>
                <c:pt idx="43">
                  <c:v>102.97299068743401</c:v>
                </c:pt>
                <c:pt idx="44">
                  <c:v>59.868017841531419</c:v>
                </c:pt>
                <c:pt idx="45">
                  <c:v>305.32689099181022</c:v>
                </c:pt>
                <c:pt idx="46">
                  <c:v>148.47268424699789</c:v>
                </c:pt>
                <c:pt idx="47">
                  <c:v>179.60405352459429</c:v>
                </c:pt>
                <c:pt idx="48">
                  <c:v>64.05877909043862</c:v>
                </c:pt>
                <c:pt idx="49">
                  <c:v>76.032382658744908</c:v>
                </c:pt>
                <c:pt idx="50">
                  <c:v>165.23572924262669</c:v>
                </c:pt>
                <c:pt idx="51">
                  <c:v>102.3743105090187</c:v>
                </c:pt>
                <c:pt idx="52">
                  <c:v>147.2753238901673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2-40AC-B1A0-2C7C3E644B72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</c:numCache>
            </c:numRef>
          </c:xVal>
          <c:yVal>
            <c:numRef>
              <c:f>'Adj Daily Deaths'!$D$3:$D$80</c:f>
              <c:numCache>
                <c:formatCode>General</c:formatCode>
                <c:ptCount val="78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0</c:v>
                </c:pt>
                <c:pt idx="12">
                  <c:v>362.50977124857212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355.90367063356399</c:v>
                </c:pt>
                <c:pt idx="43">
                  <c:v>467.3816185118265</c:v>
                </c:pt>
                <c:pt idx="44">
                  <c:v>497.10907127936309</c:v>
                </c:pt>
                <c:pt idx="45">
                  <c:v>477.2907694343387</c:v>
                </c:pt>
                <c:pt idx="46">
                  <c:v>433.52535285990967</c:v>
                </c:pt>
                <c:pt idx="47">
                  <c:v>474.81348170371058</c:v>
                </c:pt>
                <c:pt idx="48">
                  <c:v>398.0175620542409</c:v>
                </c:pt>
                <c:pt idx="49">
                  <c:v>357.55519578731599</c:v>
                </c:pt>
                <c:pt idx="50">
                  <c:v>374.89620990171238</c:v>
                </c:pt>
                <c:pt idx="51">
                  <c:v>440.95721605179392</c:v>
                </c:pt>
                <c:pt idx="52">
                  <c:v>360.85824609482012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C2-40AC-B1A0-2C7C3E644B72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</c:numCache>
            </c:numRef>
          </c:xVal>
          <c:yVal>
            <c:numRef>
              <c:f>'Adj Daily Deaths'!$E$3:$E$80</c:f>
              <c:numCache>
                <c:formatCode>General</c:formatCode>
                <c:ptCount val="78"/>
                <c:pt idx="1">
                  <c:v>0</c:v>
                </c:pt>
                <c:pt idx="2">
                  <c:v>1.06982119564843</c:v>
                </c:pt>
                <c:pt idx="3">
                  <c:v>1.06982119564843</c:v>
                </c:pt>
                <c:pt idx="4">
                  <c:v>1.06982119564843</c:v>
                </c:pt>
                <c:pt idx="5">
                  <c:v>2.1396423912968592</c:v>
                </c:pt>
                <c:pt idx="6">
                  <c:v>5.3491059782421484</c:v>
                </c:pt>
                <c:pt idx="7">
                  <c:v>7.4887483695390067</c:v>
                </c:pt>
                <c:pt idx="8">
                  <c:v>11.76803315213273</c:v>
                </c:pt>
                <c:pt idx="9">
                  <c:v>7.4887483695390067</c:v>
                </c:pt>
                <c:pt idx="10">
                  <c:v>20.32660271732016</c:v>
                </c:pt>
                <c:pt idx="11">
                  <c:v>1.06982119564843</c:v>
                </c:pt>
                <c:pt idx="12">
                  <c:v>83.446053260577514</c:v>
                </c:pt>
                <c:pt idx="13">
                  <c:v>66.328914130202634</c:v>
                </c:pt>
                <c:pt idx="14">
                  <c:v>100.56319239095239</c:v>
                </c:pt>
                <c:pt idx="15">
                  <c:v>56.700523369366771</c:v>
                </c:pt>
                <c:pt idx="16">
                  <c:v>204.33584836885009</c:v>
                </c:pt>
                <c:pt idx="17">
                  <c:v>96.28390760835866</c:v>
                </c:pt>
                <c:pt idx="18">
                  <c:v>221.45298749922489</c:v>
                </c:pt>
                <c:pt idx="19">
                  <c:v>227.8719146731155</c:v>
                </c:pt>
                <c:pt idx="20">
                  <c:v>355.1806369552786</c:v>
                </c:pt>
                <c:pt idx="21">
                  <c:v>424.71901467242662</c:v>
                </c:pt>
                <c:pt idx="22">
                  <c:v>576.63362445450355</c:v>
                </c:pt>
                <c:pt idx="23">
                  <c:v>531.70113423726946</c:v>
                </c:pt>
                <c:pt idx="24">
                  <c:v>897.57998314903239</c:v>
                </c:pt>
                <c:pt idx="25">
                  <c:v>768.1316184755724</c:v>
                </c:pt>
                <c:pt idx="26">
                  <c:v>826.97178423623609</c:v>
                </c:pt>
                <c:pt idx="27">
                  <c:v>902.92908912727455</c:v>
                </c:pt>
                <c:pt idx="28">
                  <c:v>878.32320162736073</c:v>
                </c:pt>
                <c:pt idx="29">
                  <c:v>976.74675162701624</c:v>
                </c:pt>
                <c:pt idx="30">
                  <c:v>800.22625434502538</c:v>
                </c:pt>
                <c:pt idx="31">
                  <c:v>987.44496358350057</c:v>
                </c:pt>
                <c:pt idx="32">
                  <c:v>1028.0981690181411</c:v>
                </c:pt>
                <c:pt idx="33">
                  <c:v>909.3480163011651</c:v>
                </c:pt>
                <c:pt idx="34">
                  <c:v>801.29607554067377</c:v>
                </c:pt>
                <c:pt idx="35">
                  <c:v>742.45590978001019</c:v>
                </c:pt>
                <c:pt idx="36">
                  <c:v>748.87483695390074</c:v>
                </c:pt>
                <c:pt idx="37">
                  <c:v>753.1541217364944</c:v>
                </c:pt>
                <c:pt idx="38">
                  <c:v>799.15643314937688</c:v>
                </c:pt>
                <c:pt idx="39">
                  <c:v>700.73288314972137</c:v>
                </c:pt>
                <c:pt idx="40">
                  <c:v>678.26663804110433</c:v>
                </c:pt>
                <c:pt idx="41">
                  <c:v>561.65612771542555</c:v>
                </c:pt>
                <c:pt idx="42">
                  <c:v>645.10218097600307</c:v>
                </c:pt>
                <c:pt idx="43">
                  <c:v>585.19219401969099</c:v>
                </c:pt>
                <c:pt idx="44">
                  <c:v>320.9463586945289</c:v>
                </c:pt>
                <c:pt idx="45">
                  <c:v>697.5234195627761</c:v>
                </c:pt>
                <c:pt idx="46">
                  <c:v>649.38146575859673</c:v>
                </c:pt>
                <c:pt idx="47">
                  <c:v>734.96716141047114</c:v>
                </c:pt>
                <c:pt idx="48">
                  <c:v>43.86266902158561</c:v>
                </c:pt>
                <c:pt idx="49">
                  <c:v>438.62669021585612</c:v>
                </c:pt>
                <c:pt idx="50">
                  <c:v>426.8586570637234</c:v>
                </c:pt>
                <c:pt idx="51">
                  <c:v>460.02311412882472</c:v>
                </c:pt>
                <c:pt idx="52">
                  <c:v>465.37222010706688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C2-40AC-B1A0-2C7C3E644B72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ED7D31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rgbClr val="ED7D31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chemeClr val="accent5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trendline>
            <c:spPr>
              <a:ln w="25400" cap="rnd">
                <a:solidFill>
                  <a:srgbClr val="ED7D31">
                    <a:alpha val="50196"/>
                  </a:srgb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</c:numCache>
            </c:numRef>
          </c:xVal>
          <c:yVal>
            <c:numRef>
              <c:f>'Adj Daily Deaths'!$F$3:$F$80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4.9818704751538672</c:v>
                </c:pt>
                <c:pt idx="11">
                  <c:v>0</c:v>
                </c:pt>
                <c:pt idx="12">
                  <c:v>0</c:v>
                </c:pt>
                <c:pt idx="13">
                  <c:v>4.9818704751538672</c:v>
                </c:pt>
                <c:pt idx="14">
                  <c:v>4.9818704751538672</c:v>
                </c:pt>
                <c:pt idx="15">
                  <c:v>14.9456114254616</c:v>
                </c:pt>
                <c:pt idx="16">
                  <c:v>4.9818704751538672</c:v>
                </c:pt>
                <c:pt idx="17">
                  <c:v>14.9456114254616</c:v>
                </c:pt>
                <c:pt idx="18">
                  <c:v>4.9818704751538672</c:v>
                </c:pt>
                <c:pt idx="19">
                  <c:v>24.909352375769341</c:v>
                </c:pt>
                <c:pt idx="20">
                  <c:v>19.927481900615469</c:v>
                </c:pt>
                <c:pt idx="21">
                  <c:v>4.9818704751538672</c:v>
                </c:pt>
                <c:pt idx="22">
                  <c:v>19.927481900615469</c:v>
                </c:pt>
                <c:pt idx="23">
                  <c:v>54.800575226692537</c:v>
                </c:pt>
                <c:pt idx="24">
                  <c:v>129.52863235400051</c:v>
                </c:pt>
                <c:pt idx="25">
                  <c:v>74.728057127308006</c:v>
                </c:pt>
                <c:pt idx="26">
                  <c:v>139.4923733043083</c:v>
                </c:pt>
                <c:pt idx="27">
                  <c:v>0</c:v>
                </c:pt>
                <c:pt idx="28">
                  <c:v>24.909352375769341</c:v>
                </c:pt>
                <c:pt idx="29">
                  <c:v>179.3473371055392</c:v>
                </c:pt>
                <c:pt idx="30">
                  <c:v>169.38359615523149</c:v>
                </c:pt>
                <c:pt idx="31">
                  <c:v>293.93035803407821</c:v>
                </c:pt>
                <c:pt idx="32">
                  <c:v>343.74906278561679</c:v>
                </c:pt>
                <c:pt idx="33">
                  <c:v>249.09352375769339</c:v>
                </c:pt>
                <c:pt idx="34">
                  <c:v>74.728057127308006</c:v>
                </c:pt>
                <c:pt idx="35">
                  <c:v>139.4923733043083</c:v>
                </c:pt>
                <c:pt idx="36">
                  <c:v>378.62215611169393</c:v>
                </c:pt>
                <c:pt idx="37">
                  <c:v>567.93323416754083</c:v>
                </c:pt>
                <c:pt idx="38">
                  <c:v>478.25956561477119</c:v>
                </c:pt>
                <c:pt idx="39">
                  <c:v>528.07827036630988</c:v>
                </c:pt>
                <c:pt idx="40">
                  <c:v>383.60402658684779</c:v>
                </c:pt>
                <c:pt idx="41">
                  <c:v>84.691798077615744</c:v>
                </c:pt>
                <c:pt idx="42">
                  <c:v>59.782445701846413</c:v>
                </c:pt>
                <c:pt idx="43">
                  <c:v>99.63740950307735</c:v>
                </c:pt>
                <c:pt idx="44">
                  <c:v>567.93323416754083</c:v>
                </c:pt>
                <c:pt idx="45">
                  <c:v>846.91798077615738</c:v>
                </c:pt>
                <c:pt idx="46">
                  <c:v>647.64316177000273</c:v>
                </c:pt>
                <c:pt idx="47">
                  <c:v>333.78532183530911</c:v>
                </c:pt>
                <c:pt idx="48">
                  <c:v>552.98762274207922</c:v>
                </c:pt>
                <c:pt idx="49">
                  <c:v>144.47424377946211</c:v>
                </c:pt>
                <c:pt idx="50">
                  <c:v>199.2748190061547</c:v>
                </c:pt>
                <c:pt idx="51">
                  <c:v>921.64603790346541</c:v>
                </c:pt>
                <c:pt idx="52">
                  <c:v>856.88172172646512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C2-40AC-B1A0-2C7C3E644B72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UK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</c:numCache>
            </c:numRef>
          </c:xVal>
          <c:yVal>
            <c:numRef>
              <c:f>'Adj Daily Deaths'!$G$3:$G$80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0.74040990365771531</c:v>
                </c:pt>
                <c:pt idx="5">
                  <c:v>0.74040990365771531</c:v>
                </c:pt>
                <c:pt idx="6">
                  <c:v>0</c:v>
                </c:pt>
                <c:pt idx="7">
                  <c:v>0.74040990365771531</c:v>
                </c:pt>
                <c:pt idx="8">
                  <c:v>0.74040990365771531</c:v>
                </c:pt>
                <c:pt idx="9">
                  <c:v>1.4808198073154311</c:v>
                </c:pt>
                <c:pt idx="10">
                  <c:v>1.4808198073154311</c:v>
                </c:pt>
                <c:pt idx="11">
                  <c:v>0</c:v>
                </c:pt>
                <c:pt idx="12">
                  <c:v>0</c:v>
                </c:pt>
                <c:pt idx="13">
                  <c:v>9.6253287475502987</c:v>
                </c:pt>
                <c:pt idx="14">
                  <c:v>0</c:v>
                </c:pt>
                <c:pt idx="15">
                  <c:v>25.173936724362321</c:v>
                </c:pt>
                <c:pt idx="16">
                  <c:v>0</c:v>
                </c:pt>
                <c:pt idx="17">
                  <c:v>11.84655845852344</c:v>
                </c:pt>
                <c:pt idx="18">
                  <c:v>48.867053641409207</c:v>
                </c:pt>
                <c:pt idx="19">
                  <c:v>29.61639614630861</c:v>
                </c:pt>
                <c:pt idx="20">
                  <c:v>41.462954604832063</c:v>
                </c:pt>
                <c:pt idx="21">
                  <c:v>35.539675375570333</c:v>
                </c:pt>
                <c:pt idx="22">
                  <c:v>39.982134797516629</c:v>
                </c:pt>
                <c:pt idx="23">
                  <c:v>64.415661618221236</c:v>
                </c:pt>
                <c:pt idx="24">
                  <c:v>31.837625857281761</c:v>
                </c:pt>
                <c:pt idx="25">
                  <c:v>83.666319113321833</c:v>
                </c:pt>
                <c:pt idx="26">
                  <c:v>134.0141925620465</c:v>
                </c:pt>
                <c:pt idx="27">
                  <c:v>192.506574951006</c:v>
                </c:pt>
                <c:pt idx="28">
                  <c:v>154.74566986446251</c:v>
                </c:pt>
                <c:pt idx="29">
                  <c:v>133.2737826583888</c:v>
                </c:pt>
                <c:pt idx="30">
                  <c:v>282.09617329358952</c:v>
                </c:pt>
                <c:pt idx="31">
                  <c:v>416.8507757592937</c:v>
                </c:pt>
                <c:pt idx="32">
                  <c:v>421.29323518123999</c:v>
                </c:pt>
                <c:pt idx="33">
                  <c:v>506.4403741018773</c:v>
                </c:pt>
                <c:pt idx="34">
                  <c:v>524.21021178966248</c:v>
                </c:pt>
                <c:pt idx="35">
                  <c:v>459.79455017144119</c:v>
                </c:pt>
                <c:pt idx="36">
                  <c:v>325.03994770573701</c:v>
                </c:pt>
                <c:pt idx="37">
                  <c:v>581.96218427496422</c:v>
                </c:pt>
                <c:pt idx="38">
                  <c:v>694.50448963093697</c:v>
                </c:pt>
                <c:pt idx="39">
                  <c:v>652.30112512244716</c:v>
                </c:pt>
                <c:pt idx="40">
                  <c:v>725.60170558456105</c:v>
                </c:pt>
                <c:pt idx="41">
                  <c:v>678.95588165412494</c:v>
                </c:pt>
                <c:pt idx="42">
                  <c:v>545.68209899573617</c:v>
                </c:pt>
                <c:pt idx="43">
                  <c:v>530.87390092258192</c:v>
                </c:pt>
                <c:pt idx="44">
                  <c:v>576.03890504570256</c:v>
                </c:pt>
                <c:pt idx="45">
                  <c:v>563.45193668352135</c:v>
                </c:pt>
                <c:pt idx="46">
                  <c:v>637.49292704929292</c:v>
                </c:pt>
                <c:pt idx="47">
                  <c:v>627.12718839808485</c:v>
                </c:pt>
                <c:pt idx="48">
                  <c:v>657.48399444805125</c:v>
                </c:pt>
                <c:pt idx="49">
                  <c:v>441.28430257999833</c:v>
                </c:pt>
                <c:pt idx="50">
                  <c:v>332.44404674231419</c:v>
                </c:pt>
                <c:pt idx="51">
                  <c:v>613.05940022858829</c:v>
                </c:pt>
                <c:pt idx="52">
                  <c:v>564.93275649083682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C2-40AC-B1A0-2C7C3E644B72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rgbClr val="C00000">
                    <a:alpha val="50000"/>
                  </a:srgb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</c:numCache>
            </c:numRef>
          </c:xVal>
          <c:yVal>
            <c:numRef>
              <c:f>'Adj Daily Deaths'!$H$3:$H$80</c:f>
              <c:numCache>
                <c:formatCode>General</c:formatCode>
                <c:ptCount val="78"/>
                <c:pt idx="1">
                  <c:v>0.75972851277852871</c:v>
                </c:pt>
                <c:pt idx="2">
                  <c:v>0.15194570255570569</c:v>
                </c:pt>
                <c:pt idx="3">
                  <c:v>0.60778281022282299</c:v>
                </c:pt>
                <c:pt idx="4">
                  <c:v>0.15194570255570569</c:v>
                </c:pt>
                <c:pt idx="5">
                  <c:v>0.30389140511141149</c:v>
                </c:pt>
                <c:pt idx="6">
                  <c:v>0.45583710766711732</c:v>
                </c:pt>
                <c:pt idx="7">
                  <c:v>0.60778281022282299</c:v>
                </c:pt>
                <c:pt idx="8">
                  <c:v>0.15194570255570569</c:v>
                </c:pt>
                <c:pt idx="9">
                  <c:v>0.91167421533423454</c:v>
                </c:pt>
                <c:pt idx="10">
                  <c:v>1.215565620445646</c:v>
                </c:pt>
                <c:pt idx="11">
                  <c:v>0.60778281022282299</c:v>
                </c:pt>
                <c:pt idx="12">
                  <c:v>1.0636199178899399</c:v>
                </c:pt>
                <c:pt idx="13">
                  <c:v>1.0636199178899399</c:v>
                </c:pt>
                <c:pt idx="14">
                  <c:v>1.367511323001352</c:v>
                </c:pt>
                <c:pt idx="15">
                  <c:v>3.3428054562255261</c:v>
                </c:pt>
                <c:pt idx="16">
                  <c:v>3.4947511587812321</c:v>
                </c:pt>
                <c:pt idx="17">
                  <c:v>1.519457025557057</c:v>
                </c:pt>
                <c:pt idx="18">
                  <c:v>12.459547609567871</c:v>
                </c:pt>
                <c:pt idx="19">
                  <c:v>6.685610912451053</c:v>
                </c:pt>
                <c:pt idx="20">
                  <c:v>9.5725792610094622</c:v>
                </c:pt>
                <c:pt idx="21">
                  <c:v>16.714027281127631</c:v>
                </c:pt>
                <c:pt idx="22">
                  <c:v>21.272398357798799</c:v>
                </c:pt>
                <c:pt idx="23">
                  <c:v>22.639909680800159</c:v>
                </c:pt>
                <c:pt idx="24">
                  <c:v>35.859185803146559</c:v>
                </c:pt>
                <c:pt idx="25">
                  <c:v>40.569502582373431</c:v>
                </c:pt>
                <c:pt idx="26">
                  <c:v>56.523801350722543</c:v>
                </c:pt>
                <c:pt idx="27">
                  <c:v>67.615837637289061</c:v>
                </c:pt>
                <c:pt idx="28">
                  <c:v>67.008054827066232</c:v>
                </c:pt>
                <c:pt idx="29">
                  <c:v>77.644254005965635</c:v>
                </c:pt>
                <c:pt idx="30">
                  <c:v>136.14334948991231</c:v>
                </c:pt>
                <c:pt idx="31">
                  <c:v>134.62389246435529</c:v>
                </c:pt>
                <c:pt idx="32">
                  <c:v>177.62452628762</c:v>
                </c:pt>
                <c:pt idx="33">
                  <c:v>176.4089606671744</c:v>
                </c:pt>
                <c:pt idx="34">
                  <c:v>200.2644359684202</c:v>
                </c:pt>
                <c:pt idx="35">
                  <c:v>184.00624579495971</c:v>
                </c:pt>
                <c:pt idx="36">
                  <c:v>176.86479777484149</c:v>
                </c:pt>
                <c:pt idx="37">
                  <c:v>305.56280783952428</c:v>
                </c:pt>
                <c:pt idx="38">
                  <c:v>290.21629188139798</c:v>
                </c:pt>
                <c:pt idx="39">
                  <c:v>279.58009270249858</c:v>
                </c:pt>
                <c:pt idx="40">
                  <c:v>311.64063594175252</c:v>
                </c:pt>
                <c:pt idx="41">
                  <c:v>285.05013799450398</c:v>
                </c:pt>
                <c:pt idx="42">
                  <c:v>236.73140458178949</c:v>
                </c:pt>
                <c:pt idx="43">
                  <c:v>229.28606515656</c:v>
                </c:pt>
                <c:pt idx="44">
                  <c:v>350.23484439090169</c:v>
                </c:pt>
                <c:pt idx="45">
                  <c:v>379.10452787648592</c:v>
                </c:pt>
                <c:pt idx="46">
                  <c:v>697.73466613580081</c:v>
                </c:pt>
                <c:pt idx="47">
                  <c:v>586.05457475735705</c:v>
                </c:pt>
                <c:pt idx="48">
                  <c:v>285.20208369705972</c:v>
                </c:pt>
                <c:pt idx="49">
                  <c:v>303.43556800374438</c:v>
                </c:pt>
                <c:pt idx="50">
                  <c:v>217.7381917623263</c:v>
                </c:pt>
                <c:pt idx="51">
                  <c:v>357.07240100590849</c:v>
                </c:pt>
                <c:pt idx="52">
                  <c:v>325.0118577666546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C2-40AC-B1A0-2C7C3E644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3945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  <a:tailEnd type="none" w="lg" len="lg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 trend (polynomial)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90602224136242E-2"/>
          <c:y val="8.6498462138017373E-2"/>
          <c:w val="0.87028985530613501"/>
          <c:h val="0.85709708205315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</c:numCache>
            </c:numRef>
          </c:xVal>
          <c:yVal>
            <c:numRef>
              <c:f>'Adj Daily Deaths'!$B$3:$B$80</c:f>
              <c:numCache>
                <c:formatCode>General</c:formatCode>
                <c:ptCount val="78"/>
                <c:pt idx="1">
                  <c:v>0.76769854922324177</c:v>
                </c:pt>
                <c:pt idx="2">
                  <c:v>0.76769854922324177</c:v>
                </c:pt>
                <c:pt idx="3">
                  <c:v>0</c:v>
                </c:pt>
                <c:pt idx="4">
                  <c:v>1.535397098446484</c:v>
                </c:pt>
                <c:pt idx="5">
                  <c:v>2.3030956476697249</c:v>
                </c:pt>
                <c:pt idx="6">
                  <c:v>1.535397098446484</c:v>
                </c:pt>
                <c:pt idx="7">
                  <c:v>6.1415883937859341</c:v>
                </c:pt>
                <c:pt idx="8">
                  <c:v>0</c:v>
                </c:pt>
                <c:pt idx="9">
                  <c:v>10.74777968912538</c:v>
                </c:pt>
                <c:pt idx="10">
                  <c:v>11.51547823834863</c:v>
                </c:pt>
                <c:pt idx="11">
                  <c:v>0</c:v>
                </c:pt>
                <c:pt idx="12">
                  <c:v>23.7986550259205</c:v>
                </c:pt>
                <c:pt idx="13">
                  <c:v>9.2123825906789012</c:v>
                </c:pt>
                <c:pt idx="14">
                  <c:v>0</c:v>
                </c:pt>
                <c:pt idx="15">
                  <c:v>43.758817305724783</c:v>
                </c:pt>
                <c:pt idx="16">
                  <c:v>0</c:v>
                </c:pt>
                <c:pt idx="17">
                  <c:v>0</c:v>
                </c:pt>
                <c:pt idx="18">
                  <c:v>72.931362176207969</c:v>
                </c:pt>
                <c:pt idx="19">
                  <c:v>158.91359968921111</c:v>
                </c:pt>
                <c:pt idx="20">
                  <c:v>85.982237513003071</c:v>
                </c:pt>
                <c:pt idx="21">
                  <c:v>85.982237513003071</c:v>
                </c:pt>
                <c:pt idx="22">
                  <c:v>142.791930155523</c:v>
                </c:pt>
                <c:pt idx="23">
                  <c:v>184.24765181357799</c:v>
                </c:pt>
                <c:pt idx="24">
                  <c:v>177.33836487056891</c:v>
                </c:pt>
                <c:pt idx="25">
                  <c:v>280.20997046648318</c:v>
                </c:pt>
                <c:pt idx="26">
                  <c:v>229.54186621774929</c:v>
                </c:pt>
                <c:pt idx="27">
                  <c:v>244.8958372022141</c:v>
                </c:pt>
                <c:pt idx="28">
                  <c:v>224.1679763731866</c:v>
                </c:pt>
                <c:pt idx="29">
                  <c:v>320.89799357531513</c:v>
                </c:pt>
                <c:pt idx="30">
                  <c:v>383.08157606239757</c:v>
                </c:pt>
                <c:pt idx="31">
                  <c:v>675.57472331645272</c:v>
                </c:pt>
                <c:pt idx="32">
                  <c:v>755.41537243566995</c:v>
                </c:pt>
                <c:pt idx="33">
                  <c:v>859.82237513003076</c:v>
                </c:pt>
                <c:pt idx="34">
                  <c:v>808.38657233207357</c:v>
                </c:pt>
                <c:pt idx="35">
                  <c:v>397.66784849763923</c:v>
                </c:pt>
                <c:pt idx="36">
                  <c:v>639.49289150296045</c:v>
                </c:pt>
                <c:pt idx="37">
                  <c:v>1087.828844249334</c:v>
                </c:pt>
                <c:pt idx="38">
                  <c:v>415.32491512977379</c:v>
                </c:pt>
                <c:pt idx="39">
                  <c:v>1029.4837545083669</c:v>
                </c:pt>
                <c:pt idx="40">
                  <c:v>757.71846808333964</c:v>
                </c:pt>
                <c:pt idx="41">
                  <c:v>487.4885787567585</c:v>
                </c:pt>
                <c:pt idx="42">
                  <c:v>430.67888611423871</c:v>
                </c:pt>
                <c:pt idx="43">
                  <c:v>440.65896725414069</c:v>
                </c:pt>
                <c:pt idx="44">
                  <c:v>584.98629450811018</c:v>
                </c:pt>
                <c:pt idx="45">
                  <c:v>1103.950513783022</c:v>
                </c:pt>
                <c:pt idx="46">
                  <c:v>578.0770075651011</c:v>
                </c:pt>
                <c:pt idx="47">
                  <c:v>584.21859595888702</c:v>
                </c:pt>
                <c:pt idx="48">
                  <c:v>492.86246860132121</c:v>
                </c:pt>
                <c:pt idx="49">
                  <c:v>303.24092694318051</c:v>
                </c:pt>
                <c:pt idx="50">
                  <c:v>419.93110642511323</c:v>
                </c:pt>
                <c:pt idx="51">
                  <c:v>407.64792963754138</c:v>
                </c:pt>
                <c:pt idx="52">
                  <c:v>417.62801077744348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3-4929-AE0D-E58F9DF8F3FD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</c:numCache>
            </c:numRef>
          </c:xVal>
          <c:yVal>
            <c:numRef>
              <c:f>'Adj Daily Deaths'!$C$3:$C$80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1.1973603568306279</c:v>
                </c:pt>
                <c:pt idx="9">
                  <c:v>0</c:v>
                </c:pt>
                <c:pt idx="10">
                  <c:v>0.59868017841531418</c:v>
                </c:pt>
                <c:pt idx="11">
                  <c:v>0</c:v>
                </c:pt>
                <c:pt idx="12">
                  <c:v>2.3947207136612572</c:v>
                </c:pt>
                <c:pt idx="13">
                  <c:v>1.1973603568306279</c:v>
                </c:pt>
                <c:pt idx="14">
                  <c:v>1.1973603568306279</c:v>
                </c:pt>
                <c:pt idx="15">
                  <c:v>3.5920810704918851</c:v>
                </c:pt>
                <c:pt idx="16">
                  <c:v>4.190761248907199</c:v>
                </c:pt>
                <c:pt idx="17">
                  <c:v>2.3947207136612572</c:v>
                </c:pt>
                <c:pt idx="18">
                  <c:v>9.5788828546450269</c:v>
                </c:pt>
                <c:pt idx="19">
                  <c:v>13.769644103552229</c:v>
                </c:pt>
                <c:pt idx="20">
                  <c:v>10.177563033060339</c:v>
                </c:pt>
                <c:pt idx="21">
                  <c:v>5.9868017841531422</c:v>
                </c:pt>
                <c:pt idx="22">
                  <c:v>17.361725174044111</c:v>
                </c:pt>
                <c:pt idx="23">
                  <c:v>20.355126066120679</c:v>
                </c:pt>
                <c:pt idx="24">
                  <c:v>29.335328742350399</c:v>
                </c:pt>
                <c:pt idx="25">
                  <c:v>36.519490883334157</c:v>
                </c:pt>
                <c:pt idx="26">
                  <c:v>44.901013381148573</c:v>
                </c:pt>
                <c:pt idx="27">
                  <c:v>54.479896235793589</c:v>
                </c:pt>
                <c:pt idx="28">
                  <c:v>59.868017841531419</c:v>
                </c:pt>
                <c:pt idx="29">
                  <c:v>67.052179982515185</c:v>
                </c:pt>
                <c:pt idx="30">
                  <c:v>77.828423193990844</c:v>
                </c:pt>
                <c:pt idx="31">
                  <c:v>86.808625870220553</c:v>
                </c:pt>
                <c:pt idx="32">
                  <c:v>111.9531933636638</c:v>
                </c:pt>
                <c:pt idx="33">
                  <c:v>100.57826997377281</c:v>
                </c:pt>
                <c:pt idx="34">
                  <c:v>101.1769501521881</c:v>
                </c:pt>
                <c:pt idx="35">
                  <c:v>83.815224978143988</c:v>
                </c:pt>
                <c:pt idx="36">
                  <c:v>135.30172032186101</c:v>
                </c:pt>
                <c:pt idx="37">
                  <c:v>123.3281167535547</c:v>
                </c:pt>
                <c:pt idx="38">
                  <c:v>199.36049941229959</c:v>
                </c:pt>
                <c:pt idx="39">
                  <c:v>154.45948603115099</c:v>
                </c:pt>
                <c:pt idx="40">
                  <c:v>95.788828546450276</c:v>
                </c:pt>
                <c:pt idx="41">
                  <c:v>-18.559085530874739</c:v>
                </c:pt>
                <c:pt idx="42">
                  <c:v>171.22253102677979</c:v>
                </c:pt>
                <c:pt idx="43">
                  <c:v>102.97299068743401</c:v>
                </c:pt>
                <c:pt idx="44">
                  <c:v>59.868017841531419</c:v>
                </c:pt>
                <c:pt idx="45">
                  <c:v>305.32689099181022</c:v>
                </c:pt>
                <c:pt idx="46">
                  <c:v>148.47268424699789</c:v>
                </c:pt>
                <c:pt idx="47">
                  <c:v>179.60405352459429</c:v>
                </c:pt>
                <c:pt idx="48">
                  <c:v>64.05877909043862</c:v>
                </c:pt>
                <c:pt idx="49">
                  <c:v>76.032382658744908</c:v>
                </c:pt>
                <c:pt idx="50">
                  <c:v>165.23572924262669</c:v>
                </c:pt>
                <c:pt idx="51">
                  <c:v>102.3743105090187</c:v>
                </c:pt>
                <c:pt idx="52">
                  <c:v>147.2753238901673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3-4929-AE0D-E58F9DF8F3FD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</c:numCache>
            </c:numRef>
          </c:xVal>
          <c:yVal>
            <c:numRef>
              <c:f>'Adj Daily Deaths'!$D$3:$D$80</c:f>
              <c:numCache>
                <c:formatCode>General</c:formatCode>
                <c:ptCount val="78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0</c:v>
                </c:pt>
                <c:pt idx="12">
                  <c:v>362.50977124857212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355.90367063356399</c:v>
                </c:pt>
                <c:pt idx="43">
                  <c:v>467.3816185118265</c:v>
                </c:pt>
                <c:pt idx="44">
                  <c:v>497.10907127936309</c:v>
                </c:pt>
                <c:pt idx="45">
                  <c:v>477.2907694343387</c:v>
                </c:pt>
                <c:pt idx="46">
                  <c:v>433.52535285990967</c:v>
                </c:pt>
                <c:pt idx="47">
                  <c:v>474.81348170371058</c:v>
                </c:pt>
                <c:pt idx="48">
                  <c:v>398.0175620542409</c:v>
                </c:pt>
                <c:pt idx="49">
                  <c:v>357.55519578731599</c:v>
                </c:pt>
                <c:pt idx="50">
                  <c:v>374.89620990171238</c:v>
                </c:pt>
                <c:pt idx="51">
                  <c:v>440.95721605179392</c:v>
                </c:pt>
                <c:pt idx="52">
                  <c:v>360.85824609482012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13-4929-AE0D-E58F9DF8F3FD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</c:numCache>
            </c:numRef>
          </c:xVal>
          <c:yVal>
            <c:numRef>
              <c:f>'Adj Daily Deaths'!$E$3:$E$80</c:f>
              <c:numCache>
                <c:formatCode>General</c:formatCode>
                <c:ptCount val="78"/>
                <c:pt idx="1">
                  <c:v>0</c:v>
                </c:pt>
                <c:pt idx="2">
                  <c:v>1.06982119564843</c:v>
                </c:pt>
                <c:pt idx="3">
                  <c:v>1.06982119564843</c:v>
                </c:pt>
                <c:pt idx="4">
                  <c:v>1.06982119564843</c:v>
                </c:pt>
                <c:pt idx="5">
                  <c:v>2.1396423912968592</c:v>
                </c:pt>
                <c:pt idx="6">
                  <c:v>5.3491059782421484</c:v>
                </c:pt>
                <c:pt idx="7">
                  <c:v>7.4887483695390067</c:v>
                </c:pt>
                <c:pt idx="8">
                  <c:v>11.76803315213273</c:v>
                </c:pt>
                <c:pt idx="9">
                  <c:v>7.4887483695390067</c:v>
                </c:pt>
                <c:pt idx="10">
                  <c:v>20.32660271732016</c:v>
                </c:pt>
                <c:pt idx="11">
                  <c:v>1.06982119564843</c:v>
                </c:pt>
                <c:pt idx="12">
                  <c:v>83.446053260577514</c:v>
                </c:pt>
                <c:pt idx="13">
                  <c:v>66.328914130202634</c:v>
                </c:pt>
                <c:pt idx="14">
                  <c:v>100.56319239095239</c:v>
                </c:pt>
                <c:pt idx="15">
                  <c:v>56.700523369366771</c:v>
                </c:pt>
                <c:pt idx="16">
                  <c:v>204.33584836885009</c:v>
                </c:pt>
                <c:pt idx="17">
                  <c:v>96.28390760835866</c:v>
                </c:pt>
                <c:pt idx="18">
                  <c:v>221.45298749922489</c:v>
                </c:pt>
                <c:pt idx="19">
                  <c:v>227.8719146731155</c:v>
                </c:pt>
                <c:pt idx="20">
                  <c:v>355.1806369552786</c:v>
                </c:pt>
                <c:pt idx="21">
                  <c:v>424.71901467242662</c:v>
                </c:pt>
                <c:pt idx="22">
                  <c:v>576.63362445450355</c:v>
                </c:pt>
                <c:pt idx="23">
                  <c:v>531.70113423726946</c:v>
                </c:pt>
                <c:pt idx="24">
                  <c:v>897.57998314903239</c:v>
                </c:pt>
                <c:pt idx="25">
                  <c:v>768.1316184755724</c:v>
                </c:pt>
                <c:pt idx="26">
                  <c:v>826.97178423623609</c:v>
                </c:pt>
                <c:pt idx="27">
                  <c:v>902.92908912727455</c:v>
                </c:pt>
                <c:pt idx="28">
                  <c:v>878.32320162736073</c:v>
                </c:pt>
                <c:pt idx="29">
                  <c:v>976.74675162701624</c:v>
                </c:pt>
                <c:pt idx="30">
                  <c:v>800.22625434502538</c:v>
                </c:pt>
                <c:pt idx="31">
                  <c:v>987.44496358350057</c:v>
                </c:pt>
                <c:pt idx="32">
                  <c:v>1028.0981690181411</c:v>
                </c:pt>
                <c:pt idx="33">
                  <c:v>909.3480163011651</c:v>
                </c:pt>
                <c:pt idx="34">
                  <c:v>801.29607554067377</c:v>
                </c:pt>
                <c:pt idx="35">
                  <c:v>742.45590978001019</c:v>
                </c:pt>
                <c:pt idx="36">
                  <c:v>748.87483695390074</c:v>
                </c:pt>
                <c:pt idx="37">
                  <c:v>753.1541217364944</c:v>
                </c:pt>
                <c:pt idx="38">
                  <c:v>799.15643314937688</c:v>
                </c:pt>
                <c:pt idx="39">
                  <c:v>700.73288314972137</c:v>
                </c:pt>
                <c:pt idx="40">
                  <c:v>678.26663804110433</c:v>
                </c:pt>
                <c:pt idx="41">
                  <c:v>561.65612771542555</c:v>
                </c:pt>
                <c:pt idx="42">
                  <c:v>645.10218097600307</c:v>
                </c:pt>
                <c:pt idx="43">
                  <c:v>585.19219401969099</c:v>
                </c:pt>
                <c:pt idx="44">
                  <c:v>320.9463586945289</c:v>
                </c:pt>
                <c:pt idx="45">
                  <c:v>697.5234195627761</c:v>
                </c:pt>
                <c:pt idx="46">
                  <c:v>649.38146575859673</c:v>
                </c:pt>
                <c:pt idx="47">
                  <c:v>734.96716141047114</c:v>
                </c:pt>
                <c:pt idx="48">
                  <c:v>43.86266902158561</c:v>
                </c:pt>
                <c:pt idx="49">
                  <c:v>438.62669021585612</c:v>
                </c:pt>
                <c:pt idx="50">
                  <c:v>426.8586570637234</c:v>
                </c:pt>
                <c:pt idx="51">
                  <c:v>460.02311412882472</c:v>
                </c:pt>
                <c:pt idx="52">
                  <c:v>465.37222010706688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13-4929-AE0D-E58F9DF8F3FD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lumMod val="40000"/>
                  <a:lumOff val="60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chemeClr val="accent2">
                    <a:lumMod val="40000"/>
                    <a:lumOff val="60000"/>
                    <a:alpha val="14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ED7D31">
                    <a:alpha val="50196"/>
                  </a:srgb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</c:numCache>
            </c:numRef>
          </c:xVal>
          <c:yVal>
            <c:numRef>
              <c:f>'Adj Daily Deaths'!$F$3:$F$80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4.9818704751538672</c:v>
                </c:pt>
                <c:pt idx="11">
                  <c:v>0</c:v>
                </c:pt>
                <c:pt idx="12">
                  <c:v>0</c:v>
                </c:pt>
                <c:pt idx="13">
                  <c:v>4.9818704751538672</c:v>
                </c:pt>
                <c:pt idx="14">
                  <c:v>4.9818704751538672</c:v>
                </c:pt>
                <c:pt idx="15">
                  <c:v>14.9456114254616</c:v>
                </c:pt>
                <c:pt idx="16">
                  <c:v>4.9818704751538672</c:v>
                </c:pt>
                <c:pt idx="17">
                  <c:v>14.9456114254616</c:v>
                </c:pt>
                <c:pt idx="18">
                  <c:v>4.9818704751538672</c:v>
                </c:pt>
                <c:pt idx="19">
                  <c:v>24.909352375769341</c:v>
                </c:pt>
                <c:pt idx="20">
                  <c:v>19.927481900615469</c:v>
                </c:pt>
                <c:pt idx="21">
                  <c:v>4.9818704751538672</c:v>
                </c:pt>
                <c:pt idx="22">
                  <c:v>19.927481900615469</c:v>
                </c:pt>
                <c:pt idx="23">
                  <c:v>54.800575226692537</c:v>
                </c:pt>
                <c:pt idx="24">
                  <c:v>129.52863235400051</c:v>
                </c:pt>
                <c:pt idx="25">
                  <c:v>74.728057127308006</c:v>
                </c:pt>
                <c:pt idx="26">
                  <c:v>139.4923733043083</c:v>
                </c:pt>
                <c:pt idx="27">
                  <c:v>0</c:v>
                </c:pt>
                <c:pt idx="28">
                  <c:v>24.909352375769341</c:v>
                </c:pt>
                <c:pt idx="29">
                  <c:v>179.3473371055392</c:v>
                </c:pt>
                <c:pt idx="30">
                  <c:v>169.38359615523149</c:v>
                </c:pt>
                <c:pt idx="31">
                  <c:v>293.93035803407821</c:v>
                </c:pt>
                <c:pt idx="32">
                  <c:v>343.74906278561679</c:v>
                </c:pt>
                <c:pt idx="33">
                  <c:v>249.09352375769339</c:v>
                </c:pt>
                <c:pt idx="34">
                  <c:v>74.728057127308006</c:v>
                </c:pt>
                <c:pt idx="35">
                  <c:v>139.4923733043083</c:v>
                </c:pt>
                <c:pt idx="36">
                  <c:v>378.62215611169393</c:v>
                </c:pt>
                <c:pt idx="37">
                  <c:v>567.93323416754083</c:v>
                </c:pt>
                <c:pt idx="38">
                  <c:v>478.25956561477119</c:v>
                </c:pt>
                <c:pt idx="39">
                  <c:v>528.07827036630988</c:v>
                </c:pt>
                <c:pt idx="40">
                  <c:v>383.60402658684779</c:v>
                </c:pt>
                <c:pt idx="41">
                  <c:v>84.691798077615744</c:v>
                </c:pt>
                <c:pt idx="42">
                  <c:v>59.782445701846413</c:v>
                </c:pt>
                <c:pt idx="43">
                  <c:v>99.63740950307735</c:v>
                </c:pt>
                <c:pt idx="44">
                  <c:v>567.93323416754083</c:v>
                </c:pt>
                <c:pt idx="45">
                  <c:v>846.91798077615738</c:v>
                </c:pt>
                <c:pt idx="46">
                  <c:v>647.64316177000273</c:v>
                </c:pt>
                <c:pt idx="47">
                  <c:v>333.78532183530911</c:v>
                </c:pt>
                <c:pt idx="48">
                  <c:v>552.98762274207922</c:v>
                </c:pt>
                <c:pt idx="49">
                  <c:v>144.47424377946211</c:v>
                </c:pt>
                <c:pt idx="50">
                  <c:v>199.2748190061547</c:v>
                </c:pt>
                <c:pt idx="51">
                  <c:v>921.64603790346541</c:v>
                </c:pt>
                <c:pt idx="52">
                  <c:v>856.88172172646512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413-4929-AE0D-E58F9DF8F3FD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UK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</c:numCache>
            </c:numRef>
          </c:xVal>
          <c:yVal>
            <c:numRef>
              <c:f>'Adj Daily Deaths'!$G$3:$G$80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0.74040990365771531</c:v>
                </c:pt>
                <c:pt idx="5">
                  <c:v>0.74040990365771531</c:v>
                </c:pt>
                <c:pt idx="6">
                  <c:v>0</c:v>
                </c:pt>
                <c:pt idx="7">
                  <c:v>0.74040990365771531</c:v>
                </c:pt>
                <c:pt idx="8">
                  <c:v>0.74040990365771531</c:v>
                </c:pt>
                <c:pt idx="9">
                  <c:v>1.4808198073154311</c:v>
                </c:pt>
                <c:pt idx="10">
                  <c:v>1.4808198073154311</c:v>
                </c:pt>
                <c:pt idx="11">
                  <c:v>0</c:v>
                </c:pt>
                <c:pt idx="12">
                  <c:v>0</c:v>
                </c:pt>
                <c:pt idx="13">
                  <c:v>9.6253287475502987</c:v>
                </c:pt>
                <c:pt idx="14">
                  <c:v>0</c:v>
                </c:pt>
                <c:pt idx="15">
                  <c:v>25.173936724362321</c:v>
                </c:pt>
                <c:pt idx="16">
                  <c:v>0</c:v>
                </c:pt>
                <c:pt idx="17">
                  <c:v>11.84655845852344</c:v>
                </c:pt>
                <c:pt idx="18">
                  <c:v>48.867053641409207</c:v>
                </c:pt>
                <c:pt idx="19">
                  <c:v>29.61639614630861</c:v>
                </c:pt>
                <c:pt idx="20">
                  <c:v>41.462954604832063</c:v>
                </c:pt>
                <c:pt idx="21">
                  <c:v>35.539675375570333</c:v>
                </c:pt>
                <c:pt idx="22">
                  <c:v>39.982134797516629</c:v>
                </c:pt>
                <c:pt idx="23">
                  <c:v>64.415661618221236</c:v>
                </c:pt>
                <c:pt idx="24">
                  <c:v>31.837625857281761</c:v>
                </c:pt>
                <c:pt idx="25">
                  <c:v>83.666319113321833</c:v>
                </c:pt>
                <c:pt idx="26">
                  <c:v>134.0141925620465</c:v>
                </c:pt>
                <c:pt idx="27">
                  <c:v>192.506574951006</c:v>
                </c:pt>
                <c:pt idx="28">
                  <c:v>154.74566986446251</c:v>
                </c:pt>
                <c:pt idx="29">
                  <c:v>133.2737826583888</c:v>
                </c:pt>
                <c:pt idx="30">
                  <c:v>282.09617329358952</c:v>
                </c:pt>
                <c:pt idx="31">
                  <c:v>416.8507757592937</c:v>
                </c:pt>
                <c:pt idx="32">
                  <c:v>421.29323518123999</c:v>
                </c:pt>
                <c:pt idx="33">
                  <c:v>506.4403741018773</c:v>
                </c:pt>
                <c:pt idx="34">
                  <c:v>524.21021178966248</c:v>
                </c:pt>
                <c:pt idx="35">
                  <c:v>459.79455017144119</c:v>
                </c:pt>
                <c:pt idx="36">
                  <c:v>325.03994770573701</c:v>
                </c:pt>
                <c:pt idx="37">
                  <c:v>581.96218427496422</c:v>
                </c:pt>
                <c:pt idx="38">
                  <c:v>694.50448963093697</c:v>
                </c:pt>
                <c:pt idx="39">
                  <c:v>652.30112512244716</c:v>
                </c:pt>
                <c:pt idx="40">
                  <c:v>725.60170558456105</c:v>
                </c:pt>
                <c:pt idx="41">
                  <c:v>678.95588165412494</c:v>
                </c:pt>
                <c:pt idx="42">
                  <c:v>545.68209899573617</c:v>
                </c:pt>
                <c:pt idx="43">
                  <c:v>530.87390092258192</c:v>
                </c:pt>
                <c:pt idx="44">
                  <c:v>576.03890504570256</c:v>
                </c:pt>
                <c:pt idx="45">
                  <c:v>563.45193668352135</c:v>
                </c:pt>
                <c:pt idx="46">
                  <c:v>637.49292704929292</c:v>
                </c:pt>
                <c:pt idx="47">
                  <c:v>627.12718839808485</c:v>
                </c:pt>
                <c:pt idx="48">
                  <c:v>657.48399444805125</c:v>
                </c:pt>
                <c:pt idx="49">
                  <c:v>441.28430257999833</c:v>
                </c:pt>
                <c:pt idx="50">
                  <c:v>332.44404674231419</c:v>
                </c:pt>
                <c:pt idx="51">
                  <c:v>613.05940022858829</c:v>
                </c:pt>
                <c:pt idx="52">
                  <c:v>564.93275649083682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413-4929-AE0D-E58F9DF8F3FD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rgbClr val="C00000">
                    <a:alpha val="50000"/>
                  </a:srgb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</c:numCache>
            </c:numRef>
          </c:xVal>
          <c:yVal>
            <c:numRef>
              <c:f>'Adj Daily Deaths'!$H$3:$H$80</c:f>
              <c:numCache>
                <c:formatCode>General</c:formatCode>
                <c:ptCount val="78"/>
                <c:pt idx="1">
                  <c:v>0.75972851277852871</c:v>
                </c:pt>
                <c:pt idx="2">
                  <c:v>0.15194570255570569</c:v>
                </c:pt>
                <c:pt idx="3">
                  <c:v>0.60778281022282299</c:v>
                </c:pt>
                <c:pt idx="4">
                  <c:v>0.15194570255570569</c:v>
                </c:pt>
                <c:pt idx="5">
                  <c:v>0.30389140511141149</c:v>
                </c:pt>
                <c:pt idx="6">
                  <c:v>0.45583710766711732</c:v>
                </c:pt>
                <c:pt idx="7">
                  <c:v>0.60778281022282299</c:v>
                </c:pt>
                <c:pt idx="8">
                  <c:v>0.15194570255570569</c:v>
                </c:pt>
                <c:pt idx="9">
                  <c:v>0.91167421533423454</c:v>
                </c:pt>
                <c:pt idx="10">
                  <c:v>1.215565620445646</c:v>
                </c:pt>
                <c:pt idx="11">
                  <c:v>0.60778281022282299</c:v>
                </c:pt>
                <c:pt idx="12">
                  <c:v>1.0636199178899399</c:v>
                </c:pt>
                <c:pt idx="13">
                  <c:v>1.0636199178899399</c:v>
                </c:pt>
                <c:pt idx="14">
                  <c:v>1.367511323001352</c:v>
                </c:pt>
                <c:pt idx="15">
                  <c:v>3.3428054562255261</c:v>
                </c:pt>
                <c:pt idx="16">
                  <c:v>3.4947511587812321</c:v>
                </c:pt>
                <c:pt idx="17">
                  <c:v>1.519457025557057</c:v>
                </c:pt>
                <c:pt idx="18">
                  <c:v>12.459547609567871</c:v>
                </c:pt>
                <c:pt idx="19">
                  <c:v>6.685610912451053</c:v>
                </c:pt>
                <c:pt idx="20">
                  <c:v>9.5725792610094622</c:v>
                </c:pt>
                <c:pt idx="21">
                  <c:v>16.714027281127631</c:v>
                </c:pt>
                <c:pt idx="22">
                  <c:v>21.272398357798799</c:v>
                </c:pt>
                <c:pt idx="23">
                  <c:v>22.639909680800159</c:v>
                </c:pt>
                <c:pt idx="24">
                  <c:v>35.859185803146559</c:v>
                </c:pt>
                <c:pt idx="25">
                  <c:v>40.569502582373431</c:v>
                </c:pt>
                <c:pt idx="26">
                  <c:v>56.523801350722543</c:v>
                </c:pt>
                <c:pt idx="27">
                  <c:v>67.615837637289061</c:v>
                </c:pt>
                <c:pt idx="28">
                  <c:v>67.008054827066232</c:v>
                </c:pt>
                <c:pt idx="29">
                  <c:v>77.644254005965635</c:v>
                </c:pt>
                <c:pt idx="30">
                  <c:v>136.14334948991231</c:v>
                </c:pt>
                <c:pt idx="31">
                  <c:v>134.62389246435529</c:v>
                </c:pt>
                <c:pt idx="32">
                  <c:v>177.62452628762</c:v>
                </c:pt>
                <c:pt idx="33">
                  <c:v>176.4089606671744</c:v>
                </c:pt>
                <c:pt idx="34">
                  <c:v>200.2644359684202</c:v>
                </c:pt>
                <c:pt idx="35">
                  <c:v>184.00624579495971</c:v>
                </c:pt>
                <c:pt idx="36">
                  <c:v>176.86479777484149</c:v>
                </c:pt>
                <c:pt idx="37">
                  <c:v>305.56280783952428</c:v>
                </c:pt>
                <c:pt idx="38">
                  <c:v>290.21629188139798</c:v>
                </c:pt>
                <c:pt idx="39">
                  <c:v>279.58009270249858</c:v>
                </c:pt>
                <c:pt idx="40">
                  <c:v>311.64063594175252</c:v>
                </c:pt>
                <c:pt idx="41">
                  <c:v>285.05013799450398</c:v>
                </c:pt>
                <c:pt idx="42">
                  <c:v>236.73140458178949</c:v>
                </c:pt>
                <c:pt idx="43">
                  <c:v>229.28606515656</c:v>
                </c:pt>
                <c:pt idx="44">
                  <c:v>350.23484439090169</c:v>
                </c:pt>
                <c:pt idx="45">
                  <c:v>379.10452787648592</c:v>
                </c:pt>
                <c:pt idx="46">
                  <c:v>697.73466613580081</c:v>
                </c:pt>
                <c:pt idx="47">
                  <c:v>586.05457475735705</c:v>
                </c:pt>
                <c:pt idx="48">
                  <c:v>285.20208369705972</c:v>
                </c:pt>
                <c:pt idx="49">
                  <c:v>303.43556800374438</c:v>
                </c:pt>
                <c:pt idx="50">
                  <c:v>217.7381917623263</c:v>
                </c:pt>
                <c:pt idx="51">
                  <c:v>357.07240100590849</c:v>
                </c:pt>
                <c:pt idx="52">
                  <c:v>325.0118577666546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413-4929-AE0D-E58F9DF8F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3945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Rebased daily poly-6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Deaths'!$B$4:$B$48</c:f>
              <c:numCache>
                <c:formatCode>General</c:formatCode>
                <c:ptCount val="45"/>
                <c:pt idx="1">
                  <c:v>9.2123825906789012</c:v>
                </c:pt>
                <c:pt idx="2">
                  <c:v>0</c:v>
                </c:pt>
                <c:pt idx="3">
                  <c:v>43.758817305724783</c:v>
                </c:pt>
                <c:pt idx="4">
                  <c:v>0</c:v>
                </c:pt>
                <c:pt idx="5">
                  <c:v>0</c:v>
                </c:pt>
                <c:pt idx="6">
                  <c:v>72.931362176207969</c:v>
                </c:pt>
                <c:pt idx="7">
                  <c:v>158.91359968921111</c:v>
                </c:pt>
                <c:pt idx="8">
                  <c:v>85.982237513003071</c:v>
                </c:pt>
                <c:pt idx="9">
                  <c:v>85.982237513003071</c:v>
                </c:pt>
                <c:pt idx="10">
                  <c:v>142.791930155523</c:v>
                </c:pt>
                <c:pt idx="11">
                  <c:v>184.24765181357799</c:v>
                </c:pt>
                <c:pt idx="12">
                  <c:v>177.33836487056891</c:v>
                </c:pt>
                <c:pt idx="13">
                  <c:v>280.20997046648318</c:v>
                </c:pt>
                <c:pt idx="14">
                  <c:v>229.54186621774929</c:v>
                </c:pt>
                <c:pt idx="15">
                  <c:v>244.8958372022141</c:v>
                </c:pt>
                <c:pt idx="16">
                  <c:v>224.1679763731866</c:v>
                </c:pt>
                <c:pt idx="17">
                  <c:v>320.89799357531513</c:v>
                </c:pt>
                <c:pt idx="18">
                  <c:v>383.08157606239757</c:v>
                </c:pt>
                <c:pt idx="19">
                  <c:v>675.57472331645272</c:v>
                </c:pt>
                <c:pt idx="20">
                  <c:v>755.41537243566995</c:v>
                </c:pt>
                <c:pt idx="21">
                  <c:v>859.82237513003076</c:v>
                </c:pt>
                <c:pt idx="22">
                  <c:v>808.38657233207357</c:v>
                </c:pt>
                <c:pt idx="23">
                  <c:v>397.66784849763923</c:v>
                </c:pt>
                <c:pt idx="24">
                  <c:v>639.49289150296045</c:v>
                </c:pt>
                <c:pt idx="25">
                  <c:v>1087.828844249334</c:v>
                </c:pt>
                <c:pt idx="26">
                  <c:v>415.32491512977379</c:v>
                </c:pt>
                <c:pt idx="27">
                  <c:v>1029.4837545083669</c:v>
                </c:pt>
                <c:pt idx="28">
                  <c:v>757.71846808333964</c:v>
                </c:pt>
                <c:pt idx="29">
                  <c:v>487.4885787567585</c:v>
                </c:pt>
                <c:pt idx="30">
                  <c:v>487.4885787567585</c:v>
                </c:pt>
                <c:pt idx="31">
                  <c:v>487.4885787567585</c:v>
                </c:pt>
                <c:pt idx="32">
                  <c:v>487.4885787567585</c:v>
                </c:pt>
                <c:pt idx="33">
                  <c:v>487.4885787567585</c:v>
                </c:pt>
                <c:pt idx="34">
                  <c:v>487.4885787567585</c:v>
                </c:pt>
                <c:pt idx="35">
                  <c:v>487.4885787567585</c:v>
                </c:pt>
                <c:pt idx="36">
                  <c:v>487.4885787567585</c:v>
                </c:pt>
                <c:pt idx="37">
                  <c:v>487.4885787567585</c:v>
                </c:pt>
                <c:pt idx="38">
                  <c:v>487.4885787567585</c:v>
                </c:pt>
                <c:pt idx="39">
                  <c:v>487.4885787567585</c:v>
                </c:pt>
                <c:pt idx="40">
                  <c:v>487.4885787567585</c:v>
                </c:pt>
                <c:pt idx="41">
                  <c:v>487.4885787567585</c:v>
                </c:pt>
                <c:pt idx="42">
                  <c:v>487.4885787567585</c:v>
                </c:pt>
                <c:pt idx="43">
                  <c:v>487.4885787567585</c:v>
                </c:pt>
                <c:pt idx="44">
                  <c:v>487.4885787567585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8-4B09-9F3F-E6B73220575C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Deaths'!$C$4:$C$48</c:f>
              <c:numCache>
                <c:formatCode>General</c:formatCode>
                <c:ptCount val="45"/>
                <c:pt idx="1">
                  <c:v>5.9868017841531422</c:v>
                </c:pt>
                <c:pt idx="2">
                  <c:v>17.361725174044111</c:v>
                </c:pt>
                <c:pt idx="3">
                  <c:v>20.355126066120679</c:v>
                </c:pt>
                <c:pt idx="4">
                  <c:v>29.335328742350399</c:v>
                </c:pt>
                <c:pt idx="5">
                  <c:v>36.519490883334157</c:v>
                </c:pt>
                <c:pt idx="6">
                  <c:v>44.901013381148573</c:v>
                </c:pt>
                <c:pt idx="7">
                  <c:v>54.479896235793589</c:v>
                </c:pt>
                <c:pt idx="8">
                  <c:v>59.868017841531419</c:v>
                </c:pt>
                <c:pt idx="9">
                  <c:v>67.052179982515185</c:v>
                </c:pt>
                <c:pt idx="10">
                  <c:v>77.828423193990844</c:v>
                </c:pt>
                <c:pt idx="11">
                  <c:v>86.808625870220553</c:v>
                </c:pt>
                <c:pt idx="12">
                  <c:v>111.9531933636638</c:v>
                </c:pt>
                <c:pt idx="13">
                  <c:v>100.57826997377281</c:v>
                </c:pt>
                <c:pt idx="14">
                  <c:v>101.1769501521881</c:v>
                </c:pt>
                <c:pt idx="15">
                  <c:v>83.815224978143988</c:v>
                </c:pt>
                <c:pt idx="16">
                  <c:v>135.30172032186101</c:v>
                </c:pt>
                <c:pt idx="17">
                  <c:v>123.3281167535547</c:v>
                </c:pt>
                <c:pt idx="18">
                  <c:v>199.36049941229959</c:v>
                </c:pt>
                <c:pt idx="19">
                  <c:v>154.45948603115099</c:v>
                </c:pt>
                <c:pt idx="20">
                  <c:v>95.788828546450276</c:v>
                </c:pt>
                <c:pt idx="21">
                  <c:v>-18.559085530874739</c:v>
                </c:pt>
                <c:pt idx="22">
                  <c:v>-18.559085530874739</c:v>
                </c:pt>
                <c:pt idx="23">
                  <c:v>-18.559085530874739</c:v>
                </c:pt>
                <c:pt idx="24">
                  <c:v>-18.559085530874739</c:v>
                </c:pt>
                <c:pt idx="25">
                  <c:v>-18.559085530874739</c:v>
                </c:pt>
                <c:pt idx="26">
                  <c:v>-18.559085530874739</c:v>
                </c:pt>
                <c:pt idx="27">
                  <c:v>-18.559085530874739</c:v>
                </c:pt>
                <c:pt idx="28">
                  <c:v>-18.559085530874739</c:v>
                </c:pt>
                <c:pt idx="29">
                  <c:v>-18.559085530874739</c:v>
                </c:pt>
                <c:pt idx="30">
                  <c:v>-18.559085530874739</c:v>
                </c:pt>
                <c:pt idx="31">
                  <c:v>-18.559085530874739</c:v>
                </c:pt>
                <c:pt idx="32">
                  <c:v>-18.559085530874739</c:v>
                </c:pt>
                <c:pt idx="33">
                  <c:v>-18.559085530874739</c:v>
                </c:pt>
                <c:pt idx="34">
                  <c:v>-18.559085530874739</c:v>
                </c:pt>
                <c:pt idx="35">
                  <c:v>-18.559085530874739</c:v>
                </c:pt>
                <c:pt idx="36">
                  <c:v>-18.559085530874739</c:v>
                </c:pt>
                <c:pt idx="37">
                  <c:v>-18.559085530874739</c:v>
                </c:pt>
                <c:pt idx="38">
                  <c:v>-18.559085530874739</c:v>
                </c:pt>
                <c:pt idx="39">
                  <c:v>-18.559085530874739</c:v>
                </c:pt>
                <c:pt idx="40">
                  <c:v>-18.559085530874739</c:v>
                </c:pt>
                <c:pt idx="41">
                  <c:v>-18.559085530874739</c:v>
                </c:pt>
                <c:pt idx="42">
                  <c:v>-18.559085530874739</c:v>
                </c:pt>
                <c:pt idx="43">
                  <c:v>-18.559085530874739</c:v>
                </c:pt>
                <c:pt idx="44">
                  <c:v>-18.559085530874739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8-4B09-9F3F-E6B73220575C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Deaths'!$D$4:$D$48</c:f>
              <c:numCache>
                <c:formatCode>General</c:formatCode>
                <c:ptCount val="45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0</c:v>
                </c:pt>
                <c:pt idx="12">
                  <c:v>362.50977124857212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511.14703508625553</c:v>
                </c:pt>
                <c:pt idx="43">
                  <c:v>511.14703508625553</c:v>
                </c:pt>
                <c:pt idx="44">
                  <c:v>511.14703508625553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8-4B09-9F3F-E6B73220575C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Deaths'!$E$4:$E$48</c:f>
              <c:numCache>
                <c:formatCode>General</c:formatCode>
                <c:ptCount val="45"/>
                <c:pt idx="1">
                  <c:v>1.06982119564843</c:v>
                </c:pt>
                <c:pt idx="2">
                  <c:v>2.1396423912968592</c:v>
                </c:pt>
                <c:pt idx="3">
                  <c:v>5.3491059782421484</c:v>
                </c:pt>
                <c:pt idx="4">
                  <c:v>7.4887483695390067</c:v>
                </c:pt>
                <c:pt idx="5">
                  <c:v>11.76803315213273</c:v>
                </c:pt>
                <c:pt idx="6">
                  <c:v>7.4887483695390067</c:v>
                </c:pt>
                <c:pt idx="7">
                  <c:v>20.32660271732016</c:v>
                </c:pt>
                <c:pt idx="8">
                  <c:v>1.06982119564843</c:v>
                </c:pt>
                <c:pt idx="9">
                  <c:v>83.446053260577514</c:v>
                </c:pt>
                <c:pt idx="10">
                  <c:v>66.328914130202634</c:v>
                </c:pt>
                <c:pt idx="11">
                  <c:v>100.56319239095239</c:v>
                </c:pt>
                <c:pt idx="12">
                  <c:v>56.700523369366771</c:v>
                </c:pt>
                <c:pt idx="13">
                  <c:v>204.33584836885009</c:v>
                </c:pt>
                <c:pt idx="14">
                  <c:v>96.28390760835866</c:v>
                </c:pt>
                <c:pt idx="15">
                  <c:v>221.45298749922489</c:v>
                </c:pt>
                <c:pt idx="16">
                  <c:v>227.8719146731155</c:v>
                </c:pt>
                <c:pt idx="17">
                  <c:v>355.1806369552786</c:v>
                </c:pt>
                <c:pt idx="18">
                  <c:v>424.71901467242662</c:v>
                </c:pt>
                <c:pt idx="19">
                  <c:v>576.63362445450355</c:v>
                </c:pt>
                <c:pt idx="20">
                  <c:v>531.70113423726946</c:v>
                </c:pt>
                <c:pt idx="21">
                  <c:v>897.57998314903239</c:v>
                </c:pt>
                <c:pt idx="22">
                  <c:v>768.1316184755724</c:v>
                </c:pt>
                <c:pt idx="23">
                  <c:v>826.97178423623609</c:v>
                </c:pt>
                <c:pt idx="24">
                  <c:v>902.92908912727455</c:v>
                </c:pt>
                <c:pt idx="25">
                  <c:v>878.32320162736073</c:v>
                </c:pt>
                <c:pt idx="26">
                  <c:v>976.74675162701624</c:v>
                </c:pt>
                <c:pt idx="27">
                  <c:v>800.22625434502538</c:v>
                </c:pt>
                <c:pt idx="28">
                  <c:v>987.44496358350057</c:v>
                </c:pt>
                <c:pt idx="29">
                  <c:v>1028.0981690181411</c:v>
                </c:pt>
                <c:pt idx="30">
                  <c:v>909.3480163011651</c:v>
                </c:pt>
                <c:pt idx="31">
                  <c:v>801.29607554067377</c:v>
                </c:pt>
                <c:pt idx="32">
                  <c:v>742.45590978001019</c:v>
                </c:pt>
                <c:pt idx="33">
                  <c:v>748.87483695390074</c:v>
                </c:pt>
                <c:pt idx="34">
                  <c:v>753.1541217364944</c:v>
                </c:pt>
                <c:pt idx="35">
                  <c:v>799.15643314937688</c:v>
                </c:pt>
                <c:pt idx="36">
                  <c:v>700.73288314972137</c:v>
                </c:pt>
                <c:pt idx="37">
                  <c:v>678.26663804110433</c:v>
                </c:pt>
                <c:pt idx="38">
                  <c:v>561.65612771542555</c:v>
                </c:pt>
                <c:pt idx="39">
                  <c:v>561.65612771542555</c:v>
                </c:pt>
                <c:pt idx="40">
                  <c:v>561.65612771542555</c:v>
                </c:pt>
                <c:pt idx="41">
                  <c:v>561.65612771542555</c:v>
                </c:pt>
                <c:pt idx="42">
                  <c:v>561.65612771542555</c:v>
                </c:pt>
                <c:pt idx="43">
                  <c:v>561.65612771542555</c:v>
                </c:pt>
                <c:pt idx="44">
                  <c:v>561.65612771542555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58-4B09-9F3F-E6B73220575C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Deaths'!$F$4:$F$48</c:f>
              <c:numCache>
                <c:formatCode>General</c:formatCode>
                <c:ptCount val="45"/>
                <c:pt idx="1">
                  <c:v>24.909352375769341</c:v>
                </c:pt>
                <c:pt idx="2">
                  <c:v>19.927481900615469</c:v>
                </c:pt>
                <c:pt idx="3">
                  <c:v>4.9818704751538672</c:v>
                </c:pt>
                <c:pt idx="4">
                  <c:v>19.927481900615469</c:v>
                </c:pt>
                <c:pt idx="5">
                  <c:v>54.800575226692537</c:v>
                </c:pt>
                <c:pt idx="6">
                  <c:v>129.52863235400051</c:v>
                </c:pt>
                <c:pt idx="7">
                  <c:v>74.728057127308006</c:v>
                </c:pt>
                <c:pt idx="8">
                  <c:v>139.4923733043083</c:v>
                </c:pt>
                <c:pt idx="9">
                  <c:v>0</c:v>
                </c:pt>
                <c:pt idx="10">
                  <c:v>24.909352375769341</c:v>
                </c:pt>
                <c:pt idx="11">
                  <c:v>179.3473371055392</c:v>
                </c:pt>
                <c:pt idx="12">
                  <c:v>169.38359615523149</c:v>
                </c:pt>
                <c:pt idx="13">
                  <c:v>293.93035803407821</c:v>
                </c:pt>
                <c:pt idx="14">
                  <c:v>343.74906278561679</c:v>
                </c:pt>
                <c:pt idx="15">
                  <c:v>249.09352375769339</c:v>
                </c:pt>
                <c:pt idx="16">
                  <c:v>74.728057127308006</c:v>
                </c:pt>
                <c:pt idx="17">
                  <c:v>139.4923733043083</c:v>
                </c:pt>
                <c:pt idx="18">
                  <c:v>378.62215611169393</c:v>
                </c:pt>
                <c:pt idx="19">
                  <c:v>567.93323416754083</c:v>
                </c:pt>
                <c:pt idx="20">
                  <c:v>478.25956561477119</c:v>
                </c:pt>
                <c:pt idx="21">
                  <c:v>528.07827036630988</c:v>
                </c:pt>
                <c:pt idx="22">
                  <c:v>383.60402658684779</c:v>
                </c:pt>
                <c:pt idx="23">
                  <c:v>84.691798077615744</c:v>
                </c:pt>
                <c:pt idx="24">
                  <c:v>84.691798077615744</c:v>
                </c:pt>
                <c:pt idx="25">
                  <c:v>84.691798077615744</c:v>
                </c:pt>
                <c:pt idx="26">
                  <c:v>84.691798077615744</c:v>
                </c:pt>
                <c:pt idx="27">
                  <c:v>84.691798077615744</c:v>
                </c:pt>
                <c:pt idx="28">
                  <c:v>84.691798077615744</c:v>
                </c:pt>
                <c:pt idx="29">
                  <c:v>84.691798077615744</c:v>
                </c:pt>
                <c:pt idx="30">
                  <c:v>84.691798077615744</c:v>
                </c:pt>
                <c:pt idx="31">
                  <c:v>84.691798077615744</c:v>
                </c:pt>
                <c:pt idx="32">
                  <c:v>84.691798077615744</c:v>
                </c:pt>
                <c:pt idx="33">
                  <c:v>84.691798077615744</c:v>
                </c:pt>
                <c:pt idx="34">
                  <c:v>84.691798077615744</c:v>
                </c:pt>
                <c:pt idx="35">
                  <c:v>84.691798077615744</c:v>
                </c:pt>
                <c:pt idx="36">
                  <c:v>84.691798077615744</c:v>
                </c:pt>
                <c:pt idx="37">
                  <c:v>84.691798077615744</c:v>
                </c:pt>
                <c:pt idx="38">
                  <c:v>84.691798077615744</c:v>
                </c:pt>
                <c:pt idx="39">
                  <c:v>84.691798077615744</c:v>
                </c:pt>
                <c:pt idx="40">
                  <c:v>84.691798077615744</c:v>
                </c:pt>
                <c:pt idx="41">
                  <c:v>84.691798077615744</c:v>
                </c:pt>
                <c:pt idx="42">
                  <c:v>84.691798077615744</c:v>
                </c:pt>
                <c:pt idx="43">
                  <c:v>84.691798077615744</c:v>
                </c:pt>
                <c:pt idx="44">
                  <c:v>84.691798077615744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58-4B09-9F3F-E6B73220575C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Deaths'!$G$4:$G$48</c:f>
              <c:numCache>
                <c:formatCode>General</c:formatCode>
                <c:ptCount val="45"/>
                <c:pt idx="1">
                  <c:v>11.84655845852344</c:v>
                </c:pt>
                <c:pt idx="2">
                  <c:v>48.867053641409207</c:v>
                </c:pt>
                <c:pt idx="3">
                  <c:v>29.61639614630861</c:v>
                </c:pt>
                <c:pt idx="4">
                  <c:v>41.462954604832063</c:v>
                </c:pt>
                <c:pt idx="5">
                  <c:v>35.539675375570333</c:v>
                </c:pt>
                <c:pt idx="6">
                  <c:v>39.982134797516629</c:v>
                </c:pt>
                <c:pt idx="7">
                  <c:v>64.415661618221236</c:v>
                </c:pt>
                <c:pt idx="8">
                  <c:v>31.837625857281761</c:v>
                </c:pt>
                <c:pt idx="9">
                  <c:v>83.666319113321833</c:v>
                </c:pt>
                <c:pt idx="10">
                  <c:v>134.0141925620465</c:v>
                </c:pt>
                <c:pt idx="11">
                  <c:v>192.506574951006</c:v>
                </c:pt>
                <c:pt idx="12">
                  <c:v>154.74566986446251</c:v>
                </c:pt>
                <c:pt idx="13">
                  <c:v>133.2737826583888</c:v>
                </c:pt>
                <c:pt idx="14">
                  <c:v>282.09617329358952</c:v>
                </c:pt>
                <c:pt idx="15">
                  <c:v>416.8507757592937</c:v>
                </c:pt>
                <c:pt idx="16">
                  <c:v>421.29323518123999</c:v>
                </c:pt>
                <c:pt idx="17">
                  <c:v>506.4403741018773</c:v>
                </c:pt>
                <c:pt idx="18">
                  <c:v>524.21021178966248</c:v>
                </c:pt>
                <c:pt idx="19">
                  <c:v>459.79455017144119</c:v>
                </c:pt>
                <c:pt idx="20">
                  <c:v>325.03994770573701</c:v>
                </c:pt>
                <c:pt idx="21">
                  <c:v>581.96218427496422</c:v>
                </c:pt>
                <c:pt idx="22">
                  <c:v>694.50448963093697</c:v>
                </c:pt>
                <c:pt idx="23">
                  <c:v>652.30112512244716</c:v>
                </c:pt>
                <c:pt idx="24">
                  <c:v>725.60170558456105</c:v>
                </c:pt>
                <c:pt idx="25">
                  <c:v>678.95588165412494</c:v>
                </c:pt>
                <c:pt idx="26">
                  <c:v>678.95588165412494</c:v>
                </c:pt>
                <c:pt idx="27">
                  <c:v>678.95588165412494</c:v>
                </c:pt>
                <c:pt idx="28">
                  <c:v>678.95588165412494</c:v>
                </c:pt>
                <c:pt idx="29">
                  <c:v>678.95588165412494</c:v>
                </c:pt>
                <c:pt idx="30">
                  <c:v>678.95588165412494</c:v>
                </c:pt>
                <c:pt idx="31">
                  <c:v>678.95588165412494</c:v>
                </c:pt>
                <c:pt idx="32">
                  <c:v>678.95588165412494</c:v>
                </c:pt>
                <c:pt idx="33">
                  <c:v>678.95588165412494</c:v>
                </c:pt>
                <c:pt idx="34">
                  <c:v>678.95588165412494</c:v>
                </c:pt>
                <c:pt idx="35">
                  <c:v>678.95588165412494</c:v>
                </c:pt>
                <c:pt idx="36">
                  <c:v>678.95588165412494</c:v>
                </c:pt>
                <c:pt idx="37">
                  <c:v>678.95588165412494</c:v>
                </c:pt>
                <c:pt idx="38">
                  <c:v>678.95588165412494</c:v>
                </c:pt>
                <c:pt idx="39">
                  <c:v>678.95588165412494</c:v>
                </c:pt>
                <c:pt idx="40">
                  <c:v>678.95588165412494</c:v>
                </c:pt>
                <c:pt idx="41">
                  <c:v>678.95588165412494</c:v>
                </c:pt>
                <c:pt idx="42">
                  <c:v>678.95588165412494</c:v>
                </c:pt>
                <c:pt idx="43">
                  <c:v>678.95588165412494</c:v>
                </c:pt>
                <c:pt idx="44">
                  <c:v>678.95588165412494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58-4B09-9F3F-E6B73220575C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Deaths'!$H$4:$H$48</c:f>
              <c:numCache>
                <c:formatCode>General</c:formatCode>
                <c:ptCount val="45"/>
                <c:pt idx="1">
                  <c:v>22.639909680800159</c:v>
                </c:pt>
                <c:pt idx="2">
                  <c:v>35.859185803146559</c:v>
                </c:pt>
                <c:pt idx="3">
                  <c:v>40.569502582373431</c:v>
                </c:pt>
                <c:pt idx="4">
                  <c:v>56.523801350722543</c:v>
                </c:pt>
                <c:pt idx="5">
                  <c:v>67.615837637289061</c:v>
                </c:pt>
                <c:pt idx="6">
                  <c:v>67.008054827066232</c:v>
                </c:pt>
                <c:pt idx="7">
                  <c:v>77.644254005965635</c:v>
                </c:pt>
                <c:pt idx="8">
                  <c:v>136.14334948991231</c:v>
                </c:pt>
                <c:pt idx="9">
                  <c:v>134.62389246435529</c:v>
                </c:pt>
                <c:pt idx="10">
                  <c:v>177.62452628762</c:v>
                </c:pt>
                <c:pt idx="11">
                  <c:v>176.4089606671744</c:v>
                </c:pt>
                <c:pt idx="12">
                  <c:v>200.2644359684202</c:v>
                </c:pt>
                <c:pt idx="13">
                  <c:v>184.00624579495971</c:v>
                </c:pt>
                <c:pt idx="14">
                  <c:v>176.86479777484149</c:v>
                </c:pt>
                <c:pt idx="15">
                  <c:v>305.56280783952428</c:v>
                </c:pt>
                <c:pt idx="16">
                  <c:v>290.21629188139798</c:v>
                </c:pt>
                <c:pt idx="17">
                  <c:v>279.58009270249858</c:v>
                </c:pt>
                <c:pt idx="18">
                  <c:v>311.64063594175252</c:v>
                </c:pt>
                <c:pt idx="19">
                  <c:v>285.05013799450398</c:v>
                </c:pt>
                <c:pt idx="20">
                  <c:v>285.05013799450398</c:v>
                </c:pt>
                <c:pt idx="21">
                  <c:v>285.05013799450398</c:v>
                </c:pt>
                <c:pt idx="22">
                  <c:v>285.05013799450398</c:v>
                </c:pt>
                <c:pt idx="23">
                  <c:v>285.05013799450398</c:v>
                </c:pt>
                <c:pt idx="24">
                  <c:v>285.05013799450398</c:v>
                </c:pt>
                <c:pt idx="25">
                  <c:v>285.05013799450398</c:v>
                </c:pt>
                <c:pt idx="26">
                  <c:v>285.05013799450398</c:v>
                </c:pt>
                <c:pt idx="27">
                  <c:v>285.05013799450398</c:v>
                </c:pt>
                <c:pt idx="28">
                  <c:v>285.05013799450398</c:v>
                </c:pt>
                <c:pt idx="29">
                  <c:v>285.05013799450398</c:v>
                </c:pt>
                <c:pt idx="30">
                  <c:v>285.05013799450398</c:v>
                </c:pt>
                <c:pt idx="31">
                  <c:v>285.05013799450398</c:v>
                </c:pt>
                <c:pt idx="32">
                  <c:v>285.05013799450398</c:v>
                </c:pt>
                <c:pt idx="33">
                  <c:v>285.05013799450398</c:v>
                </c:pt>
                <c:pt idx="34">
                  <c:v>285.05013799450398</c:v>
                </c:pt>
                <c:pt idx="35">
                  <c:v>285.05013799450398</c:v>
                </c:pt>
                <c:pt idx="36">
                  <c:v>285.05013799450398</c:v>
                </c:pt>
                <c:pt idx="37">
                  <c:v>285.05013799450398</c:v>
                </c:pt>
                <c:pt idx="38">
                  <c:v>285.05013799450398</c:v>
                </c:pt>
                <c:pt idx="39">
                  <c:v>285.05013799450398</c:v>
                </c:pt>
                <c:pt idx="40">
                  <c:v>285.05013799450398</c:v>
                </c:pt>
                <c:pt idx="41">
                  <c:v>285.05013799450398</c:v>
                </c:pt>
                <c:pt idx="42">
                  <c:v>285.05013799450398</c:v>
                </c:pt>
                <c:pt idx="43">
                  <c:v>285.05013799450398</c:v>
                </c:pt>
                <c:pt idx="44">
                  <c:v>285.05013799450398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58-4B09-9F3F-E6B732205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50736"/>
        <c:axId val="703354344"/>
      </c:scatterChart>
      <c:valAx>
        <c:axId val="70335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4344"/>
        <c:crosses val="autoZero"/>
        <c:crossBetween val="midCat"/>
      </c:valAx>
      <c:valAx>
        <c:axId val="70335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Rebased daily mavg-6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Deaths'!$B$4:$B$45</c:f>
              <c:numCache>
                <c:formatCode>General</c:formatCode>
                <c:ptCount val="42"/>
                <c:pt idx="1">
                  <c:v>9.2123825906789012</c:v>
                </c:pt>
                <c:pt idx="2">
                  <c:v>0</c:v>
                </c:pt>
                <c:pt idx="3">
                  <c:v>43.758817305724783</c:v>
                </c:pt>
                <c:pt idx="4">
                  <c:v>0</c:v>
                </c:pt>
                <c:pt idx="5">
                  <c:v>0</c:v>
                </c:pt>
                <c:pt idx="6">
                  <c:v>72.931362176207969</c:v>
                </c:pt>
                <c:pt idx="7">
                  <c:v>158.91359968921111</c:v>
                </c:pt>
                <c:pt idx="8">
                  <c:v>85.982237513003071</c:v>
                </c:pt>
                <c:pt idx="9">
                  <c:v>85.982237513003071</c:v>
                </c:pt>
                <c:pt idx="10">
                  <c:v>142.791930155523</c:v>
                </c:pt>
                <c:pt idx="11">
                  <c:v>184.24765181357799</c:v>
                </c:pt>
                <c:pt idx="12">
                  <c:v>177.33836487056891</c:v>
                </c:pt>
                <c:pt idx="13">
                  <c:v>280.20997046648318</c:v>
                </c:pt>
                <c:pt idx="14">
                  <c:v>229.54186621774929</c:v>
                </c:pt>
                <c:pt idx="15">
                  <c:v>244.8958372022141</c:v>
                </c:pt>
                <c:pt idx="16">
                  <c:v>224.1679763731866</c:v>
                </c:pt>
                <c:pt idx="17">
                  <c:v>320.89799357531513</c:v>
                </c:pt>
                <c:pt idx="18">
                  <c:v>383.08157606239757</c:v>
                </c:pt>
                <c:pt idx="19">
                  <c:v>675.57472331645272</c:v>
                </c:pt>
                <c:pt idx="20">
                  <c:v>755.41537243566995</c:v>
                </c:pt>
                <c:pt idx="21">
                  <c:v>859.82237513003076</c:v>
                </c:pt>
                <c:pt idx="22">
                  <c:v>808.38657233207357</c:v>
                </c:pt>
                <c:pt idx="23">
                  <c:v>397.66784849763923</c:v>
                </c:pt>
                <c:pt idx="24">
                  <c:v>639.49289150296045</c:v>
                </c:pt>
                <c:pt idx="25">
                  <c:v>1087.828844249334</c:v>
                </c:pt>
                <c:pt idx="26">
                  <c:v>415.32491512977379</c:v>
                </c:pt>
                <c:pt idx="27">
                  <c:v>1029.4837545083669</c:v>
                </c:pt>
                <c:pt idx="28">
                  <c:v>757.71846808333964</c:v>
                </c:pt>
                <c:pt idx="29">
                  <c:v>487.4885787567585</c:v>
                </c:pt>
                <c:pt idx="30">
                  <c:v>487.4885787567585</c:v>
                </c:pt>
                <c:pt idx="31">
                  <c:v>487.4885787567585</c:v>
                </c:pt>
                <c:pt idx="32">
                  <c:v>487.4885787567585</c:v>
                </c:pt>
                <c:pt idx="33">
                  <c:v>487.4885787567585</c:v>
                </c:pt>
                <c:pt idx="34">
                  <c:v>487.4885787567585</c:v>
                </c:pt>
                <c:pt idx="35">
                  <c:v>487.4885787567585</c:v>
                </c:pt>
                <c:pt idx="36">
                  <c:v>487.4885787567585</c:v>
                </c:pt>
                <c:pt idx="37">
                  <c:v>487.4885787567585</c:v>
                </c:pt>
                <c:pt idx="38">
                  <c:v>487.4885787567585</c:v>
                </c:pt>
                <c:pt idx="39">
                  <c:v>487.4885787567585</c:v>
                </c:pt>
                <c:pt idx="40">
                  <c:v>487.4885787567585</c:v>
                </c:pt>
                <c:pt idx="41">
                  <c:v>487.4885787567585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3-4960-B49C-12266176F7BB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Deaths'!$C$4:$C$45</c:f>
              <c:numCache>
                <c:formatCode>General</c:formatCode>
                <c:ptCount val="42"/>
                <c:pt idx="1">
                  <c:v>5.9868017841531422</c:v>
                </c:pt>
                <c:pt idx="2">
                  <c:v>17.361725174044111</c:v>
                </c:pt>
                <c:pt idx="3">
                  <c:v>20.355126066120679</c:v>
                </c:pt>
                <c:pt idx="4">
                  <c:v>29.335328742350399</c:v>
                </c:pt>
                <c:pt idx="5">
                  <c:v>36.519490883334157</c:v>
                </c:pt>
                <c:pt idx="6">
                  <c:v>44.901013381148573</c:v>
                </c:pt>
                <c:pt idx="7">
                  <c:v>54.479896235793589</c:v>
                </c:pt>
                <c:pt idx="8">
                  <c:v>59.868017841531419</c:v>
                </c:pt>
                <c:pt idx="9">
                  <c:v>67.052179982515185</c:v>
                </c:pt>
                <c:pt idx="10">
                  <c:v>77.828423193990844</c:v>
                </c:pt>
                <c:pt idx="11">
                  <c:v>86.808625870220553</c:v>
                </c:pt>
                <c:pt idx="12">
                  <c:v>111.9531933636638</c:v>
                </c:pt>
                <c:pt idx="13">
                  <c:v>100.57826997377281</c:v>
                </c:pt>
                <c:pt idx="14">
                  <c:v>101.1769501521881</c:v>
                </c:pt>
                <c:pt idx="15">
                  <c:v>83.815224978143988</c:v>
                </c:pt>
                <c:pt idx="16">
                  <c:v>135.30172032186101</c:v>
                </c:pt>
                <c:pt idx="17">
                  <c:v>123.3281167535547</c:v>
                </c:pt>
                <c:pt idx="18">
                  <c:v>199.36049941229959</c:v>
                </c:pt>
                <c:pt idx="19">
                  <c:v>154.45948603115099</c:v>
                </c:pt>
                <c:pt idx="20">
                  <c:v>95.788828546450276</c:v>
                </c:pt>
                <c:pt idx="21">
                  <c:v>-18.559085530874739</c:v>
                </c:pt>
                <c:pt idx="22">
                  <c:v>-18.559085530874739</c:v>
                </c:pt>
                <c:pt idx="23">
                  <c:v>-18.559085530874739</c:v>
                </c:pt>
                <c:pt idx="24">
                  <c:v>-18.559085530874739</c:v>
                </c:pt>
                <c:pt idx="25">
                  <c:v>-18.559085530874739</c:v>
                </c:pt>
                <c:pt idx="26">
                  <c:v>-18.559085530874739</c:v>
                </c:pt>
                <c:pt idx="27">
                  <c:v>-18.559085530874739</c:v>
                </c:pt>
                <c:pt idx="28">
                  <c:v>-18.559085530874739</c:v>
                </c:pt>
                <c:pt idx="29">
                  <c:v>-18.559085530874739</c:v>
                </c:pt>
                <c:pt idx="30">
                  <c:v>-18.559085530874739</c:v>
                </c:pt>
                <c:pt idx="31">
                  <c:v>-18.559085530874739</c:v>
                </c:pt>
                <c:pt idx="32">
                  <c:v>-18.559085530874739</c:v>
                </c:pt>
                <c:pt idx="33">
                  <c:v>-18.559085530874739</c:v>
                </c:pt>
                <c:pt idx="34">
                  <c:v>-18.559085530874739</c:v>
                </c:pt>
                <c:pt idx="35">
                  <c:v>-18.559085530874739</c:v>
                </c:pt>
                <c:pt idx="36">
                  <c:v>-18.559085530874739</c:v>
                </c:pt>
                <c:pt idx="37">
                  <c:v>-18.559085530874739</c:v>
                </c:pt>
                <c:pt idx="38">
                  <c:v>-18.559085530874739</c:v>
                </c:pt>
                <c:pt idx="39">
                  <c:v>-18.559085530874739</c:v>
                </c:pt>
                <c:pt idx="40">
                  <c:v>-18.559085530874739</c:v>
                </c:pt>
                <c:pt idx="41">
                  <c:v>-18.559085530874739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03-4960-B49C-12266176F7BB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Deaths'!$D$4:$D$45</c:f>
              <c:numCache>
                <c:formatCode>General</c:formatCode>
                <c:ptCount val="42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0</c:v>
                </c:pt>
                <c:pt idx="12">
                  <c:v>362.50977124857212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3-4960-B49C-12266176F7BB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Deaths'!$E$4:$E$45</c:f>
              <c:numCache>
                <c:formatCode>General</c:formatCode>
                <c:ptCount val="42"/>
                <c:pt idx="1">
                  <c:v>1.06982119564843</c:v>
                </c:pt>
                <c:pt idx="2">
                  <c:v>2.1396423912968592</c:v>
                </c:pt>
                <c:pt idx="3">
                  <c:v>5.3491059782421484</c:v>
                </c:pt>
                <c:pt idx="4">
                  <c:v>7.4887483695390067</c:v>
                </c:pt>
                <c:pt idx="5">
                  <c:v>11.76803315213273</c:v>
                </c:pt>
                <c:pt idx="6">
                  <c:v>7.4887483695390067</c:v>
                </c:pt>
                <c:pt idx="7">
                  <c:v>20.32660271732016</c:v>
                </c:pt>
                <c:pt idx="8">
                  <c:v>1.06982119564843</c:v>
                </c:pt>
                <c:pt idx="9">
                  <c:v>83.446053260577514</c:v>
                </c:pt>
                <c:pt idx="10">
                  <c:v>66.328914130202634</c:v>
                </c:pt>
                <c:pt idx="11">
                  <c:v>100.56319239095239</c:v>
                </c:pt>
                <c:pt idx="12">
                  <c:v>56.700523369366771</c:v>
                </c:pt>
                <c:pt idx="13">
                  <c:v>204.33584836885009</c:v>
                </c:pt>
                <c:pt idx="14">
                  <c:v>96.28390760835866</c:v>
                </c:pt>
                <c:pt idx="15">
                  <c:v>221.45298749922489</c:v>
                </c:pt>
                <c:pt idx="16">
                  <c:v>227.8719146731155</c:v>
                </c:pt>
                <c:pt idx="17">
                  <c:v>355.1806369552786</c:v>
                </c:pt>
                <c:pt idx="18">
                  <c:v>424.71901467242662</c:v>
                </c:pt>
                <c:pt idx="19">
                  <c:v>576.63362445450355</c:v>
                </c:pt>
                <c:pt idx="20">
                  <c:v>531.70113423726946</c:v>
                </c:pt>
                <c:pt idx="21">
                  <c:v>897.57998314903239</c:v>
                </c:pt>
                <c:pt idx="22">
                  <c:v>768.1316184755724</c:v>
                </c:pt>
                <c:pt idx="23">
                  <c:v>826.97178423623609</c:v>
                </c:pt>
                <c:pt idx="24">
                  <c:v>902.92908912727455</c:v>
                </c:pt>
                <c:pt idx="25">
                  <c:v>878.32320162736073</c:v>
                </c:pt>
                <c:pt idx="26">
                  <c:v>976.74675162701624</c:v>
                </c:pt>
                <c:pt idx="27">
                  <c:v>800.22625434502538</c:v>
                </c:pt>
                <c:pt idx="28">
                  <c:v>987.44496358350057</c:v>
                </c:pt>
                <c:pt idx="29">
                  <c:v>1028.0981690181411</c:v>
                </c:pt>
                <c:pt idx="30">
                  <c:v>909.3480163011651</c:v>
                </c:pt>
                <c:pt idx="31">
                  <c:v>801.29607554067377</c:v>
                </c:pt>
                <c:pt idx="32">
                  <c:v>742.45590978001019</c:v>
                </c:pt>
                <c:pt idx="33">
                  <c:v>748.87483695390074</c:v>
                </c:pt>
                <c:pt idx="34">
                  <c:v>753.1541217364944</c:v>
                </c:pt>
                <c:pt idx="35">
                  <c:v>799.15643314937688</c:v>
                </c:pt>
                <c:pt idx="36">
                  <c:v>700.73288314972137</c:v>
                </c:pt>
                <c:pt idx="37">
                  <c:v>678.26663804110433</c:v>
                </c:pt>
                <c:pt idx="38">
                  <c:v>561.65612771542555</c:v>
                </c:pt>
                <c:pt idx="39">
                  <c:v>561.65612771542555</c:v>
                </c:pt>
                <c:pt idx="40">
                  <c:v>561.65612771542555</c:v>
                </c:pt>
                <c:pt idx="41">
                  <c:v>561.65612771542555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03-4960-B49C-12266176F7BB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Deaths'!$F$4:$F$45</c:f>
              <c:numCache>
                <c:formatCode>General</c:formatCode>
                <c:ptCount val="42"/>
                <c:pt idx="1">
                  <c:v>24.909352375769341</c:v>
                </c:pt>
                <c:pt idx="2">
                  <c:v>19.927481900615469</c:v>
                </c:pt>
                <c:pt idx="3">
                  <c:v>4.9818704751538672</c:v>
                </c:pt>
                <c:pt idx="4">
                  <c:v>19.927481900615469</c:v>
                </c:pt>
                <c:pt idx="5">
                  <c:v>54.800575226692537</c:v>
                </c:pt>
                <c:pt idx="6">
                  <c:v>129.52863235400051</c:v>
                </c:pt>
                <c:pt idx="7">
                  <c:v>74.728057127308006</c:v>
                </c:pt>
                <c:pt idx="8">
                  <c:v>139.4923733043083</c:v>
                </c:pt>
                <c:pt idx="9">
                  <c:v>0</c:v>
                </c:pt>
                <c:pt idx="10">
                  <c:v>24.909352375769341</c:v>
                </c:pt>
                <c:pt idx="11">
                  <c:v>179.3473371055392</c:v>
                </c:pt>
                <c:pt idx="12">
                  <c:v>169.38359615523149</c:v>
                </c:pt>
                <c:pt idx="13">
                  <c:v>293.93035803407821</c:v>
                </c:pt>
                <c:pt idx="14">
                  <c:v>343.74906278561679</c:v>
                </c:pt>
                <c:pt idx="15">
                  <c:v>249.09352375769339</c:v>
                </c:pt>
                <c:pt idx="16">
                  <c:v>74.728057127308006</c:v>
                </c:pt>
                <c:pt idx="17">
                  <c:v>139.4923733043083</c:v>
                </c:pt>
                <c:pt idx="18">
                  <c:v>378.62215611169393</c:v>
                </c:pt>
                <c:pt idx="19">
                  <c:v>567.93323416754083</c:v>
                </c:pt>
                <c:pt idx="20">
                  <c:v>478.25956561477119</c:v>
                </c:pt>
                <c:pt idx="21">
                  <c:v>528.07827036630988</c:v>
                </c:pt>
                <c:pt idx="22">
                  <c:v>383.60402658684779</c:v>
                </c:pt>
                <c:pt idx="23">
                  <c:v>84.691798077615744</c:v>
                </c:pt>
                <c:pt idx="24">
                  <c:v>84.691798077615744</c:v>
                </c:pt>
                <c:pt idx="25">
                  <c:v>84.691798077615744</c:v>
                </c:pt>
                <c:pt idx="26">
                  <c:v>84.691798077615744</c:v>
                </c:pt>
                <c:pt idx="27">
                  <c:v>84.691798077615744</c:v>
                </c:pt>
                <c:pt idx="28">
                  <c:v>84.691798077615744</c:v>
                </c:pt>
                <c:pt idx="29">
                  <c:v>84.691798077615744</c:v>
                </c:pt>
                <c:pt idx="30">
                  <c:v>84.691798077615744</c:v>
                </c:pt>
                <c:pt idx="31">
                  <c:v>84.691798077615744</c:v>
                </c:pt>
                <c:pt idx="32">
                  <c:v>84.691798077615744</c:v>
                </c:pt>
                <c:pt idx="33">
                  <c:v>84.691798077615744</c:v>
                </c:pt>
                <c:pt idx="34">
                  <c:v>84.691798077615744</c:v>
                </c:pt>
                <c:pt idx="35">
                  <c:v>84.691798077615744</c:v>
                </c:pt>
                <c:pt idx="36">
                  <c:v>84.691798077615744</c:v>
                </c:pt>
                <c:pt idx="37">
                  <c:v>84.691798077615744</c:v>
                </c:pt>
                <c:pt idx="38">
                  <c:v>84.691798077615744</c:v>
                </c:pt>
                <c:pt idx="39">
                  <c:v>84.691798077615744</c:v>
                </c:pt>
                <c:pt idx="40">
                  <c:v>84.691798077615744</c:v>
                </c:pt>
                <c:pt idx="41">
                  <c:v>84.691798077615744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3-4960-B49C-12266176F7BB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Deaths'!$G$4:$G$45</c:f>
              <c:numCache>
                <c:formatCode>General</c:formatCode>
                <c:ptCount val="42"/>
                <c:pt idx="1">
                  <c:v>11.84655845852344</c:v>
                </c:pt>
                <c:pt idx="2">
                  <c:v>48.867053641409207</c:v>
                </c:pt>
                <c:pt idx="3">
                  <c:v>29.61639614630861</c:v>
                </c:pt>
                <c:pt idx="4">
                  <c:v>41.462954604832063</c:v>
                </c:pt>
                <c:pt idx="5">
                  <c:v>35.539675375570333</c:v>
                </c:pt>
                <c:pt idx="6">
                  <c:v>39.982134797516629</c:v>
                </c:pt>
                <c:pt idx="7">
                  <c:v>64.415661618221236</c:v>
                </c:pt>
                <c:pt idx="8">
                  <c:v>31.837625857281761</c:v>
                </c:pt>
                <c:pt idx="9">
                  <c:v>83.666319113321833</c:v>
                </c:pt>
                <c:pt idx="10">
                  <c:v>134.0141925620465</c:v>
                </c:pt>
                <c:pt idx="11">
                  <c:v>192.506574951006</c:v>
                </c:pt>
                <c:pt idx="12">
                  <c:v>154.74566986446251</c:v>
                </c:pt>
                <c:pt idx="13">
                  <c:v>133.2737826583888</c:v>
                </c:pt>
                <c:pt idx="14">
                  <c:v>282.09617329358952</c:v>
                </c:pt>
                <c:pt idx="15">
                  <c:v>416.8507757592937</c:v>
                </c:pt>
                <c:pt idx="16">
                  <c:v>421.29323518123999</c:v>
                </c:pt>
                <c:pt idx="17">
                  <c:v>506.4403741018773</c:v>
                </c:pt>
                <c:pt idx="18">
                  <c:v>524.21021178966248</c:v>
                </c:pt>
                <c:pt idx="19">
                  <c:v>459.79455017144119</c:v>
                </c:pt>
                <c:pt idx="20">
                  <c:v>325.03994770573701</c:v>
                </c:pt>
                <c:pt idx="21">
                  <c:v>581.96218427496422</c:v>
                </c:pt>
                <c:pt idx="22">
                  <c:v>694.50448963093697</c:v>
                </c:pt>
                <c:pt idx="23">
                  <c:v>652.30112512244716</c:v>
                </c:pt>
                <c:pt idx="24">
                  <c:v>725.60170558456105</c:v>
                </c:pt>
                <c:pt idx="25">
                  <c:v>678.95588165412494</c:v>
                </c:pt>
                <c:pt idx="26">
                  <c:v>678.95588165412494</c:v>
                </c:pt>
                <c:pt idx="27">
                  <c:v>678.95588165412494</c:v>
                </c:pt>
                <c:pt idx="28">
                  <c:v>678.95588165412494</c:v>
                </c:pt>
                <c:pt idx="29">
                  <c:v>678.95588165412494</c:v>
                </c:pt>
                <c:pt idx="30">
                  <c:v>678.95588165412494</c:v>
                </c:pt>
                <c:pt idx="31">
                  <c:v>678.95588165412494</c:v>
                </c:pt>
                <c:pt idx="32">
                  <c:v>678.95588165412494</c:v>
                </c:pt>
                <c:pt idx="33">
                  <c:v>678.95588165412494</c:v>
                </c:pt>
                <c:pt idx="34">
                  <c:v>678.95588165412494</c:v>
                </c:pt>
                <c:pt idx="35">
                  <c:v>678.95588165412494</c:v>
                </c:pt>
                <c:pt idx="36">
                  <c:v>678.95588165412494</c:v>
                </c:pt>
                <c:pt idx="37">
                  <c:v>678.95588165412494</c:v>
                </c:pt>
                <c:pt idx="38">
                  <c:v>678.95588165412494</c:v>
                </c:pt>
                <c:pt idx="39">
                  <c:v>678.95588165412494</c:v>
                </c:pt>
                <c:pt idx="40">
                  <c:v>678.95588165412494</c:v>
                </c:pt>
                <c:pt idx="41">
                  <c:v>678.95588165412494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03-4960-B49C-12266176F7BB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Deaths'!$H$4:$H$45</c:f>
              <c:numCache>
                <c:formatCode>General</c:formatCode>
                <c:ptCount val="42"/>
                <c:pt idx="1">
                  <c:v>22.639909680800159</c:v>
                </c:pt>
                <c:pt idx="2">
                  <c:v>35.859185803146559</c:v>
                </c:pt>
                <c:pt idx="3">
                  <c:v>40.569502582373431</c:v>
                </c:pt>
                <c:pt idx="4">
                  <c:v>56.523801350722543</c:v>
                </c:pt>
                <c:pt idx="5">
                  <c:v>67.615837637289061</c:v>
                </c:pt>
                <c:pt idx="6">
                  <c:v>67.008054827066232</c:v>
                </c:pt>
                <c:pt idx="7">
                  <c:v>77.644254005965635</c:v>
                </c:pt>
                <c:pt idx="8">
                  <c:v>136.14334948991231</c:v>
                </c:pt>
                <c:pt idx="9">
                  <c:v>134.62389246435529</c:v>
                </c:pt>
                <c:pt idx="10">
                  <c:v>177.62452628762</c:v>
                </c:pt>
                <c:pt idx="11">
                  <c:v>176.4089606671744</c:v>
                </c:pt>
                <c:pt idx="12">
                  <c:v>200.2644359684202</c:v>
                </c:pt>
                <c:pt idx="13">
                  <c:v>184.00624579495971</c:v>
                </c:pt>
                <c:pt idx="14">
                  <c:v>176.86479777484149</c:v>
                </c:pt>
                <c:pt idx="15">
                  <c:v>305.56280783952428</c:v>
                </c:pt>
                <c:pt idx="16">
                  <c:v>290.21629188139798</c:v>
                </c:pt>
                <c:pt idx="17">
                  <c:v>279.58009270249858</c:v>
                </c:pt>
                <c:pt idx="18">
                  <c:v>311.64063594175252</c:v>
                </c:pt>
                <c:pt idx="19">
                  <c:v>285.05013799450398</c:v>
                </c:pt>
                <c:pt idx="20">
                  <c:v>285.05013799450398</c:v>
                </c:pt>
                <c:pt idx="21">
                  <c:v>285.05013799450398</c:v>
                </c:pt>
                <c:pt idx="22">
                  <c:v>285.05013799450398</c:v>
                </c:pt>
                <c:pt idx="23">
                  <c:v>285.05013799450398</c:v>
                </c:pt>
                <c:pt idx="24">
                  <c:v>285.05013799450398</c:v>
                </c:pt>
                <c:pt idx="25">
                  <c:v>285.05013799450398</c:v>
                </c:pt>
                <c:pt idx="26">
                  <c:v>285.05013799450398</c:v>
                </c:pt>
                <c:pt idx="27">
                  <c:v>285.05013799450398</c:v>
                </c:pt>
                <c:pt idx="28">
                  <c:v>285.05013799450398</c:v>
                </c:pt>
                <c:pt idx="29">
                  <c:v>285.05013799450398</c:v>
                </c:pt>
                <c:pt idx="30">
                  <c:v>285.05013799450398</c:v>
                </c:pt>
                <c:pt idx="31">
                  <c:v>285.05013799450398</c:v>
                </c:pt>
                <c:pt idx="32">
                  <c:v>285.05013799450398</c:v>
                </c:pt>
                <c:pt idx="33">
                  <c:v>285.05013799450398</c:v>
                </c:pt>
                <c:pt idx="34">
                  <c:v>285.05013799450398</c:v>
                </c:pt>
                <c:pt idx="35">
                  <c:v>285.05013799450398</c:v>
                </c:pt>
                <c:pt idx="36">
                  <c:v>285.05013799450398</c:v>
                </c:pt>
                <c:pt idx="37">
                  <c:v>285.05013799450398</c:v>
                </c:pt>
                <c:pt idx="38">
                  <c:v>285.05013799450398</c:v>
                </c:pt>
                <c:pt idx="39">
                  <c:v>285.05013799450398</c:v>
                </c:pt>
                <c:pt idx="40">
                  <c:v>285.05013799450398</c:v>
                </c:pt>
                <c:pt idx="41">
                  <c:v>285.05013799450398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3-4960-B49C-12266176F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50736"/>
        <c:axId val="703354344"/>
      </c:scatterChart>
      <c:valAx>
        <c:axId val="70335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4344"/>
        <c:crosses val="autoZero"/>
        <c:crossBetween val="midCat"/>
      </c:valAx>
      <c:valAx>
        <c:axId val="70335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Rebased population adjusted daily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Deaths'!$B$4:$B$43</c:f>
              <c:numCache>
                <c:formatCode>General</c:formatCode>
                <c:ptCount val="40"/>
                <c:pt idx="1">
                  <c:v>9.2123825906789012</c:v>
                </c:pt>
                <c:pt idx="2">
                  <c:v>0</c:v>
                </c:pt>
                <c:pt idx="3">
                  <c:v>43.758817305724783</c:v>
                </c:pt>
                <c:pt idx="4">
                  <c:v>0</c:v>
                </c:pt>
                <c:pt idx="5">
                  <c:v>0</c:v>
                </c:pt>
                <c:pt idx="6">
                  <c:v>72.931362176207969</c:v>
                </c:pt>
                <c:pt idx="7">
                  <c:v>158.91359968921111</c:v>
                </c:pt>
                <c:pt idx="8">
                  <c:v>85.982237513003071</c:v>
                </c:pt>
                <c:pt idx="9">
                  <c:v>85.982237513003071</c:v>
                </c:pt>
                <c:pt idx="10">
                  <c:v>142.791930155523</c:v>
                </c:pt>
                <c:pt idx="11">
                  <c:v>184.24765181357799</c:v>
                </c:pt>
                <c:pt idx="12">
                  <c:v>177.33836487056891</c:v>
                </c:pt>
                <c:pt idx="13">
                  <c:v>280.20997046648318</c:v>
                </c:pt>
                <c:pt idx="14">
                  <c:v>229.54186621774929</c:v>
                </c:pt>
                <c:pt idx="15">
                  <c:v>244.8958372022141</c:v>
                </c:pt>
                <c:pt idx="16">
                  <c:v>224.1679763731866</c:v>
                </c:pt>
                <c:pt idx="17">
                  <c:v>320.89799357531513</c:v>
                </c:pt>
                <c:pt idx="18">
                  <c:v>383.08157606239757</c:v>
                </c:pt>
                <c:pt idx="19">
                  <c:v>675.57472331645272</c:v>
                </c:pt>
                <c:pt idx="20">
                  <c:v>755.41537243566995</c:v>
                </c:pt>
                <c:pt idx="21">
                  <c:v>859.82237513003076</c:v>
                </c:pt>
                <c:pt idx="22">
                  <c:v>808.38657233207357</c:v>
                </c:pt>
                <c:pt idx="23">
                  <c:v>397.66784849763923</c:v>
                </c:pt>
                <c:pt idx="24">
                  <c:v>639.49289150296045</c:v>
                </c:pt>
                <c:pt idx="25">
                  <c:v>1087.828844249334</c:v>
                </c:pt>
                <c:pt idx="26">
                  <c:v>415.32491512977379</c:v>
                </c:pt>
                <c:pt idx="27">
                  <c:v>1029.4837545083669</c:v>
                </c:pt>
                <c:pt idx="28">
                  <c:v>757.71846808333964</c:v>
                </c:pt>
                <c:pt idx="29">
                  <c:v>487.4885787567585</c:v>
                </c:pt>
                <c:pt idx="30">
                  <c:v>487.4885787567585</c:v>
                </c:pt>
                <c:pt idx="31">
                  <c:v>487.4885787567585</c:v>
                </c:pt>
                <c:pt idx="32">
                  <c:v>487.4885787567585</c:v>
                </c:pt>
                <c:pt idx="33">
                  <c:v>487.4885787567585</c:v>
                </c:pt>
                <c:pt idx="34">
                  <c:v>487.4885787567585</c:v>
                </c:pt>
                <c:pt idx="35">
                  <c:v>487.4885787567585</c:v>
                </c:pt>
                <c:pt idx="36">
                  <c:v>487.4885787567585</c:v>
                </c:pt>
                <c:pt idx="37">
                  <c:v>487.4885787567585</c:v>
                </c:pt>
                <c:pt idx="38">
                  <c:v>487.4885787567585</c:v>
                </c:pt>
                <c:pt idx="39">
                  <c:v>487.4885787567585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6C-4CED-A1B9-41B9120CB6C7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Deaths'!$C$4:$C$43</c:f>
              <c:numCache>
                <c:formatCode>General</c:formatCode>
                <c:ptCount val="40"/>
                <c:pt idx="1">
                  <c:v>5.9868017841531422</c:v>
                </c:pt>
                <c:pt idx="2">
                  <c:v>17.361725174044111</c:v>
                </c:pt>
                <c:pt idx="3">
                  <c:v>20.355126066120679</c:v>
                </c:pt>
                <c:pt idx="4">
                  <c:v>29.335328742350399</c:v>
                </c:pt>
                <c:pt idx="5">
                  <c:v>36.519490883334157</c:v>
                </c:pt>
                <c:pt idx="6">
                  <c:v>44.901013381148573</c:v>
                </c:pt>
                <c:pt idx="7">
                  <c:v>54.479896235793589</c:v>
                </c:pt>
                <c:pt idx="8">
                  <c:v>59.868017841531419</c:v>
                </c:pt>
                <c:pt idx="9">
                  <c:v>67.052179982515185</c:v>
                </c:pt>
                <c:pt idx="10">
                  <c:v>77.828423193990844</c:v>
                </c:pt>
                <c:pt idx="11">
                  <c:v>86.808625870220553</c:v>
                </c:pt>
                <c:pt idx="12">
                  <c:v>111.9531933636638</c:v>
                </c:pt>
                <c:pt idx="13">
                  <c:v>100.57826997377281</c:v>
                </c:pt>
                <c:pt idx="14">
                  <c:v>101.1769501521881</c:v>
                </c:pt>
                <c:pt idx="15">
                  <c:v>83.815224978143988</c:v>
                </c:pt>
                <c:pt idx="16">
                  <c:v>135.30172032186101</c:v>
                </c:pt>
                <c:pt idx="17">
                  <c:v>123.3281167535547</c:v>
                </c:pt>
                <c:pt idx="18">
                  <c:v>199.36049941229959</c:v>
                </c:pt>
                <c:pt idx="19">
                  <c:v>154.45948603115099</c:v>
                </c:pt>
                <c:pt idx="20">
                  <c:v>95.788828546450276</c:v>
                </c:pt>
                <c:pt idx="21">
                  <c:v>-18.559085530874739</c:v>
                </c:pt>
                <c:pt idx="22">
                  <c:v>-18.559085530874739</c:v>
                </c:pt>
                <c:pt idx="23">
                  <c:v>-18.559085530874739</c:v>
                </c:pt>
                <c:pt idx="24">
                  <c:v>-18.559085530874739</c:v>
                </c:pt>
                <c:pt idx="25">
                  <c:v>-18.559085530874739</c:v>
                </c:pt>
                <c:pt idx="26">
                  <c:v>-18.559085530874739</c:v>
                </c:pt>
                <c:pt idx="27">
                  <c:v>-18.559085530874739</c:v>
                </c:pt>
                <c:pt idx="28">
                  <c:v>-18.559085530874739</c:v>
                </c:pt>
                <c:pt idx="29">
                  <c:v>-18.559085530874739</c:v>
                </c:pt>
                <c:pt idx="30">
                  <c:v>-18.559085530874739</c:v>
                </c:pt>
                <c:pt idx="31">
                  <c:v>-18.559085530874739</c:v>
                </c:pt>
                <c:pt idx="32">
                  <c:v>-18.559085530874739</c:v>
                </c:pt>
                <c:pt idx="33">
                  <c:v>-18.559085530874739</c:v>
                </c:pt>
                <c:pt idx="34">
                  <c:v>-18.559085530874739</c:v>
                </c:pt>
                <c:pt idx="35">
                  <c:v>-18.559085530874739</c:v>
                </c:pt>
                <c:pt idx="36">
                  <c:v>-18.559085530874739</c:v>
                </c:pt>
                <c:pt idx="37">
                  <c:v>-18.559085530874739</c:v>
                </c:pt>
                <c:pt idx="38">
                  <c:v>-18.559085530874739</c:v>
                </c:pt>
                <c:pt idx="39">
                  <c:v>-18.559085530874739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6C-4CED-A1B9-41B9120CB6C7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Deaths'!$D$4:$D$43</c:f>
              <c:numCache>
                <c:formatCode>General</c:formatCode>
                <c:ptCount val="40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0</c:v>
                </c:pt>
                <c:pt idx="12">
                  <c:v>362.50977124857212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6C-4CED-A1B9-41B9120CB6C7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Deaths'!$E$4:$E$43</c:f>
              <c:numCache>
                <c:formatCode>General</c:formatCode>
                <c:ptCount val="40"/>
                <c:pt idx="1">
                  <c:v>1.06982119564843</c:v>
                </c:pt>
                <c:pt idx="2">
                  <c:v>2.1396423912968592</c:v>
                </c:pt>
                <c:pt idx="3">
                  <c:v>5.3491059782421484</c:v>
                </c:pt>
                <c:pt idx="4">
                  <c:v>7.4887483695390067</c:v>
                </c:pt>
                <c:pt idx="5">
                  <c:v>11.76803315213273</c:v>
                </c:pt>
                <c:pt idx="6">
                  <c:v>7.4887483695390067</c:v>
                </c:pt>
                <c:pt idx="7">
                  <c:v>20.32660271732016</c:v>
                </c:pt>
                <c:pt idx="8">
                  <c:v>1.06982119564843</c:v>
                </c:pt>
                <c:pt idx="9">
                  <c:v>83.446053260577514</c:v>
                </c:pt>
                <c:pt idx="10">
                  <c:v>66.328914130202634</c:v>
                </c:pt>
                <c:pt idx="11">
                  <c:v>100.56319239095239</c:v>
                </c:pt>
                <c:pt idx="12">
                  <c:v>56.700523369366771</c:v>
                </c:pt>
                <c:pt idx="13">
                  <c:v>204.33584836885009</c:v>
                </c:pt>
                <c:pt idx="14">
                  <c:v>96.28390760835866</c:v>
                </c:pt>
                <c:pt idx="15">
                  <c:v>221.45298749922489</c:v>
                </c:pt>
                <c:pt idx="16">
                  <c:v>227.8719146731155</c:v>
                </c:pt>
                <c:pt idx="17">
                  <c:v>355.1806369552786</c:v>
                </c:pt>
                <c:pt idx="18">
                  <c:v>424.71901467242662</c:v>
                </c:pt>
                <c:pt idx="19">
                  <c:v>576.63362445450355</c:v>
                </c:pt>
                <c:pt idx="20">
                  <c:v>531.70113423726946</c:v>
                </c:pt>
                <c:pt idx="21">
                  <c:v>897.57998314903239</c:v>
                </c:pt>
                <c:pt idx="22">
                  <c:v>768.1316184755724</c:v>
                </c:pt>
                <c:pt idx="23">
                  <c:v>826.97178423623609</c:v>
                </c:pt>
                <c:pt idx="24">
                  <c:v>902.92908912727455</c:v>
                </c:pt>
                <c:pt idx="25">
                  <c:v>878.32320162736073</c:v>
                </c:pt>
                <c:pt idx="26">
                  <c:v>976.74675162701624</c:v>
                </c:pt>
                <c:pt idx="27">
                  <c:v>800.22625434502538</c:v>
                </c:pt>
                <c:pt idx="28">
                  <c:v>987.44496358350057</c:v>
                </c:pt>
                <c:pt idx="29">
                  <c:v>1028.0981690181411</c:v>
                </c:pt>
                <c:pt idx="30">
                  <c:v>909.3480163011651</c:v>
                </c:pt>
                <c:pt idx="31">
                  <c:v>801.29607554067377</c:v>
                </c:pt>
                <c:pt idx="32">
                  <c:v>742.45590978001019</c:v>
                </c:pt>
                <c:pt idx="33">
                  <c:v>748.87483695390074</c:v>
                </c:pt>
                <c:pt idx="34">
                  <c:v>753.1541217364944</c:v>
                </c:pt>
                <c:pt idx="35">
                  <c:v>799.15643314937688</c:v>
                </c:pt>
                <c:pt idx="36">
                  <c:v>700.73288314972137</c:v>
                </c:pt>
                <c:pt idx="37">
                  <c:v>678.26663804110433</c:v>
                </c:pt>
                <c:pt idx="38">
                  <c:v>561.65612771542555</c:v>
                </c:pt>
                <c:pt idx="39">
                  <c:v>561.65612771542555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6C-4CED-A1B9-41B9120CB6C7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Deaths'!$F$4:$F$43</c:f>
              <c:numCache>
                <c:formatCode>General</c:formatCode>
                <c:ptCount val="40"/>
                <c:pt idx="1">
                  <c:v>24.909352375769341</c:v>
                </c:pt>
                <c:pt idx="2">
                  <c:v>19.927481900615469</c:v>
                </c:pt>
                <c:pt idx="3">
                  <c:v>4.9818704751538672</c:v>
                </c:pt>
                <c:pt idx="4">
                  <c:v>19.927481900615469</c:v>
                </c:pt>
                <c:pt idx="5">
                  <c:v>54.800575226692537</c:v>
                </c:pt>
                <c:pt idx="6">
                  <c:v>129.52863235400051</c:v>
                </c:pt>
                <c:pt idx="7">
                  <c:v>74.728057127308006</c:v>
                </c:pt>
                <c:pt idx="8">
                  <c:v>139.4923733043083</c:v>
                </c:pt>
                <c:pt idx="9">
                  <c:v>0</c:v>
                </c:pt>
                <c:pt idx="10">
                  <c:v>24.909352375769341</c:v>
                </c:pt>
                <c:pt idx="11">
                  <c:v>179.3473371055392</c:v>
                </c:pt>
                <c:pt idx="12">
                  <c:v>169.38359615523149</c:v>
                </c:pt>
                <c:pt idx="13">
                  <c:v>293.93035803407821</c:v>
                </c:pt>
                <c:pt idx="14">
                  <c:v>343.74906278561679</c:v>
                </c:pt>
                <c:pt idx="15">
                  <c:v>249.09352375769339</c:v>
                </c:pt>
                <c:pt idx="16">
                  <c:v>74.728057127308006</c:v>
                </c:pt>
                <c:pt idx="17">
                  <c:v>139.4923733043083</c:v>
                </c:pt>
                <c:pt idx="18">
                  <c:v>378.62215611169393</c:v>
                </c:pt>
                <c:pt idx="19">
                  <c:v>567.93323416754083</c:v>
                </c:pt>
                <c:pt idx="20">
                  <c:v>478.25956561477119</c:v>
                </c:pt>
                <c:pt idx="21">
                  <c:v>528.07827036630988</c:v>
                </c:pt>
                <c:pt idx="22">
                  <c:v>383.60402658684779</c:v>
                </c:pt>
                <c:pt idx="23">
                  <c:v>84.691798077615744</c:v>
                </c:pt>
                <c:pt idx="24">
                  <c:v>84.691798077615744</c:v>
                </c:pt>
                <c:pt idx="25">
                  <c:v>84.691798077615744</c:v>
                </c:pt>
                <c:pt idx="26">
                  <c:v>84.691798077615744</c:v>
                </c:pt>
                <c:pt idx="27">
                  <c:v>84.691798077615744</c:v>
                </c:pt>
                <c:pt idx="28">
                  <c:v>84.691798077615744</c:v>
                </c:pt>
                <c:pt idx="29">
                  <c:v>84.691798077615744</c:v>
                </c:pt>
                <c:pt idx="30">
                  <c:v>84.691798077615744</c:v>
                </c:pt>
                <c:pt idx="31">
                  <c:v>84.691798077615744</c:v>
                </c:pt>
                <c:pt idx="32">
                  <c:v>84.691798077615744</c:v>
                </c:pt>
                <c:pt idx="33">
                  <c:v>84.691798077615744</c:v>
                </c:pt>
                <c:pt idx="34">
                  <c:v>84.691798077615744</c:v>
                </c:pt>
                <c:pt idx="35">
                  <c:v>84.691798077615744</c:v>
                </c:pt>
                <c:pt idx="36">
                  <c:v>84.691798077615744</c:v>
                </c:pt>
                <c:pt idx="37">
                  <c:v>84.691798077615744</c:v>
                </c:pt>
                <c:pt idx="38">
                  <c:v>84.691798077615744</c:v>
                </c:pt>
                <c:pt idx="39">
                  <c:v>84.691798077615744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6C-4CED-A1B9-41B9120CB6C7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Deaths'!$G$4:$G$43</c:f>
              <c:numCache>
                <c:formatCode>General</c:formatCode>
                <c:ptCount val="40"/>
                <c:pt idx="1">
                  <c:v>11.84655845852344</c:v>
                </c:pt>
                <c:pt idx="2">
                  <c:v>48.867053641409207</c:v>
                </c:pt>
                <c:pt idx="3">
                  <c:v>29.61639614630861</c:v>
                </c:pt>
                <c:pt idx="4">
                  <c:v>41.462954604832063</c:v>
                </c:pt>
                <c:pt idx="5">
                  <c:v>35.539675375570333</c:v>
                </c:pt>
                <c:pt idx="6">
                  <c:v>39.982134797516629</c:v>
                </c:pt>
                <c:pt idx="7">
                  <c:v>64.415661618221236</c:v>
                </c:pt>
                <c:pt idx="8">
                  <c:v>31.837625857281761</c:v>
                </c:pt>
                <c:pt idx="9">
                  <c:v>83.666319113321833</c:v>
                </c:pt>
                <c:pt idx="10">
                  <c:v>134.0141925620465</c:v>
                </c:pt>
                <c:pt idx="11">
                  <c:v>192.506574951006</c:v>
                </c:pt>
                <c:pt idx="12">
                  <c:v>154.74566986446251</c:v>
                </c:pt>
                <c:pt idx="13">
                  <c:v>133.2737826583888</c:v>
                </c:pt>
                <c:pt idx="14">
                  <c:v>282.09617329358952</c:v>
                </c:pt>
                <c:pt idx="15">
                  <c:v>416.8507757592937</c:v>
                </c:pt>
                <c:pt idx="16">
                  <c:v>421.29323518123999</c:v>
                </c:pt>
                <c:pt idx="17">
                  <c:v>506.4403741018773</c:v>
                </c:pt>
                <c:pt idx="18">
                  <c:v>524.21021178966248</c:v>
                </c:pt>
                <c:pt idx="19">
                  <c:v>459.79455017144119</c:v>
                </c:pt>
                <c:pt idx="20">
                  <c:v>325.03994770573701</c:v>
                </c:pt>
                <c:pt idx="21">
                  <c:v>581.96218427496422</c:v>
                </c:pt>
                <c:pt idx="22">
                  <c:v>694.50448963093697</c:v>
                </c:pt>
                <c:pt idx="23">
                  <c:v>652.30112512244716</c:v>
                </c:pt>
                <c:pt idx="24">
                  <c:v>725.60170558456105</c:v>
                </c:pt>
                <c:pt idx="25">
                  <c:v>678.95588165412494</c:v>
                </c:pt>
                <c:pt idx="26">
                  <c:v>678.95588165412494</c:v>
                </c:pt>
                <c:pt idx="27">
                  <c:v>678.95588165412494</c:v>
                </c:pt>
                <c:pt idx="28">
                  <c:v>678.95588165412494</c:v>
                </c:pt>
                <c:pt idx="29">
                  <c:v>678.95588165412494</c:v>
                </c:pt>
                <c:pt idx="30">
                  <c:v>678.95588165412494</c:v>
                </c:pt>
                <c:pt idx="31">
                  <c:v>678.95588165412494</c:v>
                </c:pt>
                <c:pt idx="32">
                  <c:v>678.95588165412494</c:v>
                </c:pt>
                <c:pt idx="33">
                  <c:v>678.95588165412494</c:v>
                </c:pt>
                <c:pt idx="34">
                  <c:v>678.95588165412494</c:v>
                </c:pt>
                <c:pt idx="35">
                  <c:v>678.95588165412494</c:v>
                </c:pt>
                <c:pt idx="36">
                  <c:v>678.95588165412494</c:v>
                </c:pt>
                <c:pt idx="37">
                  <c:v>678.95588165412494</c:v>
                </c:pt>
                <c:pt idx="38">
                  <c:v>678.95588165412494</c:v>
                </c:pt>
                <c:pt idx="39">
                  <c:v>678.95588165412494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6C-4CED-A1B9-41B9120CB6C7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Deaths'!$H$4:$H$43</c:f>
              <c:numCache>
                <c:formatCode>General</c:formatCode>
                <c:ptCount val="40"/>
                <c:pt idx="1">
                  <c:v>22.639909680800159</c:v>
                </c:pt>
                <c:pt idx="2">
                  <c:v>35.859185803146559</c:v>
                </c:pt>
                <c:pt idx="3">
                  <c:v>40.569502582373431</c:v>
                </c:pt>
                <c:pt idx="4">
                  <c:v>56.523801350722543</c:v>
                </c:pt>
                <c:pt idx="5">
                  <c:v>67.615837637289061</c:v>
                </c:pt>
                <c:pt idx="6">
                  <c:v>67.008054827066232</c:v>
                </c:pt>
                <c:pt idx="7">
                  <c:v>77.644254005965635</c:v>
                </c:pt>
                <c:pt idx="8">
                  <c:v>136.14334948991231</c:v>
                </c:pt>
                <c:pt idx="9">
                  <c:v>134.62389246435529</c:v>
                </c:pt>
                <c:pt idx="10">
                  <c:v>177.62452628762</c:v>
                </c:pt>
                <c:pt idx="11">
                  <c:v>176.4089606671744</c:v>
                </c:pt>
                <c:pt idx="12">
                  <c:v>200.2644359684202</c:v>
                </c:pt>
                <c:pt idx="13">
                  <c:v>184.00624579495971</c:v>
                </c:pt>
                <c:pt idx="14">
                  <c:v>176.86479777484149</c:v>
                </c:pt>
                <c:pt idx="15">
                  <c:v>305.56280783952428</c:v>
                </c:pt>
                <c:pt idx="16">
                  <c:v>290.21629188139798</c:v>
                </c:pt>
                <c:pt idx="17">
                  <c:v>279.58009270249858</c:v>
                </c:pt>
                <c:pt idx="18">
                  <c:v>311.64063594175252</c:v>
                </c:pt>
                <c:pt idx="19">
                  <c:v>285.05013799450398</c:v>
                </c:pt>
                <c:pt idx="20">
                  <c:v>285.05013799450398</c:v>
                </c:pt>
                <c:pt idx="21">
                  <c:v>285.05013799450398</c:v>
                </c:pt>
                <c:pt idx="22">
                  <c:v>285.05013799450398</c:v>
                </c:pt>
                <c:pt idx="23">
                  <c:v>285.05013799450398</c:v>
                </c:pt>
                <c:pt idx="24">
                  <c:v>285.05013799450398</c:v>
                </c:pt>
                <c:pt idx="25">
                  <c:v>285.05013799450398</c:v>
                </c:pt>
                <c:pt idx="26">
                  <c:v>285.05013799450398</c:v>
                </c:pt>
                <c:pt idx="27">
                  <c:v>285.05013799450398</c:v>
                </c:pt>
                <c:pt idx="28">
                  <c:v>285.05013799450398</c:v>
                </c:pt>
                <c:pt idx="29">
                  <c:v>285.05013799450398</c:v>
                </c:pt>
                <c:pt idx="30">
                  <c:v>285.05013799450398</c:v>
                </c:pt>
                <c:pt idx="31">
                  <c:v>285.05013799450398</c:v>
                </c:pt>
                <c:pt idx="32">
                  <c:v>285.05013799450398</c:v>
                </c:pt>
                <c:pt idx="33">
                  <c:v>285.05013799450398</c:v>
                </c:pt>
                <c:pt idx="34">
                  <c:v>285.05013799450398</c:v>
                </c:pt>
                <c:pt idx="35">
                  <c:v>285.05013799450398</c:v>
                </c:pt>
                <c:pt idx="36">
                  <c:v>285.05013799450398</c:v>
                </c:pt>
                <c:pt idx="37">
                  <c:v>285.05013799450398</c:v>
                </c:pt>
                <c:pt idx="38">
                  <c:v>285.05013799450398</c:v>
                </c:pt>
                <c:pt idx="39">
                  <c:v>285.05013799450398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6C-4CED-A1B9-41B9120CB6C7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'Rebased Deaths'!$M$4:$M$10</c:f>
              <c:strCache>
                <c:ptCount val="7"/>
                <c:pt idx="0">
                  <c:v>France</c:v>
                </c:pt>
                <c:pt idx="1">
                  <c:v>Germany</c:v>
                </c:pt>
                <c:pt idx="2">
                  <c:v>Italy</c:v>
                </c:pt>
                <c:pt idx="3">
                  <c:v>Spain</c:v>
                </c:pt>
                <c:pt idx="4">
                  <c:v>Sweden</c:v>
                </c:pt>
                <c:pt idx="5">
                  <c:v>UK</c:v>
                </c:pt>
                <c:pt idx="6">
                  <c:v>US</c:v>
                </c:pt>
              </c:strCache>
            </c:strRef>
          </c:xVal>
          <c:yVal>
            <c:numRef>
              <c:f>'Rebased Deaths'!$N$4:$N$10</c:f>
              <c:numCache>
                <c:formatCode>General</c:formatCode>
                <c:ptCount val="7"/>
                <c:pt idx="0">
                  <c:v>12</c:v>
                </c:pt>
                <c:pt idx="1">
                  <c:v>20</c:v>
                </c:pt>
                <c:pt idx="2">
                  <c:v>0</c:v>
                </c:pt>
                <c:pt idx="3">
                  <c:v>3</c:v>
                </c:pt>
                <c:pt idx="4">
                  <c:v>18</c:v>
                </c:pt>
                <c:pt idx="5">
                  <c:v>16</c:v>
                </c:pt>
                <c:pt idx="6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6-4019-93D5-E62E0F59D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28976"/>
        <c:axId val="690155552"/>
      </c:scatterChart>
      <c:valAx>
        <c:axId val="105422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Rebased</a:t>
                </a:r>
                <a:r>
                  <a:rPr lang="en-GB" sz="1100" baseline="0"/>
                  <a:t> days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55552"/>
        <c:crosses val="autoZero"/>
        <c:crossBetween val="midCat"/>
      </c:valAx>
      <c:valAx>
        <c:axId val="6901555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Daily deaths equivalent (50m population)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2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1A143E-349C-4F89-8BE2-F54E90754587}">
  <sheetPr codeName="Chart6"/>
  <sheetViews>
    <sheetView tabSelected="1" zoomScale="12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AC2B8-34BF-48C0-A54C-CD9F01A75C90}">
  <sheetPr codeName="Chart7"/>
  <sheetViews>
    <sheetView zoomScale="12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98FAE7-0E6B-4861-8855-9E9652771245}">
  <sheetPr codeName="Chart8"/>
  <sheetViews>
    <sheetView zoomScale="12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94A68A-F61F-4E2D-9095-32F1B354244B}">
  <sheetPr codeName="Chart10"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43227-9594-4E12-AA1F-136F8C0CE6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0.91438</cdr:x>
      <cdr:y>0.59024</cdr:y>
    </cdr:from>
    <cdr:to>
      <cdr:x>1</cdr:x>
      <cdr:y>0.63889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8509580" y="3589836"/>
          <a:ext cx="796813" cy="295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0.91439</cdr:x>
      <cdr:y>0.5541</cdr:y>
    </cdr:from>
    <cdr:to>
      <cdr:x>1</cdr:x>
      <cdr:y>0.60274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9673" y="3369981"/>
          <a:ext cx="796720" cy="2958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0.91439</cdr:x>
      <cdr:y>0.29759</cdr:y>
    </cdr:from>
    <cdr:to>
      <cdr:x>1</cdr:x>
      <cdr:y>0.34624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9673" y="1809923"/>
          <a:ext cx="796720" cy="295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0.91438</cdr:x>
      <cdr:y>0.49147</cdr:y>
    </cdr:from>
    <cdr:to>
      <cdr:x>1</cdr:x>
      <cdr:y>0.54012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9579" y="2989071"/>
          <a:ext cx="796814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0.91439</cdr:x>
      <cdr:y>0.62797</cdr:y>
    </cdr:from>
    <cdr:to>
      <cdr:x>1</cdr:x>
      <cdr:y>0.67661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9672" y="3819265"/>
          <a:ext cx="796721" cy="2958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0.91439</cdr:x>
      <cdr:y>0.6559</cdr:y>
    </cdr:from>
    <cdr:to>
      <cdr:x>1</cdr:x>
      <cdr:y>0.70455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9672" y="3989163"/>
          <a:ext cx="796721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0.91852</cdr:x>
      <cdr:y>0.76315</cdr:y>
    </cdr:from>
    <cdr:to>
      <cdr:x>0.99497</cdr:x>
      <cdr:y>0.8118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48075" y="4641411"/>
          <a:ext cx="711474" cy="295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0.08843</cdr:x>
      <cdr:y>0.11106</cdr:y>
    </cdr:from>
    <cdr:to>
      <cdr:x>0.36027</cdr:x>
      <cdr:y>0.27458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D0AC0499-D9FB-4E27-86EE-E3D23E6DF83B}"/>
            </a:ext>
          </a:extLst>
        </cdr:cNvPr>
        <cdr:cNvSpPr txBox="1"/>
      </cdr:nvSpPr>
      <cdr:spPr>
        <a:xfrm xmlns:a="http://schemas.openxmlformats.org/drawingml/2006/main">
          <a:off x="822653" y="674852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22-Apr-2020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98CD1-8A46-4C01-BA0D-66923904A5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0.91372</cdr:x>
      <cdr:y>0.62394</cdr:y>
    </cdr:from>
    <cdr:to>
      <cdr:x>0.99933</cdr:x>
      <cdr:y>0.67259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8503401" y="3794751"/>
          <a:ext cx="796720" cy="295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0.91439</cdr:x>
      <cdr:y>0.67038</cdr:y>
    </cdr:from>
    <cdr:to>
      <cdr:x>1</cdr:x>
      <cdr:y>0.71903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9673" y="4077243"/>
          <a:ext cx="796720" cy="295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0.91439</cdr:x>
      <cdr:y>0.55232</cdr:y>
    </cdr:from>
    <cdr:to>
      <cdr:x>1</cdr:x>
      <cdr:y>0.60097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9673" y="3359173"/>
          <a:ext cx="796720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0.91438</cdr:x>
      <cdr:y>0.53434</cdr:y>
    </cdr:from>
    <cdr:to>
      <cdr:x>1</cdr:x>
      <cdr:y>0.58299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9580" y="3249814"/>
          <a:ext cx="796813" cy="295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0.91439</cdr:x>
      <cdr:y>0.64759</cdr:y>
    </cdr:from>
    <cdr:to>
      <cdr:x>1</cdr:x>
      <cdr:y>0.69624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9673" y="3938616"/>
          <a:ext cx="796720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0.91438</cdr:x>
      <cdr:y>0.71387</cdr:y>
    </cdr:from>
    <cdr:to>
      <cdr:x>1</cdr:x>
      <cdr:y>0.76251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9580" y="4341745"/>
          <a:ext cx="796813" cy="2958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0.91439</cdr:x>
      <cdr:y>0.84058</cdr:y>
    </cdr:from>
    <cdr:to>
      <cdr:x>1</cdr:x>
      <cdr:y>0.88923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9673" y="5112363"/>
          <a:ext cx="796720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0.08666</cdr:x>
      <cdr:y>0.11106</cdr:y>
    </cdr:from>
    <cdr:to>
      <cdr:x>0.35851</cdr:x>
      <cdr:y>0.27458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EF064BA-29B6-4C9E-ACBF-9732BC489A27}"/>
            </a:ext>
          </a:extLst>
        </cdr:cNvPr>
        <cdr:cNvSpPr txBox="1"/>
      </cdr:nvSpPr>
      <cdr:spPr>
        <a:xfrm xmlns:a="http://schemas.openxmlformats.org/drawingml/2006/main">
          <a:off x="806231" y="674851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5-day moving average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22-Apr-2020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A2D2D-C009-4CB4-9A0C-F7C80B575E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0.92799</cdr:x>
      <cdr:y>0.58359</cdr:y>
    </cdr:from>
    <cdr:to>
      <cdr:x>1</cdr:x>
      <cdr:y>0.63224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8636239" y="3549371"/>
          <a:ext cx="670154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0.9314</cdr:x>
      <cdr:y>0.63529</cdr:y>
    </cdr:from>
    <cdr:to>
      <cdr:x>1</cdr:x>
      <cdr:y>0.68394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667974" y="3863814"/>
          <a:ext cx="638419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0.92767</cdr:x>
      <cdr:y>0.20792</cdr:y>
    </cdr:from>
    <cdr:to>
      <cdr:x>1</cdr:x>
      <cdr:y>0.25657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633261" y="1264569"/>
          <a:ext cx="673132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0.93005</cdr:x>
      <cdr:y>0.46921</cdr:y>
    </cdr:from>
    <cdr:to>
      <cdr:x>1</cdr:x>
      <cdr:y>0.51786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655411" y="2853717"/>
          <a:ext cx="650982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0.93183</cdr:x>
      <cdr:y>0.71424</cdr:y>
    </cdr:from>
    <cdr:to>
      <cdr:x>1</cdr:x>
      <cdr:y>0.76289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671976" y="4343980"/>
          <a:ext cx="634417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0.93064</cdr:x>
      <cdr:y>0.77222</cdr:y>
    </cdr:from>
    <cdr:to>
      <cdr:x>0.99572</cdr:x>
      <cdr:y>0.82086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660938" y="4696609"/>
          <a:ext cx="605660" cy="2958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0.91475</cdr:x>
      <cdr:y>0.80856</cdr:y>
    </cdr:from>
    <cdr:to>
      <cdr:x>1</cdr:x>
      <cdr:y>0.85721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13023" y="4917636"/>
          <a:ext cx="793370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0.0865</cdr:x>
      <cdr:y>0.11351</cdr:y>
    </cdr:from>
    <cdr:to>
      <cdr:x>0.35834</cdr:x>
      <cdr:y>0.27703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7A6414F-5446-47D3-B260-2013ADB1F9EF}"/>
            </a:ext>
          </a:extLst>
        </cdr:cNvPr>
        <cdr:cNvSpPr txBox="1"/>
      </cdr:nvSpPr>
      <cdr:spPr>
        <a:xfrm xmlns:a="http://schemas.openxmlformats.org/drawingml/2006/main">
          <a:off x="804698" y="689741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Polynomial order 6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22-Apr-2020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585787</xdr:colOff>
      <xdr:row>11</xdr:row>
      <xdr:rowOff>23812</xdr:rowOff>
    </xdr:from>
    <xdr:to>
      <xdr:col>21</xdr:col>
      <xdr:colOff>438150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BADA3-7579-4F6B-9E73-8D4CFED55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36</xdr:row>
      <xdr:rowOff>133350</xdr:rowOff>
    </xdr:from>
    <xdr:to>
      <xdr:col>21</xdr:col>
      <xdr:colOff>414338</xdr:colOff>
      <xdr:row>59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8BE3B3-D466-4BA2-B009-1BB3A5967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9B118-9DE3-486C-961B-9D5C89EF3D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0.08738</cdr:x>
      <cdr:y>0.1</cdr:y>
    </cdr:from>
    <cdr:to>
      <cdr:x>0.37158</cdr:x>
      <cdr:y>0.43543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521E51C-E857-4058-AD9A-2281725F6B28}"/>
            </a:ext>
          </a:extLst>
        </cdr:cNvPr>
        <cdr:cNvSpPr txBox="1"/>
      </cdr:nvSpPr>
      <cdr:spPr>
        <a:xfrm xmlns:a="http://schemas.openxmlformats.org/drawingml/2006/main">
          <a:off x="812230" y="607219"/>
          <a:ext cx="2641747" cy="2036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>
              <a:solidFill>
                <a:schemeClr val="bg2"/>
              </a:solidFill>
            </a:rPr>
            <a:t>Rebase delay</a:t>
          </a:r>
          <a:r>
            <a:rPr lang="en-GB" sz="1100" b="0">
              <a:solidFill>
                <a:schemeClr val="bg2"/>
              </a:solidFill>
            </a:rPr>
            <a:t> (i.e. delay vs. Italy):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France	12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Germany	20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Italy	0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Spain	3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Sweden	18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</a:t>
          </a:r>
          <a:r>
            <a:rPr lang="en-GB" sz="1100" baseline="0">
              <a:solidFill>
                <a:schemeClr val="bg2"/>
              </a:solidFill>
            </a:rPr>
            <a:t> </a:t>
          </a:r>
          <a:r>
            <a:rPr lang="en-GB" sz="1100">
              <a:solidFill>
                <a:schemeClr val="bg2"/>
              </a:solidFill>
            </a:rPr>
            <a:t>UK	16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US	22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14-Apr-2020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</cdr:txBody>
    </cdr:sp>
  </cdr:relSizeAnchor>
  <cdr:relSizeAnchor xmlns:cdr="http://schemas.openxmlformats.org/drawingml/2006/chartDrawing">
    <cdr:from>
      <cdr:x>0.87924</cdr:x>
      <cdr:y>0.5476</cdr:y>
    </cdr:from>
    <cdr:to>
      <cdr:x>0.94877</cdr:x>
      <cdr:y>0.59382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9262411-74A7-44EE-8A8A-27C204CB0AC6}"/>
            </a:ext>
          </a:extLst>
        </cdr:cNvPr>
        <cdr:cNvSpPr txBox="1"/>
      </cdr:nvSpPr>
      <cdr:spPr>
        <a:xfrm xmlns:a="http://schemas.openxmlformats.org/drawingml/2006/main">
          <a:off x="8179841" y="3327349"/>
          <a:ext cx="646858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0.87751</cdr:x>
      <cdr:y>0.49413</cdr:y>
    </cdr:from>
    <cdr:to>
      <cdr:x>0.94793</cdr:x>
      <cdr:y>0.54035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13EBD1C-6657-43E2-85A6-6620C62CB4E0}"/>
            </a:ext>
          </a:extLst>
        </cdr:cNvPr>
        <cdr:cNvSpPr txBox="1"/>
      </cdr:nvSpPr>
      <cdr:spPr>
        <a:xfrm xmlns:a="http://schemas.openxmlformats.org/drawingml/2006/main">
          <a:off x="8163697" y="3002489"/>
          <a:ext cx="655138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0.87924</cdr:x>
      <cdr:y>0.4192</cdr:y>
    </cdr:from>
    <cdr:to>
      <cdr:x>0.94692</cdr:x>
      <cdr:y>0.46542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9841" y="2547174"/>
          <a:ext cx="629647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0.87829</cdr:x>
      <cdr:y>0.81743</cdr:y>
    </cdr:from>
    <cdr:to>
      <cdr:x>0.95057</cdr:x>
      <cdr:y>0.86365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1027" y="4966946"/>
          <a:ext cx="672442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5"/>
              </a:solidFill>
            </a:rPr>
            <a:t>Sweden</a:t>
          </a:r>
        </a:p>
      </cdr:txBody>
    </cdr:sp>
  </cdr:relSizeAnchor>
  <cdr:relSizeAnchor xmlns:cdr="http://schemas.openxmlformats.org/drawingml/2006/chartDrawing">
    <cdr:from>
      <cdr:x>0.87752</cdr:x>
      <cdr:y>0.68048</cdr:y>
    </cdr:from>
    <cdr:to>
      <cdr:x>0.93335</cdr:x>
      <cdr:y>0.7267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63835" y="4134820"/>
          <a:ext cx="519403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1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0.88081</cdr:x>
      <cdr:y>0.8615</cdr:y>
    </cdr:from>
    <cdr:to>
      <cdr:x>0.95675</cdr:x>
      <cdr:y>0.90772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94456" y="5234736"/>
          <a:ext cx="706492" cy="280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0.87922</cdr:x>
      <cdr:y>0.52436</cdr:y>
    </cdr:from>
    <cdr:to>
      <cdr:x>0.94969</cdr:x>
      <cdr:y>0.57058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9656" y="3186187"/>
          <a:ext cx="655603" cy="280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50000"/>
                </a:schemeClr>
              </a:solidFill>
            </a:rPr>
            <a:t>Italy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2F7E-B9F3-4CD8-AA20-0866953403C3}">
  <sheetPr codeName="Sheet5"/>
  <dimension ref="A2:J80"/>
  <sheetViews>
    <sheetView workbookViewId="0">
      <selection activeCell="A2" sqref="A2:J55"/>
    </sheetView>
  </sheetViews>
  <sheetFormatPr defaultRowHeight="15" x14ac:dyDescent="0.25"/>
  <cols>
    <col min="1" max="1" width="18.28515625" bestFit="1" customWidth="1"/>
    <col min="7" max="7" width="15.42578125" bestFit="1" customWidth="1"/>
    <col min="8" max="8" width="10.42578125" customWidth="1"/>
    <col min="11" max="11" width="10.7109375" bestFit="1" customWidth="1"/>
  </cols>
  <sheetData>
    <row r="2" spans="1:10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14</v>
      </c>
      <c r="H2" s="2" t="s">
        <v>5</v>
      </c>
      <c r="I2" s="2" t="s">
        <v>15</v>
      </c>
      <c r="J2" s="2" t="s">
        <v>16</v>
      </c>
    </row>
    <row r="3" spans="1:10" x14ac:dyDescent="0.25">
      <c r="A3" s="7">
        <v>43891</v>
      </c>
    </row>
    <row r="4" spans="1:10" x14ac:dyDescent="0.25">
      <c r="A4" s="7">
        <v>43892</v>
      </c>
      <c r="B4">
        <v>0.76769854922324177</v>
      </c>
      <c r="C4">
        <v>0</v>
      </c>
      <c r="D4">
        <v>14.863726383768331</v>
      </c>
      <c r="E4">
        <v>0</v>
      </c>
      <c r="F4">
        <v>0</v>
      </c>
      <c r="G4">
        <v>0</v>
      </c>
      <c r="H4">
        <v>0.75972851277852871</v>
      </c>
      <c r="I4">
        <v>0</v>
      </c>
      <c r="J4">
        <v>0</v>
      </c>
    </row>
    <row r="5" spans="1:10" x14ac:dyDescent="0.25">
      <c r="A5" s="7">
        <v>43893</v>
      </c>
      <c r="B5">
        <v>0.76769854922324177</v>
      </c>
      <c r="C5">
        <v>0</v>
      </c>
      <c r="D5">
        <v>22.2955895756525</v>
      </c>
      <c r="E5">
        <v>1.06982119564843</v>
      </c>
      <c r="F5">
        <v>0</v>
      </c>
      <c r="G5">
        <v>0</v>
      </c>
      <c r="H5">
        <v>0.15194570255570569</v>
      </c>
      <c r="I5">
        <v>0</v>
      </c>
      <c r="J5">
        <v>0</v>
      </c>
    </row>
    <row r="6" spans="1:10" x14ac:dyDescent="0.25">
      <c r="A6" s="7">
        <v>43894</v>
      </c>
      <c r="B6">
        <v>0</v>
      </c>
      <c r="C6">
        <v>0</v>
      </c>
      <c r="D6">
        <v>23.121352152528519</v>
      </c>
      <c r="E6">
        <v>1.06982119564843</v>
      </c>
      <c r="F6">
        <v>0</v>
      </c>
      <c r="G6">
        <v>0</v>
      </c>
      <c r="H6">
        <v>0.60778281022282299</v>
      </c>
      <c r="I6">
        <v>0</v>
      </c>
      <c r="J6">
        <v>0</v>
      </c>
    </row>
    <row r="7" spans="1:10" x14ac:dyDescent="0.25">
      <c r="A7" s="7">
        <v>43895</v>
      </c>
      <c r="B7">
        <v>1.535397098446484</v>
      </c>
      <c r="C7">
        <v>0</v>
      </c>
      <c r="D7">
        <v>33.856265651916758</v>
      </c>
      <c r="E7">
        <v>1.06982119564843</v>
      </c>
      <c r="F7">
        <v>0</v>
      </c>
      <c r="G7">
        <v>0.74040990365771531</v>
      </c>
      <c r="H7">
        <v>0.15194570255570569</v>
      </c>
      <c r="I7">
        <v>0</v>
      </c>
      <c r="J7">
        <v>0</v>
      </c>
    </row>
    <row r="8" spans="1:10" x14ac:dyDescent="0.25">
      <c r="A8" s="7">
        <v>43896</v>
      </c>
      <c r="B8">
        <v>2.3030956476697249</v>
      </c>
      <c r="C8">
        <v>0</v>
      </c>
      <c r="D8">
        <v>40.46236626692491</v>
      </c>
      <c r="E8">
        <v>2.1396423912968592</v>
      </c>
      <c r="F8">
        <v>0</v>
      </c>
      <c r="G8">
        <v>0.74040990365771531</v>
      </c>
      <c r="H8">
        <v>0.30389140511141149</v>
      </c>
      <c r="I8">
        <v>0</v>
      </c>
      <c r="J8">
        <v>0</v>
      </c>
    </row>
    <row r="9" spans="1:10" x14ac:dyDescent="0.25">
      <c r="A9" s="7">
        <v>43897</v>
      </c>
      <c r="B9">
        <v>1.535397098446484</v>
      </c>
      <c r="C9">
        <v>0</v>
      </c>
      <c r="D9">
        <v>29.727452767536661</v>
      </c>
      <c r="E9">
        <v>5.3491059782421484</v>
      </c>
      <c r="F9">
        <v>0</v>
      </c>
      <c r="G9">
        <v>0</v>
      </c>
      <c r="H9">
        <v>0.45583710766711732</v>
      </c>
      <c r="I9">
        <v>0</v>
      </c>
      <c r="J9">
        <v>0</v>
      </c>
    </row>
    <row r="10" spans="1:10" x14ac:dyDescent="0.25">
      <c r="A10" s="7">
        <v>43898</v>
      </c>
      <c r="B10">
        <v>6.1415883937859341</v>
      </c>
      <c r="C10">
        <v>0</v>
      </c>
      <c r="D10">
        <v>109.82642272451049</v>
      </c>
      <c r="E10">
        <v>7.4887483695390067</v>
      </c>
      <c r="F10">
        <v>0</v>
      </c>
      <c r="G10">
        <v>0.74040990365771531</v>
      </c>
      <c r="H10">
        <v>0.60778281022282299</v>
      </c>
      <c r="I10">
        <v>0</v>
      </c>
      <c r="J10">
        <v>0</v>
      </c>
    </row>
    <row r="11" spans="1:10" x14ac:dyDescent="0.25">
      <c r="A11" s="7">
        <v>43899</v>
      </c>
      <c r="B11">
        <v>0</v>
      </c>
      <c r="C11">
        <v>1.1973603568306279</v>
      </c>
      <c r="D11">
        <v>80.098969956973789</v>
      </c>
      <c r="E11">
        <v>11.76803315213273</v>
      </c>
      <c r="F11">
        <v>0</v>
      </c>
      <c r="G11">
        <v>0.74040990365771531</v>
      </c>
      <c r="H11">
        <v>0.15194570255570569</v>
      </c>
      <c r="I11">
        <v>0</v>
      </c>
      <c r="J11">
        <v>0</v>
      </c>
    </row>
    <row r="12" spans="1:10" x14ac:dyDescent="0.25">
      <c r="A12" s="7">
        <v>43900</v>
      </c>
      <c r="B12">
        <v>10.74777968912538</v>
      </c>
      <c r="C12">
        <v>0</v>
      </c>
      <c r="D12">
        <v>138.7281129151711</v>
      </c>
      <c r="E12">
        <v>7.4887483695390067</v>
      </c>
      <c r="F12">
        <v>0</v>
      </c>
      <c r="G12">
        <v>1.4808198073154311</v>
      </c>
      <c r="H12">
        <v>0.91167421533423454</v>
      </c>
      <c r="I12">
        <v>0</v>
      </c>
      <c r="J12">
        <v>0</v>
      </c>
    </row>
    <row r="13" spans="1:10" x14ac:dyDescent="0.25">
      <c r="A13" s="7">
        <v>43901</v>
      </c>
      <c r="B13">
        <v>11.51547823834863</v>
      </c>
      <c r="C13">
        <v>0.59868017841531418</v>
      </c>
      <c r="D13">
        <v>161.84946506769961</v>
      </c>
      <c r="E13">
        <v>20.32660271732016</v>
      </c>
      <c r="F13">
        <v>4.9818704751538672</v>
      </c>
      <c r="G13">
        <v>1.4808198073154311</v>
      </c>
      <c r="H13">
        <v>1.215565620445646</v>
      </c>
      <c r="I13">
        <v>0</v>
      </c>
      <c r="J13">
        <v>12.99902611296362</v>
      </c>
    </row>
    <row r="14" spans="1:10" x14ac:dyDescent="0.25">
      <c r="A14" s="7">
        <v>43902</v>
      </c>
      <c r="B14">
        <v>0</v>
      </c>
      <c r="C14">
        <v>0</v>
      </c>
      <c r="D14">
        <v>0</v>
      </c>
      <c r="E14">
        <v>1.06982119564843</v>
      </c>
      <c r="F14">
        <v>0</v>
      </c>
      <c r="G14">
        <v>0</v>
      </c>
      <c r="H14">
        <v>0.60778281022282299</v>
      </c>
      <c r="I14">
        <v>0</v>
      </c>
      <c r="J14">
        <v>0</v>
      </c>
    </row>
    <row r="15" spans="1:10" x14ac:dyDescent="0.25">
      <c r="A15" s="7">
        <v>43903</v>
      </c>
      <c r="B15">
        <v>23.7986550259205</v>
      </c>
      <c r="C15">
        <v>2.3947207136612572</v>
      </c>
      <c r="D15">
        <v>362.50977124857212</v>
      </c>
      <c r="E15">
        <v>83.446053260577514</v>
      </c>
      <c r="F15">
        <v>0</v>
      </c>
      <c r="G15">
        <v>0</v>
      </c>
      <c r="H15">
        <v>1.0636199178899399</v>
      </c>
      <c r="I15">
        <v>0</v>
      </c>
      <c r="J15">
        <v>0</v>
      </c>
    </row>
    <row r="16" spans="1:10" x14ac:dyDescent="0.25">
      <c r="A16" s="7">
        <v>43904</v>
      </c>
      <c r="B16">
        <v>9.2123825906789012</v>
      </c>
      <c r="C16">
        <v>1.1973603568306279</v>
      </c>
      <c r="D16">
        <v>144.5084509533032</v>
      </c>
      <c r="E16">
        <v>66.328914130202634</v>
      </c>
      <c r="F16">
        <v>4.9818704751538672</v>
      </c>
      <c r="G16">
        <v>9.6253287475502987</v>
      </c>
      <c r="H16">
        <v>1.0636199178899399</v>
      </c>
      <c r="I16">
        <v>4.2322551592777486</v>
      </c>
      <c r="J16">
        <v>4.3330087043212053</v>
      </c>
    </row>
    <row r="17" spans="1:10" x14ac:dyDescent="0.25">
      <c r="A17" s="7">
        <v>43905</v>
      </c>
      <c r="B17">
        <v>0</v>
      </c>
      <c r="C17">
        <v>1.1973603568306279</v>
      </c>
      <c r="D17">
        <v>303.88062829037477</v>
      </c>
      <c r="E17">
        <v>100.56319239095239</v>
      </c>
      <c r="F17">
        <v>4.9818704751538672</v>
      </c>
      <c r="G17">
        <v>0</v>
      </c>
      <c r="H17">
        <v>1.367511323001352</v>
      </c>
      <c r="I17">
        <v>0</v>
      </c>
      <c r="J17">
        <v>0</v>
      </c>
    </row>
    <row r="18" spans="1:10" x14ac:dyDescent="0.25">
      <c r="A18" s="7">
        <v>43906</v>
      </c>
      <c r="B18">
        <v>43.758817305724783</v>
      </c>
      <c r="C18">
        <v>3.5920810704918851</v>
      </c>
      <c r="D18">
        <v>288.19113932973039</v>
      </c>
      <c r="E18">
        <v>56.700523369366771</v>
      </c>
      <c r="F18">
        <v>14.9456114254616</v>
      </c>
      <c r="G18">
        <v>25.173936724362321</v>
      </c>
      <c r="H18">
        <v>3.3428054562255261</v>
      </c>
      <c r="I18">
        <v>16.929020637110991</v>
      </c>
      <c r="J18">
        <v>4.3330087043212053</v>
      </c>
    </row>
    <row r="19" spans="1:10" x14ac:dyDescent="0.25">
      <c r="A19" s="7">
        <v>43907</v>
      </c>
      <c r="B19">
        <v>0</v>
      </c>
      <c r="C19">
        <v>4.190761248907199</v>
      </c>
      <c r="D19">
        <v>284.88808902222638</v>
      </c>
      <c r="E19">
        <v>204.33584836885009</v>
      </c>
      <c r="F19">
        <v>4.9818704751538672</v>
      </c>
      <c r="G19">
        <v>0</v>
      </c>
      <c r="H19">
        <v>3.4947511587812321</v>
      </c>
      <c r="I19">
        <v>6.348382738916623</v>
      </c>
      <c r="J19">
        <v>21.66504352160603</v>
      </c>
    </row>
    <row r="20" spans="1:10" x14ac:dyDescent="0.25">
      <c r="A20" s="7">
        <v>43908</v>
      </c>
      <c r="B20">
        <v>0</v>
      </c>
      <c r="C20">
        <v>2.3947207136612572</v>
      </c>
      <c r="D20">
        <v>392.23722401610883</v>
      </c>
      <c r="E20">
        <v>96.28390760835866</v>
      </c>
      <c r="F20">
        <v>14.9456114254616</v>
      </c>
      <c r="G20">
        <v>11.84655845852344</v>
      </c>
      <c r="H20">
        <v>1.519457025557057</v>
      </c>
      <c r="I20">
        <v>8.4645103185554973</v>
      </c>
      <c r="J20">
        <v>17.332034817284821</v>
      </c>
    </row>
    <row r="21" spans="1:10" x14ac:dyDescent="0.25">
      <c r="A21" s="7">
        <v>43909</v>
      </c>
      <c r="B21">
        <v>72.931362176207969</v>
      </c>
      <c r="C21">
        <v>9.5788828546450269</v>
      </c>
      <c r="D21">
        <v>352.60062032605992</v>
      </c>
      <c r="E21">
        <v>221.45298749922489</v>
      </c>
      <c r="F21">
        <v>4.9818704751538672</v>
      </c>
      <c r="G21">
        <v>48.867053641409207</v>
      </c>
      <c r="H21">
        <v>12.459547609567871</v>
      </c>
      <c r="I21">
        <v>35.97416885386086</v>
      </c>
      <c r="J21">
        <v>30.331060930248441</v>
      </c>
    </row>
    <row r="22" spans="1:10" x14ac:dyDescent="0.25">
      <c r="A22" s="7">
        <v>43910</v>
      </c>
      <c r="B22">
        <v>158.91359968921111</v>
      </c>
      <c r="C22">
        <v>13.769644103552229</v>
      </c>
      <c r="D22">
        <v>517.75313570126366</v>
      </c>
      <c r="E22">
        <v>227.8719146731155</v>
      </c>
      <c r="F22">
        <v>24.909352375769341</v>
      </c>
      <c r="G22">
        <v>29.61639614630861</v>
      </c>
      <c r="H22">
        <v>6.685610912451053</v>
      </c>
      <c r="I22">
        <v>16.929020637110991</v>
      </c>
      <c r="J22">
        <v>69.328139269139285</v>
      </c>
    </row>
    <row r="23" spans="1:10" x14ac:dyDescent="0.25">
      <c r="A23" s="7">
        <v>43911</v>
      </c>
      <c r="B23">
        <v>85.982237513003071</v>
      </c>
      <c r="C23">
        <v>10.177563033060339</v>
      </c>
      <c r="D23">
        <v>654.82972346268264</v>
      </c>
      <c r="E23">
        <v>355.1806369552786</v>
      </c>
      <c r="F23">
        <v>19.927481900615469</v>
      </c>
      <c r="G23">
        <v>41.462954604832063</v>
      </c>
      <c r="H23">
        <v>9.5725792610094622</v>
      </c>
      <c r="I23">
        <v>38.090296433499738</v>
      </c>
      <c r="J23">
        <v>129.9902611296362</v>
      </c>
    </row>
    <row r="24" spans="1:10" x14ac:dyDescent="0.25">
      <c r="A24" s="7">
        <v>43912</v>
      </c>
      <c r="B24">
        <v>85.982237513003071</v>
      </c>
      <c r="C24">
        <v>5.9868017841531422</v>
      </c>
      <c r="D24">
        <v>537.57143754628805</v>
      </c>
      <c r="E24">
        <v>424.71901467242662</v>
      </c>
      <c r="F24">
        <v>4.9818704751538672</v>
      </c>
      <c r="G24">
        <v>35.539675375570333</v>
      </c>
      <c r="H24">
        <v>16.714027281127631</v>
      </c>
      <c r="I24">
        <v>40.206424013138623</v>
      </c>
      <c r="J24">
        <v>34.664069634569643</v>
      </c>
    </row>
    <row r="25" spans="1:10" x14ac:dyDescent="0.25">
      <c r="A25" s="7">
        <v>43913</v>
      </c>
      <c r="B25">
        <v>142.791930155523</v>
      </c>
      <c r="C25">
        <v>17.361725174044111</v>
      </c>
      <c r="D25">
        <v>496.28330870248709</v>
      </c>
      <c r="E25">
        <v>576.63362445450355</v>
      </c>
      <c r="F25">
        <v>19.927481900615469</v>
      </c>
      <c r="G25">
        <v>39.982134797516629</v>
      </c>
      <c r="H25">
        <v>21.272398357798799</v>
      </c>
      <c r="I25">
        <v>90.993485924471599</v>
      </c>
      <c r="J25">
        <v>56.329113156175673</v>
      </c>
    </row>
    <row r="26" spans="1:10" x14ac:dyDescent="0.25">
      <c r="A26" s="7">
        <v>43914</v>
      </c>
      <c r="B26">
        <v>184.24765181357799</v>
      </c>
      <c r="C26">
        <v>20.355126066120679</v>
      </c>
      <c r="D26">
        <v>613.54159461888173</v>
      </c>
      <c r="E26">
        <v>531.70113423726946</v>
      </c>
      <c r="F26">
        <v>54.800575226692537</v>
      </c>
      <c r="G26">
        <v>64.415661618221236</v>
      </c>
      <c r="H26">
        <v>22.639909680800159</v>
      </c>
      <c r="I26">
        <v>103.6902514023048</v>
      </c>
      <c r="J26">
        <v>147.322295946921</v>
      </c>
    </row>
    <row r="27" spans="1:10" x14ac:dyDescent="0.25">
      <c r="A27" s="7">
        <v>43915</v>
      </c>
      <c r="B27">
        <v>177.33836487056891</v>
      </c>
      <c r="C27">
        <v>29.335328742350399</v>
      </c>
      <c r="D27">
        <v>563.99584000632069</v>
      </c>
      <c r="E27">
        <v>897.57998314903239</v>
      </c>
      <c r="F27">
        <v>129.52863235400051</v>
      </c>
      <c r="G27">
        <v>31.837625857281761</v>
      </c>
      <c r="H27">
        <v>35.859185803146559</v>
      </c>
      <c r="I27">
        <v>175.6385891100266</v>
      </c>
      <c r="J27">
        <v>242.6484874419875</v>
      </c>
    </row>
    <row r="28" spans="1:10" x14ac:dyDescent="0.25">
      <c r="A28" s="7">
        <v>43916</v>
      </c>
      <c r="B28">
        <v>280.20997046648318</v>
      </c>
      <c r="C28">
        <v>36.519490883334157</v>
      </c>
      <c r="D28">
        <v>587.94295473572515</v>
      </c>
      <c r="E28">
        <v>768.1316184755724</v>
      </c>
      <c r="F28">
        <v>74.728057127308006</v>
      </c>
      <c r="G28">
        <v>83.666319113321833</v>
      </c>
      <c r="H28">
        <v>40.569502582373431</v>
      </c>
      <c r="I28">
        <v>181.9869718489432</v>
      </c>
      <c r="J28">
        <v>181.98636558149059</v>
      </c>
    </row>
    <row r="29" spans="1:10" x14ac:dyDescent="0.25">
      <c r="A29" s="7">
        <v>43917</v>
      </c>
      <c r="B29">
        <v>229.54186621774929</v>
      </c>
      <c r="C29">
        <v>44.901013381148573</v>
      </c>
      <c r="D29">
        <v>758.87580814906096</v>
      </c>
      <c r="E29">
        <v>826.97178423623609</v>
      </c>
      <c r="F29">
        <v>139.4923733043083</v>
      </c>
      <c r="G29">
        <v>134.0141925620465</v>
      </c>
      <c r="H29">
        <v>56.523801350722543</v>
      </c>
      <c r="I29">
        <v>211.61275796388739</v>
      </c>
      <c r="J29">
        <v>298.97760059816318</v>
      </c>
    </row>
    <row r="30" spans="1:10" x14ac:dyDescent="0.25">
      <c r="A30" s="7">
        <v>43918</v>
      </c>
      <c r="B30">
        <v>244.8958372022141</v>
      </c>
      <c r="C30">
        <v>54.479896235793589</v>
      </c>
      <c r="D30">
        <v>734.10293084278044</v>
      </c>
      <c r="E30">
        <v>902.92908912727455</v>
      </c>
      <c r="F30">
        <v>0</v>
      </c>
      <c r="G30">
        <v>192.506574951006</v>
      </c>
      <c r="H30">
        <v>67.615837637289061</v>
      </c>
      <c r="I30">
        <v>706.78661159938406</v>
      </c>
      <c r="J30">
        <v>277.31255707655708</v>
      </c>
    </row>
    <row r="31" spans="1:10" x14ac:dyDescent="0.25">
      <c r="A31" s="7">
        <v>43919</v>
      </c>
      <c r="B31">
        <v>224.1679763731866</v>
      </c>
      <c r="C31">
        <v>59.868017841531419</v>
      </c>
      <c r="D31">
        <v>624.27650811827004</v>
      </c>
      <c r="E31">
        <v>878.32320162736073</v>
      </c>
      <c r="F31">
        <v>24.909352375769341</v>
      </c>
      <c r="G31">
        <v>154.74566986446251</v>
      </c>
      <c r="H31">
        <v>67.008054827066232</v>
      </c>
      <c r="I31">
        <v>275.09658535305368</v>
      </c>
      <c r="J31">
        <v>337.97467893705402</v>
      </c>
    </row>
    <row r="32" spans="1:10" x14ac:dyDescent="0.25">
      <c r="A32" s="7">
        <v>43920</v>
      </c>
      <c r="B32">
        <v>320.89799357531513</v>
      </c>
      <c r="C32">
        <v>67.052179982515185</v>
      </c>
      <c r="D32">
        <v>670.51921242332708</v>
      </c>
      <c r="E32">
        <v>976.74675162701624</v>
      </c>
      <c r="F32">
        <v>179.3473371055392</v>
      </c>
      <c r="G32">
        <v>133.2737826583888</v>
      </c>
      <c r="H32">
        <v>77.644254005965635</v>
      </c>
      <c r="I32">
        <v>296.25786114944242</v>
      </c>
      <c r="J32">
        <v>355.30671375433877</v>
      </c>
    </row>
    <row r="33" spans="1:10" x14ac:dyDescent="0.25">
      <c r="A33" s="7">
        <v>43921</v>
      </c>
      <c r="B33">
        <v>383.08157606239757</v>
      </c>
      <c r="C33">
        <v>77.828423193990844</v>
      </c>
      <c r="D33">
        <v>691.16327684522753</v>
      </c>
      <c r="E33">
        <v>800.22625434502538</v>
      </c>
      <c r="F33">
        <v>169.38359615523149</v>
      </c>
      <c r="G33">
        <v>282.09617329358952</v>
      </c>
      <c r="H33">
        <v>136.14334948991231</v>
      </c>
      <c r="I33">
        <v>427.45777108705261</v>
      </c>
      <c r="J33">
        <v>831.93767122967142</v>
      </c>
    </row>
    <row r="34" spans="1:10" x14ac:dyDescent="0.25">
      <c r="A34" s="7">
        <v>43922</v>
      </c>
      <c r="B34">
        <v>675.57472331645272</v>
      </c>
      <c r="C34">
        <v>86.808625870220553</v>
      </c>
      <c r="D34">
        <v>600.32939338886547</v>
      </c>
      <c r="E34">
        <v>987.44496358350057</v>
      </c>
      <c r="F34">
        <v>293.93035803407821</v>
      </c>
      <c r="G34">
        <v>416.8507757592937</v>
      </c>
      <c r="H34">
        <v>134.62389246435529</v>
      </c>
      <c r="I34">
        <v>772.3865665681891</v>
      </c>
      <c r="J34">
        <v>532.9600706315083</v>
      </c>
    </row>
    <row r="35" spans="1:10" x14ac:dyDescent="0.25">
      <c r="A35" s="7">
        <v>43923</v>
      </c>
      <c r="B35">
        <v>755.41537243566995</v>
      </c>
      <c r="C35">
        <v>111.9531933636638</v>
      </c>
      <c r="D35">
        <v>627.57955842577405</v>
      </c>
      <c r="E35">
        <v>1028.0981690181411</v>
      </c>
      <c r="F35">
        <v>343.74906278561679</v>
      </c>
      <c r="G35">
        <v>421.29323518123999</v>
      </c>
      <c r="H35">
        <v>177.62452628762</v>
      </c>
      <c r="I35">
        <v>956.48966599677124</v>
      </c>
      <c r="J35">
        <v>792.94059289078052</v>
      </c>
    </row>
    <row r="36" spans="1:10" x14ac:dyDescent="0.25">
      <c r="A36" s="7">
        <v>43924</v>
      </c>
      <c r="B36">
        <v>859.82237513003076</v>
      </c>
      <c r="C36">
        <v>100.57826997377281</v>
      </c>
      <c r="D36">
        <v>632.53413388703018</v>
      </c>
      <c r="E36">
        <v>909.3480163011651</v>
      </c>
      <c r="F36">
        <v>249.09352375769339</v>
      </c>
      <c r="G36">
        <v>506.4403741018773</v>
      </c>
      <c r="H36">
        <v>176.4089606671744</v>
      </c>
      <c r="I36">
        <v>1218.8894858719921</v>
      </c>
      <c r="J36">
        <v>571.95714897039909</v>
      </c>
    </row>
    <row r="37" spans="1:10" x14ac:dyDescent="0.25">
      <c r="A37" s="7">
        <v>43925</v>
      </c>
      <c r="B37">
        <v>808.38657233207357</v>
      </c>
      <c r="C37">
        <v>101.1769501521881</v>
      </c>
      <c r="D37">
        <v>562.34431485256857</v>
      </c>
      <c r="E37">
        <v>801.29607554067377</v>
      </c>
      <c r="F37">
        <v>74.728057127308006</v>
      </c>
      <c r="G37">
        <v>524.21021178966248</v>
      </c>
      <c r="H37">
        <v>200.2644359684202</v>
      </c>
      <c r="I37">
        <v>1011.508983067382</v>
      </c>
      <c r="J37">
        <v>606.6212186049687</v>
      </c>
    </row>
    <row r="38" spans="1:10" x14ac:dyDescent="0.25">
      <c r="A38" s="7">
        <v>43926</v>
      </c>
      <c r="B38">
        <v>397.66784849763923</v>
      </c>
      <c r="C38">
        <v>83.815224978143988</v>
      </c>
      <c r="D38">
        <v>433.52535285990967</v>
      </c>
      <c r="E38">
        <v>742.45590978001019</v>
      </c>
      <c r="F38">
        <v>139.4923733043083</v>
      </c>
      <c r="G38">
        <v>459.79455017144119</v>
      </c>
      <c r="H38">
        <v>184.00624579495971</v>
      </c>
      <c r="I38">
        <v>1214.657230712714</v>
      </c>
      <c r="J38">
        <v>710.61342750867766</v>
      </c>
    </row>
    <row r="39" spans="1:10" x14ac:dyDescent="0.25">
      <c r="A39" s="7">
        <v>43927</v>
      </c>
      <c r="B39">
        <v>639.49289150296045</v>
      </c>
      <c r="C39">
        <v>135.30172032186101</v>
      </c>
      <c r="D39">
        <v>525.18499889314774</v>
      </c>
      <c r="E39">
        <v>748.87483695390074</v>
      </c>
      <c r="F39">
        <v>378.62215611169393</v>
      </c>
      <c r="G39">
        <v>325.03994770573701</v>
      </c>
      <c r="H39">
        <v>176.86479777484149</v>
      </c>
      <c r="I39">
        <v>1477.0570505879341</v>
      </c>
      <c r="J39">
        <v>801.60661029942298</v>
      </c>
    </row>
    <row r="40" spans="1:10" x14ac:dyDescent="0.25">
      <c r="A40" s="7">
        <v>43928</v>
      </c>
      <c r="B40">
        <v>1087.828844249334</v>
      </c>
      <c r="C40">
        <v>123.3281167535547</v>
      </c>
      <c r="D40">
        <v>498.76059643311521</v>
      </c>
      <c r="E40">
        <v>753.1541217364944</v>
      </c>
      <c r="F40">
        <v>567.93323416754083</v>
      </c>
      <c r="G40">
        <v>581.96218427496422</v>
      </c>
      <c r="H40">
        <v>305.56280783952428</v>
      </c>
      <c r="I40">
        <v>2082.2695383646519</v>
      </c>
      <c r="J40">
        <v>1746.202507841446</v>
      </c>
    </row>
    <row r="41" spans="1:10" x14ac:dyDescent="0.25">
      <c r="A41" s="7">
        <v>43929</v>
      </c>
      <c r="B41">
        <v>415.32491512977379</v>
      </c>
      <c r="C41">
        <v>199.36049941229959</v>
      </c>
      <c r="D41">
        <v>447.56331666680211</v>
      </c>
      <c r="E41">
        <v>799.15643314937688</v>
      </c>
      <c r="F41">
        <v>478.25956561477119</v>
      </c>
      <c r="G41">
        <v>694.50448963093697</v>
      </c>
      <c r="H41">
        <v>290.21629188139798</v>
      </c>
      <c r="I41">
        <v>1572.282791671684</v>
      </c>
      <c r="J41">
        <v>888.26678438584713</v>
      </c>
    </row>
    <row r="42" spans="1:10" x14ac:dyDescent="0.25">
      <c r="A42" s="7">
        <v>43930</v>
      </c>
      <c r="B42">
        <v>1029.4837545083669</v>
      </c>
      <c r="C42">
        <v>154.45948603115099</v>
      </c>
      <c r="D42">
        <v>503.71517189437128</v>
      </c>
      <c r="E42">
        <v>700.73288314972137</v>
      </c>
      <c r="F42">
        <v>528.07827036630988</v>
      </c>
      <c r="G42">
        <v>652.30112512244716</v>
      </c>
      <c r="H42">
        <v>279.58009270249858</v>
      </c>
      <c r="I42">
        <v>1857.960014922932</v>
      </c>
      <c r="J42">
        <v>1226.2414633229009</v>
      </c>
    </row>
    <row r="43" spans="1:10" x14ac:dyDescent="0.25">
      <c r="A43" s="7">
        <v>43931</v>
      </c>
      <c r="B43">
        <v>757.71846808333964</v>
      </c>
      <c r="C43">
        <v>95.788828546450276</v>
      </c>
      <c r="D43">
        <v>470.68466881933062</v>
      </c>
      <c r="E43">
        <v>678.26663804110433</v>
      </c>
      <c r="F43">
        <v>383.60402658684779</v>
      </c>
      <c r="G43">
        <v>725.60170558456105</v>
      </c>
      <c r="H43">
        <v>311.64063594175252</v>
      </c>
      <c r="I43">
        <v>1847.3793770247371</v>
      </c>
      <c r="J43">
        <v>2149.1723173433179</v>
      </c>
    </row>
    <row r="44" spans="1:10" x14ac:dyDescent="0.25">
      <c r="A44" s="7">
        <v>43932</v>
      </c>
      <c r="B44">
        <v>487.4885787567585</v>
      </c>
      <c r="C44">
        <v>-18.559085530874739</v>
      </c>
      <c r="D44">
        <v>511.14703508625553</v>
      </c>
      <c r="E44">
        <v>561.65612771542555</v>
      </c>
      <c r="F44">
        <v>84.691798077615744</v>
      </c>
      <c r="G44">
        <v>678.95588165412494</v>
      </c>
      <c r="H44">
        <v>285.05013799450398</v>
      </c>
      <c r="I44">
        <v>1599.7924502069891</v>
      </c>
      <c r="J44">
        <v>1416.8938463130339</v>
      </c>
    </row>
    <row r="45" spans="1:10" x14ac:dyDescent="0.25">
      <c r="A45" s="7">
        <v>43933</v>
      </c>
      <c r="B45">
        <v>430.67888611423871</v>
      </c>
      <c r="C45">
        <v>171.22253102677979</v>
      </c>
      <c r="D45">
        <v>355.90367063356399</v>
      </c>
      <c r="E45">
        <v>645.10218097600307</v>
      </c>
      <c r="F45">
        <v>59.782445701846413</v>
      </c>
      <c r="G45">
        <v>545.68209899573617</v>
      </c>
      <c r="H45">
        <v>236.73140458178949</v>
      </c>
      <c r="I45">
        <v>1527.8441124992671</v>
      </c>
      <c r="J45">
        <v>1100.584210897586</v>
      </c>
    </row>
    <row r="46" spans="1:10" x14ac:dyDescent="0.25">
      <c r="A46" s="7">
        <v>43934</v>
      </c>
      <c r="B46">
        <v>440.65896725414069</v>
      </c>
      <c r="C46">
        <v>102.97299068743401</v>
      </c>
      <c r="D46">
        <v>467.3816185118265</v>
      </c>
      <c r="E46">
        <v>585.19219401969099</v>
      </c>
      <c r="F46">
        <v>99.63740950307735</v>
      </c>
      <c r="G46">
        <v>530.87390092258192</v>
      </c>
      <c r="H46">
        <v>229.28606515656</v>
      </c>
      <c r="I46">
        <v>1508.7989642825171</v>
      </c>
      <c r="J46">
        <v>1312.9016374093251</v>
      </c>
    </row>
    <row r="47" spans="1:10" x14ac:dyDescent="0.25">
      <c r="A47" s="7">
        <v>43935</v>
      </c>
      <c r="B47">
        <v>584.98629450811018</v>
      </c>
      <c r="C47">
        <v>59.868017841531419</v>
      </c>
      <c r="D47">
        <v>497.10907127936309</v>
      </c>
      <c r="E47">
        <v>320.9463586945289</v>
      </c>
      <c r="F47">
        <v>567.93323416754083</v>
      </c>
      <c r="G47">
        <v>576.03890504570256</v>
      </c>
      <c r="H47">
        <v>350.23484439090169</v>
      </c>
      <c r="I47">
        <v>1659.044022436877</v>
      </c>
      <c r="J47">
        <v>1100.584210897586</v>
      </c>
    </row>
    <row r="48" spans="1:10" x14ac:dyDescent="0.25">
      <c r="A48" s="7">
        <v>43936</v>
      </c>
      <c r="B48">
        <v>1103.950513783022</v>
      </c>
      <c r="C48">
        <v>305.32689099181022</v>
      </c>
      <c r="D48">
        <v>477.2907694343387</v>
      </c>
      <c r="E48">
        <v>697.5234195627761</v>
      </c>
      <c r="F48">
        <v>846.91798077615738</v>
      </c>
      <c r="G48">
        <v>563.45193668352135</v>
      </c>
      <c r="H48">
        <v>379.10452787648592</v>
      </c>
      <c r="I48">
        <v>1639.9988742201281</v>
      </c>
      <c r="J48">
        <v>1226.2414633229009</v>
      </c>
    </row>
    <row r="49" spans="1:10" x14ac:dyDescent="0.25">
      <c r="A49" s="7">
        <v>43937</v>
      </c>
      <c r="B49">
        <v>578.0770075651011</v>
      </c>
      <c r="C49">
        <v>148.47268424699789</v>
      </c>
      <c r="D49">
        <v>433.52535285990967</v>
      </c>
      <c r="E49">
        <v>649.38146575859673</v>
      </c>
      <c r="F49">
        <v>647.64316177000273</v>
      </c>
      <c r="G49">
        <v>637.49292704929292</v>
      </c>
      <c r="H49">
        <v>697.73466613580081</v>
      </c>
      <c r="I49">
        <v>6803.3501685389811</v>
      </c>
      <c r="J49">
        <v>1806.8646297019429</v>
      </c>
    </row>
    <row r="50" spans="1:10" x14ac:dyDescent="0.25">
      <c r="A50" s="7">
        <v>43938</v>
      </c>
      <c r="B50">
        <v>584.21859595888702</v>
      </c>
      <c r="C50">
        <v>179.60405352459429</v>
      </c>
      <c r="D50">
        <v>474.81348170371058</v>
      </c>
      <c r="E50">
        <v>734.96716141047114</v>
      </c>
      <c r="F50">
        <v>333.78532183530911</v>
      </c>
      <c r="G50">
        <v>627.12718839808485</v>
      </c>
      <c r="H50">
        <v>586.05457475735705</v>
      </c>
      <c r="I50">
        <v>3650.3200748770578</v>
      </c>
      <c r="J50">
        <v>1325.9006635222891</v>
      </c>
    </row>
    <row r="51" spans="1:10" x14ac:dyDescent="0.25">
      <c r="A51" s="7">
        <v>43939</v>
      </c>
      <c r="B51">
        <v>492.86246860132121</v>
      </c>
      <c r="C51">
        <v>64.05877909043862</v>
      </c>
      <c r="D51">
        <v>398.0175620542409</v>
      </c>
      <c r="E51">
        <v>43.86266902158561</v>
      </c>
      <c r="F51">
        <v>552.98762274207922</v>
      </c>
      <c r="G51">
        <v>657.48399444805125</v>
      </c>
      <c r="H51">
        <v>285.20208369705972</v>
      </c>
      <c r="I51">
        <v>116.38701688013811</v>
      </c>
      <c r="J51">
        <v>1256.57252425315</v>
      </c>
    </row>
    <row r="52" spans="1:10" x14ac:dyDescent="0.25">
      <c r="A52" s="7">
        <v>43940</v>
      </c>
      <c r="B52">
        <v>303.24092694318051</v>
      </c>
      <c r="C52">
        <v>76.032382658744908</v>
      </c>
      <c r="D52">
        <v>357.55519578731599</v>
      </c>
      <c r="E52">
        <v>438.62669021585612</v>
      </c>
      <c r="F52">
        <v>144.47424377946211</v>
      </c>
      <c r="G52">
        <v>441.28430257999833</v>
      </c>
      <c r="H52">
        <v>303.43556800374438</v>
      </c>
      <c r="I52">
        <v>2719.2239398359529</v>
      </c>
      <c r="J52">
        <v>996.59200199387726</v>
      </c>
    </row>
    <row r="53" spans="1:10" x14ac:dyDescent="0.25">
      <c r="A53" s="7">
        <v>43941</v>
      </c>
      <c r="B53">
        <v>419.93110642511323</v>
      </c>
      <c r="C53">
        <v>165.23572924262669</v>
      </c>
      <c r="D53">
        <v>374.89620990171238</v>
      </c>
      <c r="E53">
        <v>426.8586570637234</v>
      </c>
      <c r="F53">
        <v>199.2748190061547</v>
      </c>
      <c r="G53">
        <v>332.44404674231419</v>
      </c>
      <c r="H53">
        <v>217.7381917623263</v>
      </c>
      <c r="I53">
        <v>1409.34096803949</v>
      </c>
      <c r="J53">
        <v>628.2862621265748</v>
      </c>
    </row>
    <row r="54" spans="1:10" x14ac:dyDescent="0.25">
      <c r="A54" s="7">
        <v>43942</v>
      </c>
      <c r="B54">
        <v>407.64792963754138</v>
      </c>
      <c r="C54">
        <v>102.3743105090187</v>
      </c>
      <c r="D54">
        <v>440.95721605179392</v>
      </c>
      <c r="E54">
        <v>460.02311412882472</v>
      </c>
      <c r="F54">
        <v>921.64603790346541</v>
      </c>
      <c r="G54">
        <v>613.05940022858829</v>
      </c>
      <c r="H54">
        <v>357.07240100590849</v>
      </c>
      <c r="I54">
        <v>1138.4766378457141</v>
      </c>
      <c r="J54">
        <v>736.61147973460493</v>
      </c>
    </row>
    <row r="55" spans="1:10" x14ac:dyDescent="0.25">
      <c r="A55" s="7">
        <v>43943</v>
      </c>
      <c r="B55">
        <v>417.62801077744348</v>
      </c>
      <c r="C55">
        <v>147.2753238901673</v>
      </c>
      <c r="D55">
        <v>360.85824609482012</v>
      </c>
      <c r="E55">
        <v>465.37222010706688</v>
      </c>
      <c r="F55">
        <v>856.88172172646512</v>
      </c>
      <c r="G55">
        <v>564.93275649083682</v>
      </c>
      <c r="H55">
        <v>325.0118577666546</v>
      </c>
      <c r="I55">
        <v>660.23180484732882</v>
      </c>
      <c r="J55">
        <v>1143.914297940798</v>
      </c>
    </row>
    <row r="56" spans="1:10" x14ac:dyDescent="0.25">
      <c r="A56" s="4"/>
    </row>
    <row r="57" spans="1:10" x14ac:dyDescent="0.25">
      <c r="A57" s="4"/>
    </row>
    <row r="58" spans="1:10" x14ac:dyDescent="0.25">
      <c r="A58" s="4"/>
    </row>
    <row r="59" spans="1:10" x14ac:dyDescent="0.25">
      <c r="A59" s="4"/>
    </row>
    <row r="60" spans="1:10" x14ac:dyDescent="0.25">
      <c r="A60" s="4"/>
    </row>
    <row r="61" spans="1:10" x14ac:dyDescent="0.25">
      <c r="A61" s="4"/>
    </row>
    <row r="62" spans="1:10" x14ac:dyDescent="0.25">
      <c r="A62" s="4"/>
    </row>
    <row r="63" spans="1:10" x14ac:dyDescent="0.25">
      <c r="A63" s="4"/>
    </row>
    <row r="64" spans="1:10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179F7-6985-440C-8658-35E137091D8B}">
  <sheetPr codeName="Sheet9"/>
  <dimension ref="A1:N82"/>
  <sheetViews>
    <sheetView workbookViewId="0">
      <pane xSplit="1" ySplit="10" topLeftCell="B17" activePane="bottomRight" state="frozen"/>
      <selection pane="topRight" activeCell="B1" sqref="B1"/>
      <selection pane="bottomLeft" activeCell="A11" sqref="A11"/>
      <selection pane="bottomRight" activeCell="P4" sqref="P4"/>
    </sheetView>
  </sheetViews>
  <sheetFormatPr defaultRowHeight="15" x14ac:dyDescent="0.25"/>
  <cols>
    <col min="1" max="1" width="14.140625" bestFit="1" customWidth="1"/>
    <col min="7" max="7" width="15.42578125" bestFit="1" customWidth="1"/>
    <col min="8" max="8" width="10.42578125" customWidth="1"/>
    <col min="11" max="11" width="10.7109375" bestFit="1" customWidth="1"/>
    <col min="13" max="13" width="15.42578125" bestFit="1" customWidth="1"/>
  </cols>
  <sheetData>
    <row r="1" spans="1:14" x14ac:dyDescent="0.25">
      <c r="A1" t="s">
        <v>9</v>
      </c>
      <c r="B1">
        <f t="shared" ref="B1:H1" si="0">MATCH(B3,country_names, 0)</f>
        <v>1</v>
      </c>
      <c r="C1">
        <f t="shared" si="0"/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</row>
    <row r="2" spans="1:14" x14ac:dyDescent="0.25">
      <c r="A2" t="s">
        <v>10</v>
      </c>
      <c r="B2">
        <f t="shared" ref="B2:H2" si="1">VLOOKUP(B$3, rebase_adjustment,2, FALSE)</f>
        <v>12</v>
      </c>
      <c r="C2">
        <f t="shared" si="1"/>
        <v>20</v>
      </c>
      <c r="D2">
        <f t="shared" si="1"/>
        <v>0</v>
      </c>
      <c r="E2">
        <f t="shared" si="1"/>
        <v>3</v>
      </c>
      <c r="F2">
        <f t="shared" si="1"/>
        <v>18</v>
      </c>
      <c r="G2">
        <f t="shared" si="1"/>
        <v>16</v>
      </c>
      <c r="H2">
        <f t="shared" si="1"/>
        <v>22</v>
      </c>
    </row>
    <row r="3" spans="1:14" x14ac:dyDescent="0.25">
      <c r="A3" s="2" t="s">
        <v>8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14</v>
      </c>
      <c r="H3" t="s">
        <v>5</v>
      </c>
      <c r="M3" t="s">
        <v>7</v>
      </c>
    </row>
    <row r="4" spans="1:14" x14ac:dyDescent="0.25">
      <c r="A4" s="5">
        <v>1</v>
      </c>
      <c r="K4" s="3"/>
      <c r="M4" t="s">
        <v>0</v>
      </c>
      <c r="N4">
        <v>12</v>
      </c>
    </row>
    <row r="5" spans="1:14" x14ac:dyDescent="0.25">
      <c r="A5" s="5">
        <f>A4+1</f>
        <v>2</v>
      </c>
      <c r="B5">
        <f ca="1">IF($A5+B$2&gt;MAX(day_offset), OFFSET(B5,-1,0),OFFSET('Adj Daily Deaths'!$A$2, B$2+$A5,B$1))</f>
        <v>9.2123825906789012</v>
      </c>
      <c r="C5">
        <f ca="1">IF($A5+C$2&gt;MAX(day_offset), OFFSET(C5,-1,0),OFFSET('Adj Daily Deaths'!$A$2, C$2+$A5,C$1))</f>
        <v>5.9868017841531422</v>
      </c>
      <c r="D5">
        <f ca="1">IF($A5+D$2&gt;MAX(day_offset), OFFSET(D5,-1,0),OFFSET('Adj Daily Deaths'!$A$2, D$2+$A5,D$1))</f>
        <v>14.863726383768331</v>
      </c>
      <c r="E5">
        <f ca="1">IF($A5+E$2&gt;MAX(day_offset), OFFSET(E5,-1,0),OFFSET('Adj Daily Deaths'!$A$2, E$2+$A5,E$1))</f>
        <v>1.06982119564843</v>
      </c>
      <c r="F5">
        <f ca="1">IF($A5+F$2&gt;MAX(day_offset), OFFSET(F5,-1,0),OFFSET('Adj Daily Deaths'!$A$2, F$2+$A5,F$1))</f>
        <v>24.909352375769341</v>
      </c>
      <c r="G5">
        <f ca="1">IF($A5+G$2&gt;MAX(day_offset), OFFSET(G5,-1,0),OFFSET('Adj Daily Deaths'!$A$2, G$2+$A5,G$1))</f>
        <v>11.84655845852344</v>
      </c>
      <c r="H5">
        <f ca="1">IF($A5+H$2&gt;MAX(day_offset), OFFSET(H5,-1,0),OFFSET('Adj Daily Deaths'!$A$2, H$2+$A5,H$1))</f>
        <v>22.639909680800159</v>
      </c>
      <c r="M5" t="s">
        <v>1</v>
      </c>
      <c r="N5">
        <v>20</v>
      </c>
    </row>
    <row r="6" spans="1:14" x14ac:dyDescent="0.25">
      <c r="A6" s="5">
        <f t="shared" ref="A6:A69" si="2">A5+1</f>
        <v>3</v>
      </c>
      <c r="B6">
        <f ca="1">IF($A6+B$2&gt;MAX(day_offset), OFFSET(B6,-1,0),OFFSET('Adj Daily Deaths'!$A$2, B$2+$A6,B$1))</f>
        <v>0</v>
      </c>
      <c r="C6">
        <f ca="1">IF($A6+C$2&gt;MAX(day_offset), OFFSET(C6,-1,0),OFFSET('Adj Daily Deaths'!$A$2, C$2+$A6,C$1))</f>
        <v>17.361725174044111</v>
      </c>
      <c r="D6">
        <f ca="1">IF($A6+D$2&gt;MAX(day_offset), OFFSET(D6,-1,0),OFFSET('Adj Daily Deaths'!$A$2, D$2+$A6,D$1))</f>
        <v>22.2955895756525</v>
      </c>
      <c r="E6">
        <f ca="1">IF($A6+E$2&gt;MAX(day_offset), OFFSET(E6,-1,0),OFFSET('Adj Daily Deaths'!$A$2, E$2+$A6,E$1))</f>
        <v>2.1396423912968592</v>
      </c>
      <c r="F6">
        <f ca="1">IF($A6+F$2&gt;MAX(day_offset), OFFSET(F6,-1,0),OFFSET('Adj Daily Deaths'!$A$2, F$2+$A6,F$1))</f>
        <v>19.927481900615469</v>
      </c>
      <c r="G6">
        <f ca="1">IF($A6+G$2&gt;MAX(day_offset), OFFSET(G6,-1,0),OFFSET('Adj Daily Deaths'!$A$2, G$2+$A6,G$1))</f>
        <v>48.867053641409207</v>
      </c>
      <c r="H6">
        <f ca="1">IF($A6+H$2&gt;MAX(day_offset), OFFSET(H6,-1,0),OFFSET('Adj Daily Deaths'!$A$2, H$2+$A6,H$1))</f>
        <v>35.859185803146559</v>
      </c>
      <c r="M6" t="s">
        <v>2</v>
      </c>
      <c r="N6">
        <v>0</v>
      </c>
    </row>
    <row r="7" spans="1:14" x14ac:dyDescent="0.25">
      <c r="A7" s="5">
        <f t="shared" si="2"/>
        <v>4</v>
      </c>
      <c r="B7">
        <f ca="1">IF($A7+B$2&gt;MAX(day_offset), OFFSET(B7,-1,0),OFFSET('Adj Daily Deaths'!$A$2, B$2+$A7,B$1))</f>
        <v>43.758817305724783</v>
      </c>
      <c r="C7">
        <f ca="1">IF($A7+C$2&gt;MAX(day_offset), OFFSET(C7,-1,0),OFFSET('Adj Daily Deaths'!$A$2, C$2+$A7,C$1))</f>
        <v>20.355126066120679</v>
      </c>
      <c r="D7">
        <f ca="1">IF($A7+D$2&gt;MAX(day_offset), OFFSET(D7,-1,0),OFFSET('Adj Daily Deaths'!$A$2, D$2+$A7,D$1))</f>
        <v>23.121352152528519</v>
      </c>
      <c r="E7">
        <f ca="1">IF($A7+E$2&gt;MAX(day_offset), OFFSET(E7,-1,0),OFFSET('Adj Daily Deaths'!$A$2, E$2+$A7,E$1))</f>
        <v>5.3491059782421484</v>
      </c>
      <c r="F7">
        <f ca="1">IF($A7+F$2&gt;MAX(day_offset), OFFSET(F7,-1,0),OFFSET('Adj Daily Deaths'!$A$2, F$2+$A7,F$1))</f>
        <v>4.9818704751538672</v>
      </c>
      <c r="G7">
        <f ca="1">IF($A7+G$2&gt;MAX(day_offset), OFFSET(G7,-1,0),OFFSET('Adj Daily Deaths'!$A$2, G$2+$A7,G$1))</f>
        <v>29.61639614630861</v>
      </c>
      <c r="H7">
        <f ca="1">IF($A7+H$2&gt;MAX(day_offset), OFFSET(H7,-1,0),OFFSET('Adj Daily Deaths'!$A$2, H$2+$A7,H$1))</f>
        <v>40.569502582373431</v>
      </c>
      <c r="M7" t="s">
        <v>3</v>
      </c>
      <c r="N7">
        <v>3</v>
      </c>
    </row>
    <row r="8" spans="1:14" x14ac:dyDescent="0.25">
      <c r="A8" s="5">
        <f t="shared" si="2"/>
        <v>5</v>
      </c>
      <c r="B8">
        <f ca="1">IF($A8+B$2&gt;MAX(day_offset), OFFSET(B8,-1,0),OFFSET('Adj Daily Deaths'!$A$2, B$2+$A8,B$1))</f>
        <v>0</v>
      </c>
      <c r="C8">
        <f ca="1">IF($A8+C$2&gt;MAX(day_offset), OFFSET(C8,-1,0),OFFSET('Adj Daily Deaths'!$A$2, C$2+$A8,C$1))</f>
        <v>29.335328742350399</v>
      </c>
      <c r="D8">
        <f ca="1">IF($A8+D$2&gt;MAX(day_offset), OFFSET(D8,-1,0),OFFSET('Adj Daily Deaths'!$A$2, D$2+$A8,D$1))</f>
        <v>33.856265651916758</v>
      </c>
      <c r="E8">
        <f ca="1">IF($A8+E$2&gt;MAX(day_offset), OFFSET(E8,-1,0),OFFSET('Adj Daily Deaths'!$A$2, E$2+$A8,E$1))</f>
        <v>7.4887483695390067</v>
      </c>
      <c r="F8">
        <f ca="1">IF($A8+F$2&gt;MAX(day_offset), OFFSET(F8,-1,0),OFFSET('Adj Daily Deaths'!$A$2, F$2+$A8,F$1))</f>
        <v>19.927481900615469</v>
      </c>
      <c r="G8">
        <f ca="1">IF($A8+G$2&gt;MAX(day_offset), OFFSET(G8,-1,0),OFFSET('Adj Daily Deaths'!$A$2, G$2+$A8,G$1))</f>
        <v>41.462954604832063</v>
      </c>
      <c r="H8">
        <f ca="1">IF($A8+H$2&gt;MAX(day_offset), OFFSET(H8,-1,0),OFFSET('Adj Daily Deaths'!$A$2, H$2+$A8,H$1))</f>
        <v>56.523801350722543</v>
      </c>
      <c r="M8" t="s">
        <v>4</v>
      </c>
      <c r="N8">
        <v>18</v>
      </c>
    </row>
    <row r="9" spans="1:14" x14ac:dyDescent="0.25">
      <c r="A9" s="5">
        <f t="shared" si="2"/>
        <v>6</v>
      </c>
      <c r="B9">
        <f ca="1">IF($A9+B$2&gt;MAX(day_offset), OFFSET(B9,-1,0),OFFSET('Adj Daily Deaths'!$A$2, B$2+$A9,B$1))</f>
        <v>0</v>
      </c>
      <c r="C9">
        <f ca="1">IF($A9+C$2&gt;MAX(day_offset), OFFSET(C9,-1,0),OFFSET('Adj Daily Deaths'!$A$2, C$2+$A9,C$1))</f>
        <v>36.519490883334157</v>
      </c>
      <c r="D9">
        <f ca="1">IF($A9+D$2&gt;MAX(day_offset), OFFSET(D9,-1,0),OFFSET('Adj Daily Deaths'!$A$2, D$2+$A9,D$1))</f>
        <v>40.46236626692491</v>
      </c>
      <c r="E9">
        <f ca="1">IF($A9+E$2&gt;MAX(day_offset), OFFSET(E9,-1,0),OFFSET('Adj Daily Deaths'!$A$2, E$2+$A9,E$1))</f>
        <v>11.76803315213273</v>
      </c>
      <c r="F9">
        <f ca="1">IF($A9+F$2&gt;MAX(day_offset), OFFSET(F9,-1,0),OFFSET('Adj Daily Deaths'!$A$2, F$2+$A9,F$1))</f>
        <v>54.800575226692537</v>
      </c>
      <c r="G9">
        <f ca="1">IF($A9+G$2&gt;MAX(day_offset), OFFSET(G9,-1,0),OFFSET('Adj Daily Deaths'!$A$2, G$2+$A9,G$1))</f>
        <v>35.539675375570333</v>
      </c>
      <c r="H9">
        <f ca="1">IF($A9+H$2&gt;MAX(day_offset), OFFSET(H9,-1,0),OFFSET('Adj Daily Deaths'!$A$2, H$2+$A9,H$1))</f>
        <v>67.615837637289061</v>
      </c>
      <c r="M9" t="s">
        <v>14</v>
      </c>
      <c r="N9">
        <v>16</v>
      </c>
    </row>
    <row r="10" spans="1:14" x14ac:dyDescent="0.25">
      <c r="A10" s="5">
        <f t="shared" si="2"/>
        <v>7</v>
      </c>
      <c r="B10">
        <f ca="1">IF($A10+B$2&gt;MAX(day_offset), OFFSET(B10,-1,0),OFFSET('Adj Daily Deaths'!$A$2, B$2+$A10,B$1))</f>
        <v>72.931362176207969</v>
      </c>
      <c r="C10">
        <f ca="1">IF($A10+C$2&gt;MAX(day_offset), OFFSET(C10,-1,0),OFFSET('Adj Daily Deaths'!$A$2, C$2+$A10,C$1))</f>
        <v>44.901013381148573</v>
      </c>
      <c r="D10">
        <f ca="1">IF($A10+D$2&gt;MAX(day_offset), OFFSET(D10,-1,0),OFFSET('Adj Daily Deaths'!$A$2, D$2+$A10,D$1))</f>
        <v>29.727452767536661</v>
      </c>
      <c r="E10">
        <f ca="1">IF($A10+E$2&gt;MAX(day_offset), OFFSET(E10,-1,0),OFFSET('Adj Daily Deaths'!$A$2, E$2+$A10,E$1))</f>
        <v>7.4887483695390067</v>
      </c>
      <c r="F10">
        <f ca="1">IF($A10+F$2&gt;MAX(day_offset), OFFSET(F10,-1,0),OFFSET('Adj Daily Deaths'!$A$2, F$2+$A10,F$1))</f>
        <v>129.52863235400051</v>
      </c>
      <c r="G10">
        <f ca="1">IF($A10+G$2&gt;MAX(day_offset), OFFSET(G10,-1,0),OFFSET('Adj Daily Deaths'!$A$2, G$2+$A10,G$1))</f>
        <v>39.982134797516629</v>
      </c>
      <c r="H10">
        <f ca="1">IF($A10+H$2&gt;MAX(day_offset), OFFSET(H10,-1,0),OFFSET('Adj Daily Deaths'!$A$2, H$2+$A10,H$1))</f>
        <v>67.008054827066232</v>
      </c>
      <c r="M10" t="s">
        <v>5</v>
      </c>
      <c r="N10">
        <v>22</v>
      </c>
    </row>
    <row r="11" spans="1:14" x14ac:dyDescent="0.25">
      <c r="A11" s="5">
        <f t="shared" si="2"/>
        <v>8</v>
      </c>
      <c r="B11">
        <f ca="1">IF($A11+B$2&gt;MAX(day_offset), OFFSET(B11,-1,0),OFFSET('Adj Daily Deaths'!$A$2, B$2+$A11,B$1))</f>
        <v>158.91359968921111</v>
      </c>
      <c r="C11">
        <f ca="1">IF($A11+C$2&gt;MAX(day_offset), OFFSET(C11,-1,0),OFFSET('Adj Daily Deaths'!$A$2, C$2+$A11,C$1))</f>
        <v>54.479896235793589</v>
      </c>
      <c r="D11">
        <f ca="1">IF($A11+D$2&gt;MAX(day_offset), OFFSET(D11,-1,0),OFFSET('Adj Daily Deaths'!$A$2, D$2+$A11,D$1))</f>
        <v>109.82642272451049</v>
      </c>
      <c r="E11">
        <f ca="1">IF($A11+E$2&gt;MAX(day_offset), OFFSET(E11,-1,0),OFFSET('Adj Daily Deaths'!$A$2, E$2+$A11,E$1))</f>
        <v>20.32660271732016</v>
      </c>
      <c r="F11">
        <f ca="1">IF($A11+F$2&gt;MAX(day_offset), OFFSET(F11,-1,0),OFFSET('Adj Daily Deaths'!$A$2, F$2+$A11,F$1))</f>
        <v>74.728057127308006</v>
      </c>
      <c r="G11">
        <f ca="1">IF($A11+G$2&gt;MAX(day_offset), OFFSET(G11,-1,0),OFFSET('Adj Daily Deaths'!$A$2, G$2+$A11,G$1))</f>
        <v>64.415661618221236</v>
      </c>
      <c r="H11">
        <f ca="1">IF($A11+H$2&gt;MAX(day_offset), OFFSET(H11,-1,0),OFFSET('Adj Daily Deaths'!$A$2, H$2+$A11,H$1))</f>
        <v>77.644254005965635</v>
      </c>
    </row>
    <row r="12" spans="1:14" x14ac:dyDescent="0.25">
      <c r="A12" s="5">
        <f t="shared" si="2"/>
        <v>9</v>
      </c>
      <c r="B12">
        <f ca="1">IF($A12+B$2&gt;MAX(day_offset), OFFSET(B12,-1,0),OFFSET('Adj Daily Deaths'!$A$2, B$2+$A12,B$1))</f>
        <v>85.982237513003071</v>
      </c>
      <c r="C12">
        <f ca="1">IF($A12+C$2&gt;MAX(day_offset), OFFSET(C12,-1,0),OFFSET('Adj Daily Deaths'!$A$2, C$2+$A12,C$1))</f>
        <v>59.868017841531419</v>
      </c>
      <c r="D12">
        <f ca="1">IF($A12+D$2&gt;MAX(day_offset), OFFSET(D12,-1,0),OFFSET('Adj Daily Deaths'!$A$2, D$2+$A12,D$1))</f>
        <v>80.098969956973789</v>
      </c>
      <c r="E12">
        <f ca="1">IF($A12+E$2&gt;MAX(day_offset), OFFSET(E12,-1,0),OFFSET('Adj Daily Deaths'!$A$2, E$2+$A12,E$1))</f>
        <v>1.06982119564843</v>
      </c>
      <c r="F12">
        <f ca="1">IF($A12+F$2&gt;MAX(day_offset), OFFSET(F12,-1,0),OFFSET('Adj Daily Deaths'!$A$2, F$2+$A12,F$1))</f>
        <v>139.4923733043083</v>
      </c>
      <c r="G12">
        <f ca="1">IF($A12+G$2&gt;MAX(day_offset), OFFSET(G12,-1,0),OFFSET('Adj Daily Deaths'!$A$2, G$2+$A12,G$1))</f>
        <v>31.837625857281761</v>
      </c>
      <c r="H12">
        <f ca="1">IF($A12+H$2&gt;MAX(day_offset), OFFSET(H12,-1,0),OFFSET('Adj Daily Deaths'!$A$2, H$2+$A12,H$1))</f>
        <v>136.14334948991231</v>
      </c>
    </row>
    <row r="13" spans="1:14" x14ac:dyDescent="0.25">
      <c r="A13" s="5">
        <f t="shared" si="2"/>
        <v>10</v>
      </c>
      <c r="B13">
        <f ca="1">IF($A13+B$2&gt;MAX(day_offset), OFFSET(B13,-1,0),OFFSET('Adj Daily Deaths'!$A$2, B$2+$A13,B$1))</f>
        <v>85.982237513003071</v>
      </c>
      <c r="C13">
        <f ca="1">IF($A13+C$2&gt;MAX(day_offset), OFFSET(C13,-1,0),OFFSET('Adj Daily Deaths'!$A$2, C$2+$A13,C$1))</f>
        <v>67.052179982515185</v>
      </c>
      <c r="D13">
        <f ca="1">IF($A13+D$2&gt;MAX(day_offset), OFFSET(D13,-1,0),OFFSET('Adj Daily Deaths'!$A$2, D$2+$A13,D$1))</f>
        <v>138.7281129151711</v>
      </c>
      <c r="E13">
        <f ca="1">IF($A13+E$2&gt;MAX(day_offset), OFFSET(E13,-1,0),OFFSET('Adj Daily Deaths'!$A$2, E$2+$A13,E$1))</f>
        <v>83.446053260577514</v>
      </c>
      <c r="F13">
        <f ca="1">IF($A13+F$2&gt;MAX(day_offset), OFFSET(F13,-1,0),OFFSET('Adj Daily Deaths'!$A$2, F$2+$A13,F$1))</f>
        <v>0</v>
      </c>
      <c r="G13">
        <f ca="1">IF($A13+G$2&gt;MAX(day_offset), OFFSET(G13,-1,0),OFFSET('Adj Daily Deaths'!$A$2, G$2+$A13,G$1))</f>
        <v>83.666319113321833</v>
      </c>
      <c r="H13">
        <f ca="1">IF($A13+H$2&gt;MAX(day_offset), OFFSET(H13,-1,0),OFFSET('Adj Daily Deaths'!$A$2, H$2+$A13,H$1))</f>
        <v>134.62389246435529</v>
      </c>
    </row>
    <row r="14" spans="1:14" x14ac:dyDescent="0.25">
      <c r="A14" s="5">
        <f t="shared" si="2"/>
        <v>11</v>
      </c>
      <c r="B14">
        <f ca="1">IF($A14+B$2&gt;MAX(day_offset), OFFSET(B14,-1,0),OFFSET('Adj Daily Deaths'!$A$2, B$2+$A14,B$1))</f>
        <v>142.791930155523</v>
      </c>
      <c r="C14">
        <f ca="1">IF($A14+C$2&gt;MAX(day_offset), OFFSET(C14,-1,0),OFFSET('Adj Daily Deaths'!$A$2, C$2+$A14,C$1))</f>
        <v>77.828423193990844</v>
      </c>
      <c r="D14">
        <f ca="1">IF($A14+D$2&gt;MAX(day_offset), OFFSET(D14,-1,0),OFFSET('Adj Daily Deaths'!$A$2, D$2+$A14,D$1))</f>
        <v>161.84946506769961</v>
      </c>
      <c r="E14">
        <f ca="1">IF($A14+E$2&gt;MAX(day_offset), OFFSET(E14,-1,0),OFFSET('Adj Daily Deaths'!$A$2, E$2+$A14,E$1))</f>
        <v>66.328914130202634</v>
      </c>
      <c r="F14">
        <f ca="1">IF($A14+F$2&gt;MAX(day_offset), OFFSET(F14,-1,0),OFFSET('Adj Daily Deaths'!$A$2, F$2+$A14,F$1))</f>
        <v>24.909352375769341</v>
      </c>
      <c r="G14">
        <f ca="1">IF($A14+G$2&gt;MAX(day_offset), OFFSET(G14,-1,0),OFFSET('Adj Daily Deaths'!$A$2, G$2+$A14,G$1))</f>
        <v>134.0141925620465</v>
      </c>
      <c r="H14">
        <f ca="1">IF($A14+H$2&gt;MAX(day_offset), OFFSET(H14,-1,0),OFFSET('Adj Daily Deaths'!$A$2, H$2+$A14,H$1))</f>
        <v>177.62452628762</v>
      </c>
    </row>
    <row r="15" spans="1:14" x14ac:dyDescent="0.25">
      <c r="A15" s="5">
        <f t="shared" si="2"/>
        <v>12</v>
      </c>
      <c r="B15">
        <f ca="1">IF($A15+B$2&gt;MAX(day_offset), OFFSET(B15,-1,0),OFFSET('Adj Daily Deaths'!$A$2, B$2+$A15,B$1))</f>
        <v>184.24765181357799</v>
      </c>
      <c r="C15">
        <f ca="1">IF($A15+C$2&gt;MAX(day_offset), OFFSET(C15,-1,0),OFFSET('Adj Daily Deaths'!$A$2, C$2+$A15,C$1))</f>
        <v>86.808625870220553</v>
      </c>
      <c r="D15">
        <f ca="1">IF($A15+D$2&gt;MAX(day_offset), OFFSET(D15,-1,0),OFFSET('Adj Daily Deaths'!$A$2, D$2+$A15,D$1))</f>
        <v>0</v>
      </c>
      <c r="E15">
        <f ca="1">IF($A15+E$2&gt;MAX(day_offset), OFFSET(E15,-1,0),OFFSET('Adj Daily Deaths'!$A$2, E$2+$A15,E$1))</f>
        <v>100.56319239095239</v>
      </c>
      <c r="F15">
        <f ca="1">IF($A15+F$2&gt;MAX(day_offset), OFFSET(F15,-1,0),OFFSET('Adj Daily Deaths'!$A$2, F$2+$A15,F$1))</f>
        <v>179.3473371055392</v>
      </c>
      <c r="G15">
        <f ca="1">IF($A15+G$2&gt;MAX(day_offset), OFFSET(G15,-1,0),OFFSET('Adj Daily Deaths'!$A$2, G$2+$A15,G$1))</f>
        <v>192.506574951006</v>
      </c>
      <c r="H15">
        <f ca="1">IF($A15+H$2&gt;MAX(day_offset), OFFSET(H15,-1,0),OFFSET('Adj Daily Deaths'!$A$2, H$2+$A15,H$1))</f>
        <v>176.4089606671744</v>
      </c>
    </row>
    <row r="16" spans="1:14" x14ac:dyDescent="0.25">
      <c r="A16" s="5">
        <f t="shared" si="2"/>
        <v>13</v>
      </c>
      <c r="B16">
        <f ca="1">IF($A16+B$2&gt;MAX(day_offset), OFFSET(B16,-1,0),OFFSET('Adj Daily Deaths'!$A$2, B$2+$A16,B$1))</f>
        <v>177.33836487056891</v>
      </c>
      <c r="C16">
        <f ca="1">IF($A16+C$2&gt;MAX(day_offset), OFFSET(C16,-1,0),OFFSET('Adj Daily Deaths'!$A$2, C$2+$A16,C$1))</f>
        <v>111.9531933636638</v>
      </c>
      <c r="D16">
        <f ca="1">IF($A16+D$2&gt;MAX(day_offset), OFFSET(D16,-1,0),OFFSET('Adj Daily Deaths'!$A$2, D$2+$A16,D$1))</f>
        <v>362.50977124857212</v>
      </c>
      <c r="E16">
        <f ca="1">IF($A16+E$2&gt;MAX(day_offset), OFFSET(E16,-1,0),OFFSET('Adj Daily Deaths'!$A$2, E$2+$A16,E$1))</f>
        <v>56.700523369366771</v>
      </c>
      <c r="F16">
        <f ca="1">IF($A16+F$2&gt;MAX(day_offset), OFFSET(F16,-1,0),OFFSET('Adj Daily Deaths'!$A$2, F$2+$A16,F$1))</f>
        <v>169.38359615523149</v>
      </c>
      <c r="G16">
        <f ca="1">IF($A16+G$2&gt;MAX(day_offset), OFFSET(G16,-1,0),OFFSET('Adj Daily Deaths'!$A$2, G$2+$A16,G$1))</f>
        <v>154.74566986446251</v>
      </c>
      <c r="H16">
        <f ca="1">IF($A16+H$2&gt;MAX(day_offset), OFFSET(H16,-1,0),OFFSET('Adj Daily Deaths'!$A$2, H$2+$A16,H$1))</f>
        <v>200.2644359684202</v>
      </c>
    </row>
    <row r="17" spans="1:8" x14ac:dyDescent="0.25">
      <c r="A17" s="5">
        <f t="shared" si="2"/>
        <v>14</v>
      </c>
      <c r="B17">
        <f ca="1">IF($A17+B$2&gt;MAX(day_offset), OFFSET(B17,-1,0),OFFSET('Adj Daily Deaths'!$A$2, B$2+$A17,B$1))</f>
        <v>280.20997046648318</v>
      </c>
      <c r="C17">
        <f ca="1">IF($A17+C$2&gt;MAX(day_offset), OFFSET(C17,-1,0),OFFSET('Adj Daily Deaths'!$A$2, C$2+$A17,C$1))</f>
        <v>100.57826997377281</v>
      </c>
      <c r="D17">
        <f ca="1">IF($A17+D$2&gt;MAX(day_offset), OFFSET(D17,-1,0),OFFSET('Adj Daily Deaths'!$A$2, D$2+$A17,D$1))</f>
        <v>144.5084509533032</v>
      </c>
      <c r="E17">
        <f ca="1">IF($A17+E$2&gt;MAX(day_offset), OFFSET(E17,-1,0),OFFSET('Adj Daily Deaths'!$A$2, E$2+$A17,E$1))</f>
        <v>204.33584836885009</v>
      </c>
      <c r="F17">
        <f ca="1">IF($A17+F$2&gt;MAX(day_offset), OFFSET(F17,-1,0),OFFSET('Adj Daily Deaths'!$A$2, F$2+$A17,F$1))</f>
        <v>293.93035803407821</v>
      </c>
      <c r="G17">
        <f ca="1">IF($A17+G$2&gt;MAX(day_offset), OFFSET(G17,-1,0),OFFSET('Adj Daily Deaths'!$A$2, G$2+$A17,G$1))</f>
        <v>133.2737826583888</v>
      </c>
      <c r="H17">
        <f ca="1">IF($A17+H$2&gt;MAX(day_offset), OFFSET(H17,-1,0),OFFSET('Adj Daily Deaths'!$A$2, H$2+$A17,H$1))</f>
        <v>184.00624579495971</v>
      </c>
    </row>
    <row r="18" spans="1:8" x14ac:dyDescent="0.25">
      <c r="A18" s="5">
        <f t="shared" si="2"/>
        <v>15</v>
      </c>
      <c r="B18">
        <f ca="1">IF($A18+B$2&gt;MAX(day_offset), OFFSET(B18,-1,0),OFFSET('Adj Daily Deaths'!$A$2, B$2+$A18,B$1))</f>
        <v>229.54186621774929</v>
      </c>
      <c r="C18">
        <f ca="1">IF($A18+C$2&gt;MAX(day_offset), OFFSET(C18,-1,0),OFFSET('Adj Daily Deaths'!$A$2, C$2+$A18,C$1))</f>
        <v>101.1769501521881</v>
      </c>
      <c r="D18">
        <f ca="1">IF($A18+D$2&gt;MAX(day_offset), OFFSET(D18,-1,0),OFFSET('Adj Daily Deaths'!$A$2, D$2+$A18,D$1))</f>
        <v>303.88062829037477</v>
      </c>
      <c r="E18">
        <f ca="1">IF($A18+E$2&gt;MAX(day_offset), OFFSET(E18,-1,0),OFFSET('Adj Daily Deaths'!$A$2, E$2+$A18,E$1))</f>
        <v>96.28390760835866</v>
      </c>
      <c r="F18">
        <f ca="1">IF($A18+F$2&gt;MAX(day_offset), OFFSET(F18,-1,0),OFFSET('Adj Daily Deaths'!$A$2, F$2+$A18,F$1))</f>
        <v>343.74906278561679</v>
      </c>
      <c r="G18">
        <f ca="1">IF($A18+G$2&gt;MAX(day_offset), OFFSET(G18,-1,0),OFFSET('Adj Daily Deaths'!$A$2, G$2+$A18,G$1))</f>
        <v>282.09617329358952</v>
      </c>
      <c r="H18">
        <f ca="1">IF($A18+H$2&gt;MAX(day_offset), OFFSET(H18,-1,0),OFFSET('Adj Daily Deaths'!$A$2, H$2+$A18,H$1))</f>
        <v>176.86479777484149</v>
      </c>
    </row>
    <row r="19" spans="1:8" x14ac:dyDescent="0.25">
      <c r="A19" s="5">
        <f t="shared" si="2"/>
        <v>16</v>
      </c>
      <c r="B19">
        <f ca="1">IF($A19+B$2&gt;MAX(day_offset), OFFSET(B19,-1,0),OFFSET('Adj Daily Deaths'!$A$2, B$2+$A19,B$1))</f>
        <v>244.8958372022141</v>
      </c>
      <c r="C19">
        <f ca="1">IF($A19+C$2&gt;MAX(day_offset), OFFSET(C19,-1,0),OFFSET('Adj Daily Deaths'!$A$2, C$2+$A19,C$1))</f>
        <v>83.815224978143988</v>
      </c>
      <c r="D19">
        <f ca="1">IF($A19+D$2&gt;MAX(day_offset), OFFSET(D19,-1,0),OFFSET('Adj Daily Deaths'!$A$2, D$2+$A19,D$1))</f>
        <v>288.19113932973039</v>
      </c>
      <c r="E19">
        <f ca="1">IF($A19+E$2&gt;MAX(day_offset), OFFSET(E19,-1,0),OFFSET('Adj Daily Deaths'!$A$2, E$2+$A19,E$1))</f>
        <v>221.45298749922489</v>
      </c>
      <c r="F19">
        <f ca="1">IF($A19+F$2&gt;MAX(day_offset), OFFSET(F19,-1,0),OFFSET('Adj Daily Deaths'!$A$2, F$2+$A19,F$1))</f>
        <v>249.09352375769339</v>
      </c>
      <c r="G19">
        <f ca="1">IF($A19+G$2&gt;MAX(day_offset), OFFSET(G19,-1,0),OFFSET('Adj Daily Deaths'!$A$2, G$2+$A19,G$1))</f>
        <v>416.8507757592937</v>
      </c>
      <c r="H19">
        <f ca="1">IF($A19+H$2&gt;MAX(day_offset), OFFSET(H19,-1,0),OFFSET('Adj Daily Deaths'!$A$2, H$2+$A19,H$1))</f>
        <v>305.56280783952428</v>
      </c>
    </row>
    <row r="20" spans="1:8" x14ac:dyDescent="0.25">
      <c r="A20" s="5">
        <f t="shared" si="2"/>
        <v>17</v>
      </c>
      <c r="B20">
        <f ca="1">IF($A20+B$2&gt;MAX(day_offset), OFFSET(B20,-1,0),OFFSET('Adj Daily Deaths'!$A$2, B$2+$A20,B$1))</f>
        <v>224.1679763731866</v>
      </c>
      <c r="C20">
        <f ca="1">IF($A20+C$2&gt;MAX(day_offset), OFFSET(C20,-1,0),OFFSET('Adj Daily Deaths'!$A$2, C$2+$A20,C$1))</f>
        <v>135.30172032186101</v>
      </c>
      <c r="D20">
        <f ca="1">IF($A20+D$2&gt;MAX(day_offset), OFFSET(D20,-1,0),OFFSET('Adj Daily Deaths'!$A$2, D$2+$A20,D$1))</f>
        <v>284.88808902222638</v>
      </c>
      <c r="E20">
        <f ca="1">IF($A20+E$2&gt;MAX(day_offset), OFFSET(E20,-1,0),OFFSET('Adj Daily Deaths'!$A$2, E$2+$A20,E$1))</f>
        <v>227.8719146731155</v>
      </c>
      <c r="F20">
        <f ca="1">IF($A20+F$2&gt;MAX(day_offset), OFFSET(F20,-1,0),OFFSET('Adj Daily Deaths'!$A$2, F$2+$A20,F$1))</f>
        <v>74.728057127308006</v>
      </c>
      <c r="G20">
        <f ca="1">IF($A20+G$2&gt;MAX(day_offset), OFFSET(G20,-1,0),OFFSET('Adj Daily Deaths'!$A$2, G$2+$A20,G$1))</f>
        <v>421.29323518123999</v>
      </c>
      <c r="H20">
        <f ca="1">IF($A20+H$2&gt;MAX(day_offset), OFFSET(H20,-1,0),OFFSET('Adj Daily Deaths'!$A$2, H$2+$A20,H$1))</f>
        <v>290.21629188139798</v>
      </c>
    </row>
    <row r="21" spans="1:8" x14ac:dyDescent="0.25">
      <c r="A21" s="5">
        <f t="shared" si="2"/>
        <v>18</v>
      </c>
      <c r="B21">
        <f ca="1">IF($A21+B$2&gt;MAX(day_offset), OFFSET(B21,-1,0),OFFSET('Adj Daily Deaths'!$A$2, B$2+$A21,B$1))</f>
        <v>320.89799357531513</v>
      </c>
      <c r="C21">
        <f ca="1">IF($A21+C$2&gt;MAX(day_offset), OFFSET(C21,-1,0),OFFSET('Adj Daily Deaths'!$A$2, C$2+$A21,C$1))</f>
        <v>123.3281167535547</v>
      </c>
      <c r="D21">
        <f ca="1">IF($A21+D$2&gt;MAX(day_offset), OFFSET(D21,-1,0),OFFSET('Adj Daily Deaths'!$A$2, D$2+$A21,D$1))</f>
        <v>392.23722401610883</v>
      </c>
      <c r="E21">
        <f ca="1">IF($A21+E$2&gt;MAX(day_offset), OFFSET(E21,-1,0),OFFSET('Adj Daily Deaths'!$A$2, E$2+$A21,E$1))</f>
        <v>355.1806369552786</v>
      </c>
      <c r="F21">
        <f ca="1">IF($A21+F$2&gt;MAX(day_offset), OFFSET(F21,-1,0),OFFSET('Adj Daily Deaths'!$A$2, F$2+$A21,F$1))</f>
        <v>139.4923733043083</v>
      </c>
      <c r="G21">
        <f ca="1">IF($A21+G$2&gt;MAX(day_offset), OFFSET(G21,-1,0),OFFSET('Adj Daily Deaths'!$A$2, G$2+$A21,G$1))</f>
        <v>506.4403741018773</v>
      </c>
      <c r="H21">
        <f ca="1">IF($A21+H$2&gt;MAX(day_offset), OFFSET(H21,-1,0),OFFSET('Adj Daily Deaths'!$A$2, H$2+$A21,H$1))</f>
        <v>279.58009270249858</v>
      </c>
    </row>
    <row r="22" spans="1:8" x14ac:dyDescent="0.25">
      <c r="A22" s="5">
        <f t="shared" si="2"/>
        <v>19</v>
      </c>
      <c r="B22">
        <f ca="1">IF($A22+B$2&gt;MAX(day_offset), OFFSET(B22,-1,0),OFFSET('Adj Daily Deaths'!$A$2, B$2+$A22,B$1))</f>
        <v>383.08157606239757</v>
      </c>
      <c r="C22">
        <f ca="1">IF($A22+C$2&gt;MAX(day_offset), OFFSET(C22,-1,0),OFFSET('Adj Daily Deaths'!$A$2, C$2+$A22,C$1))</f>
        <v>199.36049941229959</v>
      </c>
      <c r="D22">
        <f ca="1">IF($A22+D$2&gt;MAX(day_offset), OFFSET(D22,-1,0),OFFSET('Adj Daily Deaths'!$A$2, D$2+$A22,D$1))</f>
        <v>352.60062032605992</v>
      </c>
      <c r="E22">
        <f ca="1">IF($A22+E$2&gt;MAX(day_offset), OFFSET(E22,-1,0),OFFSET('Adj Daily Deaths'!$A$2, E$2+$A22,E$1))</f>
        <v>424.71901467242662</v>
      </c>
      <c r="F22">
        <f ca="1">IF($A22+F$2&gt;MAX(day_offset), OFFSET(F22,-1,0),OFFSET('Adj Daily Deaths'!$A$2, F$2+$A22,F$1))</f>
        <v>378.62215611169393</v>
      </c>
      <c r="G22">
        <f ca="1">IF($A22+G$2&gt;MAX(day_offset), OFFSET(G22,-1,0),OFFSET('Adj Daily Deaths'!$A$2, G$2+$A22,G$1))</f>
        <v>524.21021178966248</v>
      </c>
      <c r="H22">
        <f ca="1">IF($A22+H$2&gt;MAX(day_offset), OFFSET(H22,-1,0),OFFSET('Adj Daily Deaths'!$A$2, H$2+$A22,H$1))</f>
        <v>311.64063594175252</v>
      </c>
    </row>
    <row r="23" spans="1:8" x14ac:dyDescent="0.25">
      <c r="A23" s="5">
        <f t="shared" si="2"/>
        <v>20</v>
      </c>
      <c r="B23">
        <f ca="1">IF($A23+B$2&gt;MAX(day_offset), OFFSET(B23,-1,0),OFFSET('Adj Daily Deaths'!$A$2, B$2+$A23,B$1))</f>
        <v>675.57472331645272</v>
      </c>
      <c r="C23">
        <f ca="1">IF($A23+C$2&gt;MAX(day_offset), OFFSET(C23,-1,0),OFFSET('Adj Daily Deaths'!$A$2, C$2+$A23,C$1))</f>
        <v>154.45948603115099</v>
      </c>
      <c r="D23">
        <f ca="1">IF($A23+D$2&gt;MAX(day_offset), OFFSET(D23,-1,0),OFFSET('Adj Daily Deaths'!$A$2, D$2+$A23,D$1))</f>
        <v>517.75313570126366</v>
      </c>
      <c r="E23">
        <f ca="1">IF($A23+E$2&gt;MAX(day_offset), OFFSET(E23,-1,0),OFFSET('Adj Daily Deaths'!$A$2, E$2+$A23,E$1))</f>
        <v>576.63362445450355</v>
      </c>
      <c r="F23">
        <f ca="1">IF($A23+F$2&gt;MAX(day_offset), OFFSET(F23,-1,0),OFFSET('Adj Daily Deaths'!$A$2, F$2+$A23,F$1))</f>
        <v>567.93323416754083</v>
      </c>
      <c r="G23">
        <f ca="1">IF($A23+G$2&gt;MAX(day_offset), OFFSET(G23,-1,0),OFFSET('Adj Daily Deaths'!$A$2, G$2+$A23,G$1))</f>
        <v>459.79455017144119</v>
      </c>
      <c r="H23">
        <f ca="1">IF($A23+H$2&gt;MAX(day_offset), OFFSET(H23,-1,0),OFFSET('Adj Daily Deaths'!$A$2, H$2+$A23,H$1))</f>
        <v>285.05013799450398</v>
      </c>
    </row>
    <row r="24" spans="1:8" x14ac:dyDescent="0.25">
      <c r="A24" s="5">
        <f t="shared" si="2"/>
        <v>21</v>
      </c>
      <c r="B24">
        <f ca="1">IF($A24+B$2&gt;MAX(day_offset), OFFSET(B24,-1,0),OFFSET('Adj Daily Deaths'!$A$2, B$2+$A24,B$1))</f>
        <v>755.41537243566995</v>
      </c>
      <c r="C24">
        <f ca="1">IF($A24+C$2&gt;MAX(day_offset), OFFSET(C24,-1,0),OFFSET('Adj Daily Deaths'!$A$2, C$2+$A24,C$1))</f>
        <v>95.788828546450276</v>
      </c>
      <c r="D24">
        <f ca="1">IF($A24+D$2&gt;MAX(day_offset), OFFSET(D24,-1,0),OFFSET('Adj Daily Deaths'!$A$2, D$2+$A24,D$1))</f>
        <v>654.82972346268264</v>
      </c>
      <c r="E24">
        <f ca="1">IF($A24+E$2&gt;MAX(day_offset), OFFSET(E24,-1,0),OFFSET('Adj Daily Deaths'!$A$2, E$2+$A24,E$1))</f>
        <v>531.70113423726946</v>
      </c>
      <c r="F24">
        <f ca="1">IF($A24+F$2&gt;MAX(day_offset), OFFSET(F24,-1,0),OFFSET('Adj Daily Deaths'!$A$2, F$2+$A24,F$1))</f>
        <v>478.25956561477119</v>
      </c>
      <c r="G24">
        <f ca="1">IF($A24+G$2&gt;MAX(day_offset), OFFSET(G24,-1,0),OFFSET('Adj Daily Deaths'!$A$2, G$2+$A24,G$1))</f>
        <v>325.03994770573701</v>
      </c>
      <c r="H24">
        <f ca="1">IF($A24+H$2&gt;MAX(day_offset), OFFSET(H24,-1,0),OFFSET('Adj Daily Deaths'!$A$2, H$2+$A24,H$1))</f>
        <v>285.05013799450398</v>
      </c>
    </row>
    <row r="25" spans="1:8" x14ac:dyDescent="0.25">
      <c r="A25" s="5">
        <f t="shared" si="2"/>
        <v>22</v>
      </c>
      <c r="B25">
        <f ca="1">IF($A25+B$2&gt;MAX(day_offset), OFFSET(B25,-1,0),OFFSET('Adj Daily Deaths'!$A$2, B$2+$A25,B$1))</f>
        <v>859.82237513003076</v>
      </c>
      <c r="C25">
        <f ca="1">IF($A25+C$2&gt;MAX(day_offset), OFFSET(C25,-1,0),OFFSET('Adj Daily Deaths'!$A$2, C$2+$A25,C$1))</f>
        <v>-18.559085530874739</v>
      </c>
      <c r="D25">
        <f ca="1">IF($A25+D$2&gt;MAX(day_offset), OFFSET(D25,-1,0),OFFSET('Adj Daily Deaths'!$A$2, D$2+$A25,D$1))</f>
        <v>537.57143754628805</v>
      </c>
      <c r="E25">
        <f ca="1">IF($A25+E$2&gt;MAX(day_offset), OFFSET(E25,-1,0),OFFSET('Adj Daily Deaths'!$A$2, E$2+$A25,E$1))</f>
        <v>897.57998314903239</v>
      </c>
      <c r="F25">
        <f ca="1">IF($A25+F$2&gt;MAX(day_offset), OFFSET(F25,-1,0),OFFSET('Adj Daily Deaths'!$A$2, F$2+$A25,F$1))</f>
        <v>528.07827036630988</v>
      </c>
      <c r="G25">
        <f ca="1">IF($A25+G$2&gt;MAX(day_offset), OFFSET(G25,-1,0),OFFSET('Adj Daily Deaths'!$A$2, G$2+$A25,G$1))</f>
        <v>581.96218427496422</v>
      </c>
      <c r="H25">
        <f ca="1">IF($A25+H$2&gt;MAX(day_offset), OFFSET(H25,-1,0),OFFSET('Adj Daily Deaths'!$A$2, H$2+$A25,H$1))</f>
        <v>285.05013799450398</v>
      </c>
    </row>
    <row r="26" spans="1:8" x14ac:dyDescent="0.25">
      <c r="A26" s="5">
        <f t="shared" si="2"/>
        <v>23</v>
      </c>
      <c r="B26">
        <f ca="1">IF($A26+B$2&gt;MAX(day_offset), OFFSET(B26,-1,0),OFFSET('Adj Daily Deaths'!$A$2, B$2+$A26,B$1))</f>
        <v>808.38657233207357</v>
      </c>
      <c r="C26">
        <f ca="1">IF($A26+C$2&gt;MAX(day_offset), OFFSET(C26,-1,0),OFFSET('Adj Daily Deaths'!$A$2, C$2+$A26,C$1))</f>
        <v>-18.559085530874739</v>
      </c>
      <c r="D26">
        <f ca="1">IF($A26+D$2&gt;MAX(day_offset), OFFSET(D26,-1,0),OFFSET('Adj Daily Deaths'!$A$2, D$2+$A26,D$1))</f>
        <v>496.28330870248709</v>
      </c>
      <c r="E26">
        <f ca="1">IF($A26+E$2&gt;MAX(day_offset), OFFSET(E26,-1,0),OFFSET('Adj Daily Deaths'!$A$2, E$2+$A26,E$1))</f>
        <v>768.1316184755724</v>
      </c>
      <c r="F26">
        <f ca="1">IF($A26+F$2&gt;MAX(day_offset), OFFSET(F26,-1,0),OFFSET('Adj Daily Deaths'!$A$2, F$2+$A26,F$1))</f>
        <v>383.60402658684779</v>
      </c>
      <c r="G26">
        <f ca="1">IF($A26+G$2&gt;MAX(day_offset), OFFSET(G26,-1,0),OFFSET('Adj Daily Deaths'!$A$2, G$2+$A26,G$1))</f>
        <v>694.50448963093697</v>
      </c>
      <c r="H26">
        <f ca="1">IF($A26+H$2&gt;MAX(day_offset), OFFSET(H26,-1,0),OFFSET('Adj Daily Deaths'!$A$2, H$2+$A26,H$1))</f>
        <v>285.05013799450398</v>
      </c>
    </row>
    <row r="27" spans="1:8" x14ac:dyDescent="0.25">
      <c r="A27" s="5">
        <f t="shared" si="2"/>
        <v>24</v>
      </c>
      <c r="B27">
        <f ca="1">IF($A27+B$2&gt;MAX(day_offset), OFFSET(B27,-1,0),OFFSET('Adj Daily Deaths'!$A$2, B$2+$A27,B$1))</f>
        <v>397.66784849763923</v>
      </c>
      <c r="C27">
        <f ca="1">IF($A27+C$2&gt;MAX(day_offset), OFFSET(C27,-1,0),OFFSET('Adj Daily Deaths'!$A$2, C$2+$A27,C$1))</f>
        <v>-18.559085530874739</v>
      </c>
      <c r="D27">
        <f ca="1">IF($A27+D$2&gt;MAX(day_offset), OFFSET(D27,-1,0),OFFSET('Adj Daily Deaths'!$A$2, D$2+$A27,D$1))</f>
        <v>613.54159461888173</v>
      </c>
      <c r="E27">
        <f ca="1">IF($A27+E$2&gt;MAX(day_offset), OFFSET(E27,-1,0),OFFSET('Adj Daily Deaths'!$A$2, E$2+$A27,E$1))</f>
        <v>826.97178423623609</v>
      </c>
      <c r="F27">
        <f ca="1">IF($A27+F$2&gt;MAX(day_offset), OFFSET(F27,-1,0),OFFSET('Adj Daily Deaths'!$A$2, F$2+$A27,F$1))</f>
        <v>84.691798077615744</v>
      </c>
      <c r="G27">
        <f ca="1">IF($A27+G$2&gt;MAX(day_offset), OFFSET(G27,-1,0),OFFSET('Adj Daily Deaths'!$A$2, G$2+$A27,G$1))</f>
        <v>652.30112512244716</v>
      </c>
      <c r="H27">
        <f ca="1">IF($A27+H$2&gt;MAX(day_offset), OFFSET(H27,-1,0),OFFSET('Adj Daily Deaths'!$A$2, H$2+$A27,H$1))</f>
        <v>285.05013799450398</v>
      </c>
    </row>
    <row r="28" spans="1:8" x14ac:dyDescent="0.25">
      <c r="A28" s="5">
        <f t="shared" si="2"/>
        <v>25</v>
      </c>
      <c r="B28">
        <f ca="1">IF($A28+B$2&gt;MAX(day_offset), OFFSET(B28,-1,0),OFFSET('Adj Daily Deaths'!$A$2, B$2+$A28,B$1))</f>
        <v>639.49289150296045</v>
      </c>
      <c r="C28">
        <f ca="1">IF($A28+C$2&gt;MAX(day_offset), OFFSET(C28,-1,0),OFFSET('Adj Daily Deaths'!$A$2, C$2+$A28,C$1))</f>
        <v>-18.559085530874739</v>
      </c>
      <c r="D28">
        <f ca="1">IF($A28+D$2&gt;MAX(day_offset), OFFSET(D28,-1,0),OFFSET('Adj Daily Deaths'!$A$2, D$2+$A28,D$1))</f>
        <v>563.99584000632069</v>
      </c>
      <c r="E28">
        <f ca="1">IF($A28+E$2&gt;MAX(day_offset), OFFSET(E28,-1,0),OFFSET('Adj Daily Deaths'!$A$2, E$2+$A28,E$1))</f>
        <v>902.92908912727455</v>
      </c>
      <c r="F28">
        <f ca="1">IF($A28+F$2&gt;MAX(day_offset), OFFSET(F28,-1,0),OFFSET('Adj Daily Deaths'!$A$2, F$2+$A28,F$1))</f>
        <v>84.691798077615744</v>
      </c>
      <c r="G28">
        <f ca="1">IF($A28+G$2&gt;MAX(day_offset), OFFSET(G28,-1,0),OFFSET('Adj Daily Deaths'!$A$2, G$2+$A28,G$1))</f>
        <v>725.60170558456105</v>
      </c>
      <c r="H28">
        <f ca="1">IF($A28+H$2&gt;MAX(day_offset), OFFSET(H28,-1,0),OFFSET('Adj Daily Deaths'!$A$2, H$2+$A28,H$1))</f>
        <v>285.05013799450398</v>
      </c>
    </row>
    <row r="29" spans="1:8" x14ac:dyDescent="0.25">
      <c r="A29" s="5">
        <f t="shared" si="2"/>
        <v>26</v>
      </c>
      <c r="B29">
        <f ca="1">IF($A29+B$2&gt;MAX(day_offset), OFFSET(B29,-1,0),OFFSET('Adj Daily Deaths'!$A$2, B$2+$A29,B$1))</f>
        <v>1087.828844249334</v>
      </c>
      <c r="C29">
        <f ca="1">IF($A29+C$2&gt;MAX(day_offset), OFFSET(C29,-1,0),OFFSET('Adj Daily Deaths'!$A$2, C$2+$A29,C$1))</f>
        <v>-18.559085530874739</v>
      </c>
      <c r="D29">
        <f ca="1">IF($A29+D$2&gt;MAX(day_offset), OFFSET(D29,-1,0),OFFSET('Adj Daily Deaths'!$A$2, D$2+$A29,D$1))</f>
        <v>587.94295473572515</v>
      </c>
      <c r="E29">
        <f ca="1">IF($A29+E$2&gt;MAX(day_offset), OFFSET(E29,-1,0),OFFSET('Adj Daily Deaths'!$A$2, E$2+$A29,E$1))</f>
        <v>878.32320162736073</v>
      </c>
      <c r="F29">
        <f ca="1">IF($A29+F$2&gt;MAX(day_offset), OFFSET(F29,-1,0),OFFSET('Adj Daily Deaths'!$A$2, F$2+$A29,F$1))</f>
        <v>84.691798077615744</v>
      </c>
      <c r="G29">
        <f ca="1">IF($A29+G$2&gt;MAX(day_offset), OFFSET(G29,-1,0),OFFSET('Adj Daily Deaths'!$A$2, G$2+$A29,G$1))</f>
        <v>678.95588165412494</v>
      </c>
      <c r="H29">
        <f ca="1">IF($A29+H$2&gt;MAX(day_offset), OFFSET(H29,-1,0),OFFSET('Adj Daily Deaths'!$A$2, H$2+$A29,H$1))</f>
        <v>285.05013799450398</v>
      </c>
    </row>
    <row r="30" spans="1:8" x14ac:dyDescent="0.25">
      <c r="A30" s="5">
        <f t="shared" si="2"/>
        <v>27</v>
      </c>
      <c r="B30">
        <f ca="1">IF($A30+B$2&gt;MAX(day_offset), OFFSET(B30,-1,0),OFFSET('Adj Daily Deaths'!$A$2, B$2+$A30,B$1))</f>
        <v>415.32491512977379</v>
      </c>
      <c r="C30">
        <f ca="1">IF($A30+C$2&gt;MAX(day_offset), OFFSET(C30,-1,0),OFFSET('Adj Daily Deaths'!$A$2, C$2+$A30,C$1))</f>
        <v>-18.559085530874739</v>
      </c>
      <c r="D30">
        <f ca="1">IF($A30+D$2&gt;MAX(day_offset), OFFSET(D30,-1,0),OFFSET('Adj Daily Deaths'!$A$2, D$2+$A30,D$1))</f>
        <v>758.87580814906096</v>
      </c>
      <c r="E30">
        <f ca="1">IF($A30+E$2&gt;MAX(day_offset), OFFSET(E30,-1,0),OFFSET('Adj Daily Deaths'!$A$2, E$2+$A30,E$1))</f>
        <v>976.74675162701624</v>
      </c>
      <c r="F30">
        <f ca="1">IF($A30+F$2&gt;MAX(day_offset), OFFSET(F30,-1,0),OFFSET('Adj Daily Deaths'!$A$2, F$2+$A30,F$1))</f>
        <v>84.691798077615744</v>
      </c>
      <c r="G30">
        <f ca="1">IF($A30+G$2&gt;MAX(day_offset), OFFSET(G30,-1,0),OFFSET('Adj Daily Deaths'!$A$2, G$2+$A30,G$1))</f>
        <v>678.95588165412494</v>
      </c>
      <c r="H30">
        <f ca="1">IF($A30+H$2&gt;MAX(day_offset), OFFSET(H30,-1,0),OFFSET('Adj Daily Deaths'!$A$2, H$2+$A30,H$1))</f>
        <v>285.05013799450398</v>
      </c>
    </row>
    <row r="31" spans="1:8" x14ac:dyDescent="0.25">
      <c r="A31" s="5">
        <f t="shared" si="2"/>
        <v>28</v>
      </c>
      <c r="B31">
        <f ca="1">IF($A31+B$2&gt;MAX(day_offset), OFFSET(B31,-1,0),OFFSET('Adj Daily Deaths'!$A$2, B$2+$A31,B$1))</f>
        <v>1029.4837545083669</v>
      </c>
      <c r="C31">
        <f ca="1">IF($A31+C$2&gt;MAX(day_offset), OFFSET(C31,-1,0),OFFSET('Adj Daily Deaths'!$A$2, C$2+$A31,C$1))</f>
        <v>-18.559085530874739</v>
      </c>
      <c r="D31">
        <f ca="1">IF($A31+D$2&gt;MAX(day_offset), OFFSET(D31,-1,0),OFFSET('Adj Daily Deaths'!$A$2, D$2+$A31,D$1))</f>
        <v>734.10293084278044</v>
      </c>
      <c r="E31">
        <f ca="1">IF($A31+E$2&gt;MAX(day_offset), OFFSET(E31,-1,0),OFFSET('Adj Daily Deaths'!$A$2, E$2+$A31,E$1))</f>
        <v>800.22625434502538</v>
      </c>
      <c r="F31">
        <f ca="1">IF($A31+F$2&gt;MAX(day_offset), OFFSET(F31,-1,0),OFFSET('Adj Daily Deaths'!$A$2, F$2+$A31,F$1))</f>
        <v>84.691798077615744</v>
      </c>
      <c r="G31">
        <f ca="1">IF($A31+G$2&gt;MAX(day_offset), OFFSET(G31,-1,0),OFFSET('Adj Daily Deaths'!$A$2, G$2+$A31,G$1))</f>
        <v>678.95588165412494</v>
      </c>
      <c r="H31">
        <f ca="1">IF($A31+H$2&gt;MAX(day_offset), OFFSET(H31,-1,0),OFFSET('Adj Daily Deaths'!$A$2, H$2+$A31,H$1))</f>
        <v>285.05013799450398</v>
      </c>
    </row>
    <row r="32" spans="1:8" x14ac:dyDescent="0.25">
      <c r="A32" s="5">
        <f t="shared" si="2"/>
        <v>29</v>
      </c>
      <c r="B32">
        <f ca="1">IF($A32+B$2&gt;MAX(day_offset), OFFSET(B32,-1,0),OFFSET('Adj Daily Deaths'!$A$2, B$2+$A32,B$1))</f>
        <v>757.71846808333964</v>
      </c>
      <c r="C32">
        <f ca="1">IF($A32+C$2&gt;MAX(day_offset), OFFSET(C32,-1,0),OFFSET('Adj Daily Deaths'!$A$2, C$2+$A32,C$1))</f>
        <v>-18.559085530874739</v>
      </c>
      <c r="D32">
        <f ca="1">IF($A32+D$2&gt;MAX(day_offset), OFFSET(D32,-1,0),OFFSET('Adj Daily Deaths'!$A$2, D$2+$A32,D$1))</f>
        <v>624.27650811827004</v>
      </c>
      <c r="E32">
        <f ca="1">IF($A32+E$2&gt;MAX(day_offset), OFFSET(E32,-1,0),OFFSET('Adj Daily Deaths'!$A$2, E$2+$A32,E$1))</f>
        <v>987.44496358350057</v>
      </c>
      <c r="F32">
        <f ca="1">IF($A32+F$2&gt;MAX(day_offset), OFFSET(F32,-1,0),OFFSET('Adj Daily Deaths'!$A$2, F$2+$A32,F$1))</f>
        <v>84.691798077615744</v>
      </c>
      <c r="G32">
        <f ca="1">IF($A32+G$2&gt;MAX(day_offset), OFFSET(G32,-1,0),OFFSET('Adj Daily Deaths'!$A$2, G$2+$A32,G$1))</f>
        <v>678.95588165412494</v>
      </c>
      <c r="H32">
        <f ca="1">IF($A32+H$2&gt;MAX(day_offset), OFFSET(H32,-1,0),OFFSET('Adj Daily Deaths'!$A$2, H$2+$A32,H$1))</f>
        <v>285.05013799450398</v>
      </c>
    </row>
    <row r="33" spans="1:8" x14ac:dyDescent="0.25">
      <c r="A33" s="5">
        <f t="shared" si="2"/>
        <v>30</v>
      </c>
      <c r="B33">
        <f ca="1">IF($A33+B$2&gt;MAX(day_offset), OFFSET(B33,-1,0),OFFSET('Adj Daily Deaths'!$A$2, B$2+$A33,B$1))</f>
        <v>487.4885787567585</v>
      </c>
      <c r="C33">
        <f ca="1">IF($A33+C$2&gt;MAX(day_offset), OFFSET(C33,-1,0),OFFSET('Adj Daily Deaths'!$A$2, C$2+$A33,C$1))</f>
        <v>-18.559085530874739</v>
      </c>
      <c r="D33">
        <f ca="1">IF($A33+D$2&gt;MAX(day_offset), OFFSET(D33,-1,0),OFFSET('Adj Daily Deaths'!$A$2, D$2+$A33,D$1))</f>
        <v>670.51921242332708</v>
      </c>
      <c r="E33">
        <f ca="1">IF($A33+E$2&gt;MAX(day_offset), OFFSET(E33,-1,0),OFFSET('Adj Daily Deaths'!$A$2, E$2+$A33,E$1))</f>
        <v>1028.0981690181411</v>
      </c>
      <c r="F33">
        <f ca="1">IF($A33+F$2&gt;MAX(day_offset), OFFSET(F33,-1,0),OFFSET('Adj Daily Deaths'!$A$2, F$2+$A33,F$1))</f>
        <v>84.691798077615744</v>
      </c>
      <c r="G33">
        <f ca="1">IF($A33+G$2&gt;MAX(day_offset), OFFSET(G33,-1,0),OFFSET('Adj Daily Deaths'!$A$2, G$2+$A33,G$1))</f>
        <v>678.95588165412494</v>
      </c>
      <c r="H33">
        <f ca="1">IF($A33+H$2&gt;MAX(day_offset), OFFSET(H33,-1,0),OFFSET('Adj Daily Deaths'!$A$2, H$2+$A33,H$1))</f>
        <v>285.05013799450398</v>
      </c>
    </row>
    <row r="34" spans="1:8" x14ac:dyDescent="0.25">
      <c r="A34" s="5">
        <f t="shared" si="2"/>
        <v>31</v>
      </c>
      <c r="B34">
        <f ca="1">IF($A34+B$2&gt;MAX(day_offset), OFFSET(B34,-1,0),OFFSET('Adj Daily Deaths'!$A$2, B$2+$A34,B$1))</f>
        <v>487.4885787567585</v>
      </c>
      <c r="C34">
        <f ca="1">IF($A34+C$2&gt;MAX(day_offset), OFFSET(C34,-1,0),OFFSET('Adj Daily Deaths'!$A$2, C$2+$A34,C$1))</f>
        <v>-18.559085530874739</v>
      </c>
      <c r="D34">
        <f ca="1">IF($A34+D$2&gt;MAX(day_offset), OFFSET(D34,-1,0),OFFSET('Adj Daily Deaths'!$A$2, D$2+$A34,D$1))</f>
        <v>691.16327684522753</v>
      </c>
      <c r="E34">
        <f ca="1">IF($A34+E$2&gt;MAX(day_offset), OFFSET(E34,-1,0),OFFSET('Adj Daily Deaths'!$A$2, E$2+$A34,E$1))</f>
        <v>909.3480163011651</v>
      </c>
      <c r="F34">
        <f ca="1">IF($A34+F$2&gt;MAX(day_offset), OFFSET(F34,-1,0),OFFSET('Adj Daily Deaths'!$A$2, F$2+$A34,F$1))</f>
        <v>84.691798077615744</v>
      </c>
      <c r="G34">
        <f ca="1">IF($A34+G$2&gt;MAX(day_offset), OFFSET(G34,-1,0),OFFSET('Adj Daily Deaths'!$A$2, G$2+$A34,G$1))</f>
        <v>678.95588165412494</v>
      </c>
      <c r="H34">
        <f ca="1">IF($A34+H$2&gt;MAX(day_offset), OFFSET(H34,-1,0),OFFSET('Adj Daily Deaths'!$A$2, H$2+$A34,H$1))</f>
        <v>285.05013799450398</v>
      </c>
    </row>
    <row r="35" spans="1:8" x14ac:dyDescent="0.25">
      <c r="A35" s="5">
        <f t="shared" si="2"/>
        <v>32</v>
      </c>
      <c r="B35">
        <f ca="1">IF($A35+B$2&gt;MAX(day_offset), OFFSET(B35,-1,0),OFFSET('Adj Daily Deaths'!$A$2, B$2+$A35,B$1))</f>
        <v>487.4885787567585</v>
      </c>
      <c r="C35">
        <f ca="1">IF($A35+C$2&gt;MAX(day_offset), OFFSET(C35,-1,0),OFFSET('Adj Daily Deaths'!$A$2, C$2+$A35,C$1))</f>
        <v>-18.559085530874739</v>
      </c>
      <c r="D35">
        <f ca="1">IF($A35+D$2&gt;MAX(day_offset), OFFSET(D35,-1,0),OFFSET('Adj Daily Deaths'!$A$2, D$2+$A35,D$1))</f>
        <v>600.32939338886547</v>
      </c>
      <c r="E35">
        <f ca="1">IF($A35+E$2&gt;MAX(day_offset), OFFSET(E35,-1,0),OFFSET('Adj Daily Deaths'!$A$2, E$2+$A35,E$1))</f>
        <v>801.29607554067377</v>
      </c>
      <c r="F35">
        <f ca="1">IF($A35+F$2&gt;MAX(day_offset), OFFSET(F35,-1,0),OFFSET('Adj Daily Deaths'!$A$2, F$2+$A35,F$1))</f>
        <v>84.691798077615744</v>
      </c>
      <c r="G35">
        <f ca="1">IF($A35+G$2&gt;MAX(day_offset), OFFSET(G35,-1,0),OFFSET('Adj Daily Deaths'!$A$2, G$2+$A35,G$1))</f>
        <v>678.95588165412494</v>
      </c>
      <c r="H35">
        <f ca="1">IF($A35+H$2&gt;MAX(day_offset), OFFSET(H35,-1,0),OFFSET('Adj Daily Deaths'!$A$2, H$2+$A35,H$1))</f>
        <v>285.05013799450398</v>
      </c>
    </row>
    <row r="36" spans="1:8" x14ac:dyDescent="0.25">
      <c r="A36" s="5">
        <f t="shared" si="2"/>
        <v>33</v>
      </c>
      <c r="B36">
        <f ca="1">IF($A36+B$2&gt;MAX(day_offset), OFFSET(B36,-1,0),OFFSET('Adj Daily Deaths'!$A$2, B$2+$A36,B$1))</f>
        <v>487.4885787567585</v>
      </c>
      <c r="C36">
        <f ca="1">IF($A36+C$2&gt;MAX(day_offset), OFFSET(C36,-1,0),OFFSET('Adj Daily Deaths'!$A$2, C$2+$A36,C$1))</f>
        <v>-18.559085530874739</v>
      </c>
      <c r="D36">
        <f ca="1">IF($A36+D$2&gt;MAX(day_offset), OFFSET(D36,-1,0),OFFSET('Adj Daily Deaths'!$A$2, D$2+$A36,D$1))</f>
        <v>627.57955842577405</v>
      </c>
      <c r="E36">
        <f ca="1">IF($A36+E$2&gt;MAX(day_offset), OFFSET(E36,-1,0),OFFSET('Adj Daily Deaths'!$A$2, E$2+$A36,E$1))</f>
        <v>742.45590978001019</v>
      </c>
      <c r="F36">
        <f ca="1">IF($A36+F$2&gt;MAX(day_offset), OFFSET(F36,-1,0),OFFSET('Adj Daily Deaths'!$A$2, F$2+$A36,F$1))</f>
        <v>84.691798077615744</v>
      </c>
      <c r="G36">
        <f ca="1">IF($A36+G$2&gt;MAX(day_offset), OFFSET(G36,-1,0),OFFSET('Adj Daily Deaths'!$A$2, G$2+$A36,G$1))</f>
        <v>678.95588165412494</v>
      </c>
      <c r="H36">
        <f ca="1">IF($A36+H$2&gt;MAX(day_offset), OFFSET(H36,-1,0),OFFSET('Adj Daily Deaths'!$A$2, H$2+$A36,H$1))</f>
        <v>285.05013799450398</v>
      </c>
    </row>
    <row r="37" spans="1:8" x14ac:dyDescent="0.25">
      <c r="A37" s="5">
        <f t="shared" si="2"/>
        <v>34</v>
      </c>
      <c r="B37">
        <f ca="1">IF($A37+B$2&gt;MAX(day_offset), OFFSET(B37,-1,0),OFFSET('Adj Daily Deaths'!$A$2, B$2+$A37,B$1))</f>
        <v>487.4885787567585</v>
      </c>
      <c r="C37">
        <f ca="1">IF($A37+C$2&gt;MAX(day_offset), OFFSET(C37,-1,0),OFFSET('Adj Daily Deaths'!$A$2, C$2+$A37,C$1))</f>
        <v>-18.559085530874739</v>
      </c>
      <c r="D37">
        <f ca="1">IF($A37+D$2&gt;MAX(day_offset), OFFSET(D37,-1,0),OFFSET('Adj Daily Deaths'!$A$2, D$2+$A37,D$1))</f>
        <v>632.53413388703018</v>
      </c>
      <c r="E37">
        <f ca="1">IF($A37+E$2&gt;MAX(day_offset), OFFSET(E37,-1,0),OFFSET('Adj Daily Deaths'!$A$2, E$2+$A37,E$1))</f>
        <v>748.87483695390074</v>
      </c>
      <c r="F37">
        <f ca="1">IF($A37+F$2&gt;MAX(day_offset), OFFSET(F37,-1,0),OFFSET('Adj Daily Deaths'!$A$2, F$2+$A37,F$1))</f>
        <v>84.691798077615744</v>
      </c>
      <c r="G37">
        <f ca="1">IF($A37+G$2&gt;MAX(day_offset), OFFSET(G37,-1,0),OFFSET('Adj Daily Deaths'!$A$2, G$2+$A37,G$1))</f>
        <v>678.95588165412494</v>
      </c>
      <c r="H37">
        <f ca="1">IF($A37+H$2&gt;MAX(day_offset), OFFSET(H37,-1,0),OFFSET('Adj Daily Deaths'!$A$2, H$2+$A37,H$1))</f>
        <v>285.05013799450398</v>
      </c>
    </row>
    <row r="38" spans="1:8" x14ac:dyDescent="0.25">
      <c r="A38" s="5">
        <f t="shared" si="2"/>
        <v>35</v>
      </c>
      <c r="B38">
        <f ca="1">IF($A38+B$2&gt;MAX(day_offset), OFFSET(B38,-1,0),OFFSET('Adj Daily Deaths'!$A$2, B$2+$A38,B$1))</f>
        <v>487.4885787567585</v>
      </c>
      <c r="C38">
        <f ca="1">IF($A38+C$2&gt;MAX(day_offset), OFFSET(C38,-1,0),OFFSET('Adj Daily Deaths'!$A$2, C$2+$A38,C$1))</f>
        <v>-18.559085530874739</v>
      </c>
      <c r="D38">
        <f ca="1">IF($A38+D$2&gt;MAX(day_offset), OFFSET(D38,-1,0),OFFSET('Adj Daily Deaths'!$A$2, D$2+$A38,D$1))</f>
        <v>562.34431485256857</v>
      </c>
      <c r="E38">
        <f ca="1">IF($A38+E$2&gt;MAX(day_offset), OFFSET(E38,-1,0),OFFSET('Adj Daily Deaths'!$A$2, E$2+$A38,E$1))</f>
        <v>753.1541217364944</v>
      </c>
      <c r="F38">
        <f ca="1">IF($A38+F$2&gt;MAX(day_offset), OFFSET(F38,-1,0),OFFSET('Adj Daily Deaths'!$A$2, F$2+$A38,F$1))</f>
        <v>84.691798077615744</v>
      </c>
      <c r="G38">
        <f ca="1">IF($A38+G$2&gt;MAX(day_offset), OFFSET(G38,-1,0),OFFSET('Adj Daily Deaths'!$A$2, G$2+$A38,G$1))</f>
        <v>678.95588165412494</v>
      </c>
      <c r="H38">
        <f ca="1">IF($A38+H$2&gt;MAX(day_offset), OFFSET(H38,-1,0),OFFSET('Adj Daily Deaths'!$A$2, H$2+$A38,H$1))</f>
        <v>285.05013799450398</v>
      </c>
    </row>
    <row r="39" spans="1:8" x14ac:dyDescent="0.25">
      <c r="A39" s="5">
        <f t="shared" si="2"/>
        <v>36</v>
      </c>
      <c r="B39">
        <f ca="1">IF($A39+B$2&gt;MAX(day_offset), OFFSET(B39,-1,0),OFFSET('Adj Daily Deaths'!$A$2, B$2+$A39,B$1))</f>
        <v>487.4885787567585</v>
      </c>
      <c r="C39">
        <f ca="1">IF($A39+C$2&gt;MAX(day_offset), OFFSET(C39,-1,0),OFFSET('Adj Daily Deaths'!$A$2, C$2+$A39,C$1))</f>
        <v>-18.559085530874739</v>
      </c>
      <c r="D39">
        <f ca="1">IF($A39+D$2&gt;MAX(day_offset), OFFSET(D39,-1,0),OFFSET('Adj Daily Deaths'!$A$2, D$2+$A39,D$1))</f>
        <v>433.52535285990967</v>
      </c>
      <c r="E39">
        <f ca="1">IF($A39+E$2&gt;MAX(day_offset), OFFSET(E39,-1,0),OFFSET('Adj Daily Deaths'!$A$2, E$2+$A39,E$1))</f>
        <v>799.15643314937688</v>
      </c>
      <c r="F39">
        <f ca="1">IF($A39+F$2&gt;MAX(day_offset), OFFSET(F39,-1,0),OFFSET('Adj Daily Deaths'!$A$2, F$2+$A39,F$1))</f>
        <v>84.691798077615744</v>
      </c>
      <c r="G39">
        <f ca="1">IF($A39+G$2&gt;MAX(day_offset), OFFSET(G39,-1,0),OFFSET('Adj Daily Deaths'!$A$2, G$2+$A39,G$1))</f>
        <v>678.95588165412494</v>
      </c>
      <c r="H39">
        <f ca="1">IF($A39+H$2&gt;MAX(day_offset), OFFSET(H39,-1,0),OFFSET('Adj Daily Deaths'!$A$2, H$2+$A39,H$1))</f>
        <v>285.05013799450398</v>
      </c>
    </row>
    <row r="40" spans="1:8" x14ac:dyDescent="0.25">
      <c r="A40" s="5">
        <f t="shared" si="2"/>
        <v>37</v>
      </c>
      <c r="B40">
        <f ca="1">IF($A40+B$2&gt;MAX(day_offset), OFFSET(B40,-1,0),OFFSET('Adj Daily Deaths'!$A$2, B$2+$A40,B$1))</f>
        <v>487.4885787567585</v>
      </c>
      <c r="C40">
        <f ca="1">IF($A40+C$2&gt;MAX(day_offset), OFFSET(C40,-1,0),OFFSET('Adj Daily Deaths'!$A$2, C$2+$A40,C$1))</f>
        <v>-18.559085530874739</v>
      </c>
      <c r="D40">
        <f ca="1">IF($A40+D$2&gt;MAX(day_offset), OFFSET(D40,-1,0),OFFSET('Adj Daily Deaths'!$A$2, D$2+$A40,D$1))</f>
        <v>525.18499889314774</v>
      </c>
      <c r="E40">
        <f ca="1">IF($A40+E$2&gt;MAX(day_offset), OFFSET(E40,-1,0),OFFSET('Adj Daily Deaths'!$A$2, E$2+$A40,E$1))</f>
        <v>700.73288314972137</v>
      </c>
      <c r="F40">
        <f ca="1">IF($A40+F$2&gt;MAX(day_offset), OFFSET(F40,-1,0),OFFSET('Adj Daily Deaths'!$A$2, F$2+$A40,F$1))</f>
        <v>84.691798077615744</v>
      </c>
      <c r="G40">
        <f ca="1">IF($A40+G$2&gt;MAX(day_offset), OFFSET(G40,-1,0),OFFSET('Adj Daily Deaths'!$A$2, G$2+$A40,G$1))</f>
        <v>678.95588165412494</v>
      </c>
      <c r="H40">
        <f ca="1">IF($A40+H$2&gt;MAX(day_offset), OFFSET(H40,-1,0),OFFSET('Adj Daily Deaths'!$A$2, H$2+$A40,H$1))</f>
        <v>285.05013799450398</v>
      </c>
    </row>
    <row r="41" spans="1:8" x14ac:dyDescent="0.25">
      <c r="A41" s="5">
        <f t="shared" si="2"/>
        <v>38</v>
      </c>
      <c r="B41">
        <f ca="1">IF($A41+B$2&gt;MAX(day_offset), OFFSET(B41,-1,0),OFFSET('Adj Daily Deaths'!$A$2, B$2+$A41,B$1))</f>
        <v>487.4885787567585</v>
      </c>
      <c r="C41">
        <f ca="1">IF($A41+C$2&gt;MAX(day_offset), OFFSET(C41,-1,0),OFFSET('Adj Daily Deaths'!$A$2, C$2+$A41,C$1))</f>
        <v>-18.559085530874739</v>
      </c>
      <c r="D41">
        <f ca="1">IF($A41+D$2&gt;MAX(day_offset), OFFSET(D41,-1,0),OFFSET('Adj Daily Deaths'!$A$2, D$2+$A41,D$1))</f>
        <v>498.76059643311521</v>
      </c>
      <c r="E41">
        <f ca="1">IF($A41+E$2&gt;MAX(day_offset), OFFSET(E41,-1,0),OFFSET('Adj Daily Deaths'!$A$2, E$2+$A41,E$1))</f>
        <v>678.26663804110433</v>
      </c>
      <c r="F41">
        <f ca="1">IF($A41+F$2&gt;MAX(day_offset), OFFSET(F41,-1,0),OFFSET('Adj Daily Deaths'!$A$2, F$2+$A41,F$1))</f>
        <v>84.691798077615744</v>
      </c>
      <c r="G41">
        <f ca="1">IF($A41+G$2&gt;MAX(day_offset), OFFSET(G41,-1,0),OFFSET('Adj Daily Deaths'!$A$2, G$2+$A41,G$1))</f>
        <v>678.95588165412494</v>
      </c>
      <c r="H41">
        <f ca="1">IF($A41+H$2&gt;MAX(day_offset), OFFSET(H41,-1,0),OFFSET('Adj Daily Deaths'!$A$2, H$2+$A41,H$1))</f>
        <v>285.05013799450398</v>
      </c>
    </row>
    <row r="42" spans="1:8" x14ac:dyDescent="0.25">
      <c r="A42" s="5">
        <f t="shared" si="2"/>
        <v>39</v>
      </c>
      <c r="B42">
        <f ca="1">IF($A42+B$2&gt;MAX(day_offset), OFFSET(B42,-1,0),OFFSET('Adj Daily Deaths'!$A$2, B$2+$A42,B$1))</f>
        <v>487.4885787567585</v>
      </c>
      <c r="C42">
        <f ca="1">IF($A42+C$2&gt;MAX(day_offset), OFFSET(C42,-1,0),OFFSET('Adj Daily Deaths'!$A$2, C$2+$A42,C$1))</f>
        <v>-18.559085530874739</v>
      </c>
      <c r="D42">
        <f ca="1">IF($A42+D$2&gt;MAX(day_offset), OFFSET(D42,-1,0),OFFSET('Adj Daily Deaths'!$A$2, D$2+$A42,D$1))</f>
        <v>447.56331666680211</v>
      </c>
      <c r="E42">
        <f ca="1">IF($A42+E$2&gt;MAX(day_offset), OFFSET(E42,-1,0),OFFSET('Adj Daily Deaths'!$A$2, E$2+$A42,E$1))</f>
        <v>561.65612771542555</v>
      </c>
      <c r="F42">
        <f ca="1">IF($A42+F$2&gt;MAX(day_offset), OFFSET(F42,-1,0),OFFSET('Adj Daily Deaths'!$A$2, F$2+$A42,F$1))</f>
        <v>84.691798077615744</v>
      </c>
      <c r="G42">
        <f ca="1">IF($A42+G$2&gt;MAX(day_offset), OFFSET(G42,-1,0),OFFSET('Adj Daily Deaths'!$A$2, G$2+$A42,G$1))</f>
        <v>678.95588165412494</v>
      </c>
      <c r="H42">
        <f ca="1">IF($A42+H$2&gt;MAX(day_offset), OFFSET(H42,-1,0),OFFSET('Adj Daily Deaths'!$A$2, H$2+$A42,H$1))</f>
        <v>285.05013799450398</v>
      </c>
    </row>
    <row r="43" spans="1:8" x14ac:dyDescent="0.25">
      <c r="A43" s="5">
        <f t="shared" si="2"/>
        <v>40</v>
      </c>
      <c r="B43">
        <f ca="1">IF($A43+B$2&gt;MAX(day_offset), OFFSET(B43,-1,0),OFFSET('Adj Daily Deaths'!$A$2, B$2+$A43,B$1))</f>
        <v>487.4885787567585</v>
      </c>
      <c r="C43">
        <f ca="1">IF($A43+C$2&gt;MAX(day_offset), OFFSET(C43,-1,0),OFFSET('Adj Daily Deaths'!$A$2, C$2+$A43,C$1))</f>
        <v>-18.559085530874739</v>
      </c>
      <c r="D43">
        <f ca="1">IF($A43+D$2&gt;MAX(day_offset), OFFSET(D43,-1,0),OFFSET('Adj Daily Deaths'!$A$2, D$2+$A43,D$1))</f>
        <v>503.71517189437128</v>
      </c>
      <c r="E43">
        <f ca="1">IF($A43+E$2&gt;MAX(day_offset), OFFSET(E43,-1,0),OFFSET('Adj Daily Deaths'!$A$2, E$2+$A43,E$1))</f>
        <v>561.65612771542555</v>
      </c>
      <c r="F43">
        <f ca="1">IF($A43+F$2&gt;MAX(day_offset), OFFSET(F43,-1,0),OFFSET('Adj Daily Deaths'!$A$2, F$2+$A43,F$1))</f>
        <v>84.691798077615744</v>
      </c>
      <c r="G43">
        <f ca="1">IF($A43+G$2&gt;MAX(day_offset), OFFSET(G43,-1,0),OFFSET('Adj Daily Deaths'!$A$2, G$2+$A43,G$1))</f>
        <v>678.95588165412494</v>
      </c>
      <c r="H43">
        <f ca="1">IF($A43+H$2&gt;MAX(day_offset), OFFSET(H43,-1,0),OFFSET('Adj Daily Deaths'!$A$2, H$2+$A43,H$1))</f>
        <v>285.05013799450398</v>
      </c>
    </row>
    <row r="44" spans="1:8" x14ac:dyDescent="0.25">
      <c r="A44" s="5">
        <f t="shared" si="2"/>
        <v>41</v>
      </c>
      <c r="B44">
        <f ca="1">IF($A44+B$2&gt;MAX(day_offset), OFFSET(B44,-1,0),OFFSET('Adj Daily Deaths'!$A$2, B$2+$A44,B$1))</f>
        <v>487.4885787567585</v>
      </c>
      <c r="C44">
        <f ca="1">IF($A44+C$2&gt;MAX(day_offset), OFFSET(C44,-1,0),OFFSET('Adj Daily Deaths'!$A$2, C$2+$A44,C$1))</f>
        <v>-18.559085530874739</v>
      </c>
      <c r="D44">
        <f ca="1">IF($A44+D$2&gt;MAX(day_offset), OFFSET(D44,-1,0),OFFSET('Adj Daily Deaths'!$A$2, D$2+$A44,D$1))</f>
        <v>470.68466881933062</v>
      </c>
      <c r="E44">
        <f ca="1">IF($A44+E$2&gt;MAX(day_offset), OFFSET(E44,-1,0),OFFSET('Adj Daily Deaths'!$A$2, E$2+$A44,E$1))</f>
        <v>561.65612771542555</v>
      </c>
      <c r="F44">
        <f ca="1">IF($A44+F$2&gt;MAX(day_offset), OFFSET(F44,-1,0),OFFSET('Adj Daily Deaths'!$A$2, F$2+$A44,F$1))</f>
        <v>84.691798077615744</v>
      </c>
      <c r="G44">
        <f ca="1">IF($A44+G$2&gt;MAX(day_offset), OFFSET(G44,-1,0),OFFSET('Adj Daily Deaths'!$A$2, G$2+$A44,G$1))</f>
        <v>678.95588165412494</v>
      </c>
      <c r="H44">
        <f ca="1">IF($A44+H$2&gt;MAX(day_offset), OFFSET(H44,-1,0),OFFSET('Adj Daily Deaths'!$A$2, H$2+$A44,H$1))</f>
        <v>285.05013799450398</v>
      </c>
    </row>
    <row r="45" spans="1:8" x14ac:dyDescent="0.25">
      <c r="A45" s="5">
        <f t="shared" si="2"/>
        <v>42</v>
      </c>
      <c r="B45">
        <f ca="1">IF($A45+B$2&gt;MAX(day_offset), OFFSET(B45,-1,0),OFFSET('Adj Daily Deaths'!$A$2, B$2+$A45,B$1))</f>
        <v>487.4885787567585</v>
      </c>
      <c r="C45">
        <f ca="1">IF($A45+C$2&gt;MAX(day_offset), OFFSET(C45,-1,0),OFFSET('Adj Daily Deaths'!$A$2, C$2+$A45,C$1))</f>
        <v>-18.559085530874739</v>
      </c>
      <c r="D45">
        <f ca="1">IF($A45+D$2&gt;MAX(day_offset), OFFSET(D45,-1,0),OFFSET('Adj Daily Deaths'!$A$2, D$2+$A45,D$1))</f>
        <v>511.14703508625553</v>
      </c>
      <c r="E45">
        <f ca="1">IF($A45+E$2&gt;MAX(day_offset), OFFSET(E45,-1,0),OFFSET('Adj Daily Deaths'!$A$2, E$2+$A45,E$1))</f>
        <v>561.65612771542555</v>
      </c>
      <c r="F45">
        <f ca="1">IF($A45+F$2&gt;MAX(day_offset), OFFSET(F45,-1,0),OFFSET('Adj Daily Deaths'!$A$2, F$2+$A45,F$1))</f>
        <v>84.691798077615744</v>
      </c>
      <c r="G45">
        <f ca="1">IF($A45+G$2&gt;MAX(day_offset), OFFSET(G45,-1,0),OFFSET('Adj Daily Deaths'!$A$2, G$2+$A45,G$1))</f>
        <v>678.95588165412494</v>
      </c>
      <c r="H45">
        <f ca="1">IF($A45+H$2&gt;MAX(day_offset), OFFSET(H45,-1,0),OFFSET('Adj Daily Deaths'!$A$2, H$2+$A45,H$1))</f>
        <v>285.05013799450398</v>
      </c>
    </row>
    <row r="46" spans="1:8" x14ac:dyDescent="0.25">
      <c r="A46" s="5">
        <f t="shared" si="2"/>
        <v>43</v>
      </c>
      <c r="B46">
        <f ca="1">IF($A46+B$2&gt;MAX(day_offset), OFFSET(B46,-1,0),OFFSET('Adj Daily Deaths'!$A$2, B$2+$A46,B$1))</f>
        <v>487.4885787567585</v>
      </c>
      <c r="C46">
        <f ca="1">IF($A46+C$2&gt;MAX(day_offset), OFFSET(C46,-1,0),OFFSET('Adj Daily Deaths'!$A$2, C$2+$A46,C$1))</f>
        <v>-18.559085530874739</v>
      </c>
      <c r="D46">
        <f ca="1">IF($A46+D$2&gt;MAX(day_offset), OFFSET(D46,-1,0),OFFSET('Adj Daily Deaths'!$A$2, D$2+$A46,D$1))</f>
        <v>511.14703508625553</v>
      </c>
      <c r="E46">
        <f ca="1">IF($A46+E$2&gt;MAX(day_offset), OFFSET(E46,-1,0),OFFSET('Adj Daily Deaths'!$A$2, E$2+$A46,E$1))</f>
        <v>561.65612771542555</v>
      </c>
      <c r="F46">
        <f ca="1">IF($A46+F$2&gt;MAX(day_offset), OFFSET(F46,-1,0),OFFSET('Adj Daily Deaths'!$A$2, F$2+$A46,F$1))</f>
        <v>84.691798077615744</v>
      </c>
      <c r="G46">
        <f ca="1">IF($A46+G$2&gt;MAX(day_offset), OFFSET(G46,-1,0),OFFSET('Adj Daily Deaths'!$A$2, G$2+$A46,G$1))</f>
        <v>678.95588165412494</v>
      </c>
      <c r="H46">
        <f ca="1">IF($A46+H$2&gt;MAX(day_offset), OFFSET(H46,-1,0),OFFSET('Adj Daily Deaths'!$A$2, H$2+$A46,H$1))</f>
        <v>285.05013799450398</v>
      </c>
    </row>
    <row r="47" spans="1:8" x14ac:dyDescent="0.25">
      <c r="A47" s="5">
        <f t="shared" si="2"/>
        <v>44</v>
      </c>
      <c r="B47">
        <f ca="1">IF($A47+B$2&gt;MAX(day_offset), OFFSET(B47,-1,0),OFFSET('Adj Daily Deaths'!$A$2, B$2+$A47,B$1))</f>
        <v>487.4885787567585</v>
      </c>
      <c r="C47">
        <f ca="1">IF($A47+C$2&gt;MAX(day_offset), OFFSET(C47,-1,0),OFFSET('Adj Daily Deaths'!$A$2, C$2+$A47,C$1))</f>
        <v>-18.559085530874739</v>
      </c>
      <c r="D47">
        <f ca="1">IF($A47+D$2&gt;MAX(day_offset), OFFSET(D47,-1,0),OFFSET('Adj Daily Deaths'!$A$2, D$2+$A47,D$1))</f>
        <v>511.14703508625553</v>
      </c>
      <c r="E47">
        <f ca="1">IF($A47+E$2&gt;MAX(day_offset), OFFSET(E47,-1,0),OFFSET('Adj Daily Deaths'!$A$2, E$2+$A47,E$1))</f>
        <v>561.65612771542555</v>
      </c>
      <c r="F47">
        <f ca="1">IF($A47+F$2&gt;MAX(day_offset), OFFSET(F47,-1,0),OFFSET('Adj Daily Deaths'!$A$2, F$2+$A47,F$1))</f>
        <v>84.691798077615744</v>
      </c>
      <c r="G47">
        <f ca="1">IF($A47+G$2&gt;MAX(day_offset), OFFSET(G47,-1,0),OFFSET('Adj Daily Deaths'!$A$2, G$2+$A47,G$1))</f>
        <v>678.95588165412494</v>
      </c>
      <c r="H47">
        <f ca="1">IF($A47+H$2&gt;MAX(day_offset), OFFSET(H47,-1,0),OFFSET('Adj Daily Deaths'!$A$2, H$2+$A47,H$1))</f>
        <v>285.05013799450398</v>
      </c>
    </row>
    <row r="48" spans="1:8" x14ac:dyDescent="0.25">
      <c r="A48" s="5">
        <f t="shared" si="2"/>
        <v>45</v>
      </c>
      <c r="B48">
        <f ca="1">IF($A48+B$2&gt;MAX(day_offset), OFFSET(B48,-1,0),OFFSET('Adj Daily Deaths'!$A$2, B$2+$A48,B$1))</f>
        <v>487.4885787567585</v>
      </c>
      <c r="C48">
        <f ca="1">IF($A48+C$2&gt;MAX(day_offset), OFFSET(C48,-1,0),OFFSET('Adj Daily Deaths'!$A$2, C$2+$A48,C$1))</f>
        <v>-18.559085530874739</v>
      </c>
      <c r="D48">
        <f ca="1">IF($A48+D$2&gt;MAX(day_offset), OFFSET(D48,-1,0),OFFSET('Adj Daily Deaths'!$A$2, D$2+$A48,D$1))</f>
        <v>511.14703508625553</v>
      </c>
      <c r="E48">
        <f ca="1">IF($A48+E$2&gt;MAX(day_offset), OFFSET(E48,-1,0),OFFSET('Adj Daily Deaths'!$A$2, E$2+$A48,E$1))</f>
        <v>561.65612771542555</v>
      </c>
      <c r="F48">
        <f ca="1">IF($A48+F$2&gt;MAX(day_offset), OFFSET(F48,-1,0),OFFSET('Adj Daily Deaths'!$A$2, F$2+$A48,F$1))</f>
        <v>84.691798077615744</v>
      </c>
      <c r="G48">
        <f ca="1">IF($A48+G$2&gt;MAX(day_offset), OFFSET(G48,-1,0),OFFSET('Adj Daily Deaths'!$A$2, G$2+$A48,G$1))</f>
        <v>678.95588165412494</v>
      </c>
      <c r="H48">
        <f ca="1">IF($A48+H$2&gt;MAX(day_offset), OFFSET(H48,-1,0),OFFSET('Adj Daily Deaths'!$A$2, H$2+$A48,H$1))</f>
        <v>285.05013799450398</v>
      </c>
    </row>
    <row r="49" spans="1:8" x14ac:dyDescent="0.25">
      <c r="A49" s="5">
        <f t="shared" si="2"/>
        <v>46</v>
      </c>
      <c r="B49">
        <f ca="1">IF($A49+B$2&gt;MAX(day_offset), OFFSET(B49,-1,0),OFFSET('Adj Daily Deaths'!$A$2, B$2+$A49,B$1))</f>
        <v>487.4885787567585</v>
      </c>
      <c r="C49">
        <f ca="1">IF($A49+C$2&gt;MAX(day_offset), OFFSET(C49,-1,0),OFFSET('Adj Daily Deaths'!$A$2, C$2+$A49,C$1))</f>
        <v>-18.559085530874739</v>
      </c>
      <c r="D49">
        <f ca="1">IF($A49+D$2&gt;MAX(day_offset), OFFSET(D49,-1,0),OFFSET('Adj Daily Deaths'!$A$2, D$2+$A49,D$1))</f>
        <v>511.14703508625553</v>
      </c>
      <c r="E49">
        <f ca="1">IF($A49+E$2&gt;MAX(day_offset), OFFSET(E49,-1,0),OFFSET('Adj Daily Deaths'!$A$2, E$2+$A49,E$1))</f>
        <v>561.65612771542555</v>
      </c>
      <c r="F49">
        <f ca="1">IF($A49+F$2&gt;MAX(day_offset), OFFSET(F49,-1,0),OFFSET('Adj Daily Deaths'!$A$2, F$2+$A49,F$1))</f>
        <v>84.691798077615744</v>
      </c>
      <c r="G49">
        <f ca="1">IF($A49+G$2&gt;MAX(day_offset), OFFSET(G49,-1,0),OFFSET('Adj Daily Deaths'!$A$2, G$2+$A49,G$1))</f>
        <v>678.95588165412494</v>
      </c>
      <c r="H49">
        <f ca="1">IF($A49+H$2&gt;MAX(day_offset), OFFSET(H49,-1,0),OFFSET('Adj Daily Deaths'!$A$2, H$2+$A49,H$1))</f>
        <v>285.05013799450398</v>
      </c>
    </row>
    <row r="50" spans="1:8" x14ac:dyDescent="0.25">
      <c r="A50" s="5">
        <f t="shared" si="2"/>
        <v>47</v>
      </c>
      <c r="B50">
        <f ca="1">IF($A50+B$2&gt;MAX(day_offset), OFFSET(B50,-1,0),OFFSET('Adj Daily Deaths'!$A$2, B$2+$A50,B$1))</f>
        <v>487.4885787567585</v>
      </c>
      <c r="C50">
        <f ca="1">IF($A50+C$2&gt;MAX(day_offset), OFFSET(C50,-1,0),OFFSET('Adj Daily Deaths'!$A$2, C$2+$A50,C$1))</f>
        <v>-18.559085530874739</v>
      </c>
      <c r="D50">
        <f ca="1">IF($A50+D$2&gt;MAX(day_offset), OFFSET(D50,-1,0),OFFSET('Adj Daily Deaths'!$A$2, D$2+$A50,D$1))</f>
        <v>511.14703508625553</v>
      </c>
      <c r="E50">
        <f ca="1">IF($A50+E$2&gt;MAX(day_offset), OFFSET(E50,-1,0),OFFSET('Adj Daily Deaths'!$A$2, E$2+$A50,E$1))</f>
        <v>561.65612771542555</v>
      </c>
      <c r="F50">
        <f ca="1">IF($A50+F$2&gt;MAX(day_offset), OFFSET(F50,-1,0),OFFSET('Adj Daily Deaths'!$A$2, F$2+$A50,F$1))</f>
        <v>84.691798077615744</v>
      </c>
      <c r="G50">
        <f ca="1">IF($A50+G$2&gt;MAX(day_offset), OFFSET(G50,-1,0),OFFSET('Adj Daily Deaths'!$A$2, G$2+$A50,G$1))</f>
        <v>678.95588165412494</v>
      </c>
      <c r="H50">
        <f ca="1">IF($A50+H$2&gt;MAX(day_offset), OFFSET(H50,-1,0),OFFSET('Adj Daily Deaths'!$A$2, H$2+$A50,H$1))</f>
        <v>285.05013799450398</v>
      </c>
    </row>
    <row r="51" spans="1:8" x14ac:dyDescent="0.25">
      <c r="A51" s="5">
        <f t="shared" si="2"/>
        <v>48</v>
      </c>
      <c r="B51">
        <f ca="1">IF($A51+B$2&gt;MAX(day_offset), OFFSET(B51,-1,0),OFFSET('Adj Daily Deaths'!$A$2, B$2+$A51,B$1))</f>
        <v>487.4885787567585</v>
      </c>
      <c r="C51">
        <f ca="1">IF($A51+C$2&gt;MAX(day_offset), OFFSET(C51,-1,0),OFFSET('Adj Daily Deaths'!$A$2, C$2+$A51,C$1))</f>
        <v>-18.559085530874739</v>
      </c>
      <c r="D51">
        <f ca="1">IF($A51+D$2&gt;MAX(day_offset), OFFSET(D51,-1,0),OFFSET('Adj Daily Deaths'!$A$2, D$2+$A51,D$1))</f>
        <v>511.14703508625553</v>
      </c>
      <c r="E51">
        <f ca="1">IF($A51+E$2&gt;MAX(day_offset), OFFSET(E51,-1,0),OFFSET('Adj Daily Deaths'!$A$2, E$2+$A51,E$1))</f>
        <v>561.65612771542555</v>
      </c>
      <c r="F51">
        <f ca="1">IF($A51+F$2&gt;MAX(day_offset), OFFSET(F51,-1,0),OFFSET('Adj Daily Deaths'!$A$2, F$2+$A51,F$1))</f>
        <v>84.691798077615744</v>
      </c>
      <c r="G51">
        <f ca="1">IF($A51+G$2&gt;MAX(day_offset), OFFSET(G51,-1,0),OFFSET('Adj Daily Deaths'!$A$2, G$2+$A51,G$1))</f>
        <v>678.95588165412494</v>
      </c>
      <c r="H51">
        <f ca="1">IF($A51+H$2&gt;MAX(day_offset), OFFSET(H51,-1,0),OFFSET('Adj Daily Deaths'!$A$2, H$2+$A51,H$1))</f>
        <v>285.05013799450398</v>
      </c>
    </row>
    <row r="52" spans="1:8" x14ac:dyDescent="0.25">
      <c r="A52" s="5">
        <f t="shared" si="2"/>
        <v>49</v>
      </c>
      <c r="B52">
        <f ca="1">IF($A52+B$2&gt;MAX(day_offset), OFFSET(B52,-1,0),OFFSET('Adj Daily Deaths'!$A$2, B$2+$A52,B$1))</f>
        <v>487.4885787567585</v>
      </c>
      <c r="C52">
        <f ca="1">IF($A52+C$2&gt;MAX(day_offset), OFFSET(C52,-1,0),OFFSET('Adj Daily Deaths'!$A$2, C$2+$A52,C$1))</f>
        <v>-18.559085530874739</v>
      </c>
      <c r="D52">
        <f ca="1">IF($A52+D$2&gt;MAX(day_offset), OFFSET(D52,-1,0),OFFSET('Adj Daily Deaths'!$A$2, D$2+$A52,D$1))</f>
        <v>511.14703508625553</v>
      </c>
      <c r="E52">
        <f ca="1">IF($A52+E$2&gt;MAX(day_offset), OFFSET(E52,-1,0),OFFSET('Adj Daily Deaths'!$A$2, E$2+$A52,E$1))</f>
        <v>561.65612771542555</v>
      </c>
      <c r="F52">
        <f ca="1">IF($A52+F$2&gt;MAX(day_offset), OFFSET(F52,-1,0),OFFSET('Adj Daily Deaths'!$A$2, F$2+$A52,F$1))</f>
        <v>84.691798077615744</v>
      </c>
      <c r="G52">
        <f ca="1">IF($A52+G$2&gt;MAX(day_offset), OFFSET(G52,-1,0),OFFSET('Adj Daily Deaths'!$A$2, G$2+$A52,G$1))</f>
        <v>678.95588165412494</v>
      </c>
      <c r="H52">
        <f ca="1">IF($A52+H$2&gt;MAX(day_offset), OFFSET(H52,-1,0),OFFSET('Adj Daily Deaths'!$A$2, H$2+$A52,H$1))</f>
        <v>285.05013799450398</v>
      </c>
    </row>
    <row r="53" spans="1:8" x14ac:dyDescent="0.25">
      <c r="A53" s="5">
        <f t="shared" si="2"/>
        <v>50</v>
      </c>
      <c r="B53">
        <f ca="1">IF($A53+B$2&gt;MAX(day_offset), OFFSET(B53,-1,0),OFFSET('Adj Daily Deaths'!$A$2, B$2+$A53,B$1))</f>
        <v>487.4885787567585</v>
      </c>
      <c r="C53">
        <f ca="1">IF($A53+C$2&gt;MAX(day_offset), OFFSET(C53,-1,0),OFFSET('Adj Daily Deaths'!$A$2, C$2+$A53,C$1))</f>
        <v>-18.559085530874739</v>
      </c>
      <c r="D53">
        <f ca="1">IF($A53+D$2&gt;MAX(day_offset), OFFSET(D53,-1,0),OFFSET('Adj Daily Deaths'!$A$2, D$2+$A53,D$1))</f>
        <v>511.14703508625553</v>
      </c>
      <c r="E53">
        <f ca="1">IF($A53+E$2&gt;MAX(day_offset), OFFSET(E53,-1,0),OFFSET('Adj Daily Deaths'!$A$2, E$2+$A53,E$1))</f>
        <v>561.65612771542555</v>
      </c>
      <c r="F53">
        <f ca="1">IF($A53+F$2&gt;MAX(day_offset), OFFSET(F53,-1,0),OFFSET('Adj Daily Deaths'!$A$2, F$2+$A53,F$1))</f>
        <v>84.691798077615744</v>
      </c>
      <c r="G53">
        <f ca="1">IF($A53+G$2&gt;MAX(day_offset), OFFSET(G53,-1,0),OFFSET('Adj Daily Deaths'!$A$2, G$2+$A53,G$1))</f>
        <v>678.95588165412494</v>
      </c>
      <c r="H53">
        <f ca="1">IF($A53+H$2&gt;MAX(day_offset), OFFSET(H53,-1,0),OFFSET('Adj Daily Deaths'!$A$2, H$2+$A53,H$1))</f>
        <v>285.05013799450398</v>
      </c>
    </row>
    <row r="54" spans="1:8" x14ac:dyDescent="0.25">
      <c r="A54" s="5">
        <f t="shared" si="2"/>
        <v>51</v>
      </c>
      <c r="B54">
        <f ca="1">IF($A54+B$2&gt;MAX(day_offset), OFFSET(B54,-1,0),OFFSET('Adj Daily Deaths'!$A$2, B$2+$A54,B$1))</f>
        <v>487.4885787567585</v>
      </c>
      <c r="C54">
        <f ca="1">IF($A54+C$2&gt;MAX(day_offset), OFFSET(C54,-1,0),OFFSET('Adj Daily Deaths'!$A$2, C$2+$A54,C$1))</f>
        <v>-18.559085530874739</v>
      </c>
      <c r="D54">
        <f ca="1">IF($A54+D$2&gt;MAX(day_offset), OFFSET(D54,-1,0),OFFSET('Adj Daily Deaths'!$A$2, D$2+$A54,D$1))</f>
        <v>511.14703508625553</v>
      </c>
      <c r="E54">
        <f ca="1">IF($A54+E$2&gt;MAX(day_offset), OFFSET(E54,-1,0),OFFSET('Adj Daily Deaths'!$A$2, E$2+$A54,E$1))</f>
        <v>561.65612771542555</v>
      </c>
      <c r="F54">
        <f ca="1">IF($A54+F$2&gt;MAX(day_offset), OFFSET(F54,-1,0),OFFSET('Adj Daily Deaths'!$A$2, F$2+$A54,F$1))</f>
        <v>84.691798077615744</v>
      </c>
      <c r="G54">
        <f ca="1">IF($A54+G$2&gt;MAX(day_offset), OFFSET(G54,-1,0),OFFSET('Adj Daily Deaths'!$A$2, G$2+$A54,G$1))</f>
        <v>678.95588165412494</v>
      </c>
      <c r="H54">
        <f ca="1">IF($A54+H$2&gt;MAX(day_offset), OFFSET(H54,-1,0),OFFSET('Adj Daily Deaths'!$A$2, H$2+$A54,H$1))</f>
        <v>285.05013799450398</v>
      </c>
    </row>
    <row r="55" spans="1:8" x14ac:dyDescent="0.25">
      <c r="A55" s="5">
        <f t="shared" si="2"/>
        <v>52</v>
      </c>
      <c r="B55">
        <f ca="1">IF($A55+B$2&gt;MAX(day_offset), OFFSET(B55,-1,0),OFFSET('Adj Daily Deaths'!$A$2, B$2+$A55,B$1))</f>
        <v>487.4885787567585</v>
      </c>
      <c r="C55">
        <f ca="1">IF($A55+C$2&gt;MAX(day_offset), OFFSET(C55,-1,0),OFFSET('Adj Daily Deaths'!$A$2, C$2+$A55,C$1))</f>
        <v>-18.559085530874739</v>
      </c>
      <c r="D55">
        <f ca="1">IF($A55+D$2&gt;MAX(day_offset), OFFSET(D55,-1,0),OFFSET('Adj Daily Deaths'!$A$2, D$2+$A55,D$1))</f>
        <v>511.14703508625553</v>
      </c>
      <c r="E55">
        <f ca="1">IF($A55+E$2&gt;MAX(day_offset), OFFSET(E55,-1,0),OFFSET('Adj Daily Deaths'!$A$2, E$2+$A55,E$1))</f>
        <v>561.65612771542555</v>
      </c>
      <c r="F55">
        <f ca="1">IF($A55+F$2&gt;MAX(day_offset), OFFSET(F55,-1,0),OFFSET('Adj Daily Deaths'!$A$2, F$2+$A55,F$1))</f>
        <v>84.691798077615744</v>
      </c>
      <c r="G55">
        <f ca="1">IF($A55+G$2&gt;MAX(day_offset), OFFSET(G55,-1,0),OFFSET('Adj Daily Deaths'!$A$2, G$2+$A55,G$1))</f>
        <v>678.95588165412494</v>
      </c>
      <c r="H55">
        <f ca="1">IF($A55+H$2&gt;MAX(day_offset), OFFSET(H55,-1,0),OFFSET('Adj Daily Deaths'!$A$2, H$2+$A55,H$1))</f>
        <v>285.05013799450398</v>
      </c>
    </row>
    <row r="56" spans="1:8" x14ac:dyDescent="0.25">
      <c r="A56" s="5">
        <f t="shared" si="2"/>
        <v>53</v>
      </c>
      <c r="B56">
        <f ca="1">IF($A56+B$2&gt;MAX(day_offset), OFFSET(B56,-1,0),OFFSET('Adj Daily Deaths'!$A$2, B$2+$A56,B$1))</f>
        <v>487.4885787567585</v>
      </c>
      <c r="C56">
        <f ca="1">IF($A56+C$2&gt;MAX(day_offset), OFFSET(C56,-1,0),OFFSET('Adj Daily Deaths'!$A$2, C$2+$A56,C$1))</f>
        <v>-18.559085530874739</v>
      </c>
      <c r="D56">
        <f ca="1">IF($A56+D$2&gt;MAX(day_offset), OFFSET(D56,-1,0),OFFSET('Adj Daily Deaths'!$A$2, D$2+$A56,D$1))</f>
        <v>511.14703508625553</v>
      </c>
      <c r="E56">
        <f ca="1">IF($A56+E$2&gt;MAX(day_offset), OFFSET(E56,-1,0),OFFSET('Adj Daily Deaths'!$A$2, E$2+$A56,E$1))</f>
        <v>561.65612771542555</v>
      </c>
      <c r="F56">
        <f ca="1">IF($A56+F$2&gt;MAX(day_offset), OFFSET(F56,-1,0),OFFSET('Adj Daily Deaths'!$A$2, F$2+$A56,F$1))</f>
        <v>84.691798077615744</v>
      </c>
      <c r="G56">
        <f ca="1">IF($A56+G$2&gt;MAX(day_offset), OFFSET(G56,-1,0),OFFSET('Adj Daily Deaths'!$A$2, G$2+$A56,G$1))</f>
        <v>678.95588165412494</v>
      </c>
      <c r="H56">
        <f ca="1">IF($A56+H$2&gt;MAX(day_offset), OFFSET(H56,-1,0),OFFSET('Adj Daily Deaths'!$A$2, H$2+$A56,H$1))</f>
        <v>285.05013799450398</v>
      </c>
    </row>
    <row r="57" spans="1:8" x14ac:dyDescent="0.25">
      <c r="A57" s="5">
        <f t="shared" si="2"/>
        <v>54</v>
      </c>
      <c r="B57">
        <f ca="1">IF($A57+B$2&gt;MAX(day_offset), OFFSET(B57,-1,0),OFFSET('Adj Daily Deaths'!$A$2, B$2+$A57,B$1))</f>
        <v>487.4885787567585</v>
      </c>
      <c r="C57">
        <f ca="1">IF($A57+C$2&gt;MAX(day_offset), OFFSET(C57,-1,0),OFFSET('Adj Daily Deaths'!$A$2, C$2+$A57,C$1))</f>
        <v>-18.559085530874739</v>
      </c>
      <c r="D57">
        <f ca="1">IF($A57+D$2&gt;MAX(day_offset), OFFSET(D57,-1,0),OFFSET('Adj Daily Deaths'!$A$2, D$2+$A57,D$1))</f>
        <v>511.14703508625553</v>
      </c>
      <c r="E57">
        <f ca="1">IF($A57+E$2&gt;MAX(day_offset), OFFSET(E57,-1,0),OFFSET('Adj Daily Deaths'!$A$2, E$2+$A57,E$1))</f>
        <v>561.65612771542555</v>
      </c>
      <c r="F57">
        <f ca="1">IF($A57+F$2&gt;MAX(day_offset), OFFSET(F57,-1,0),OFFSET('Adj Daily Deaths'!$A$2, F$2+$A57,F$1))</f>
        <v>84.691798077615744</v>
      </c>
      <c r="G57">
        <f ca="1">IF($A57+G$2&gt;MAX(day_offset), OFFSET(G57,-1,0),OFFSET('Adj Daily Deaths'!$A$2, G$2+$A57,G$1))</f>
        <v>678.95588165412494</v>
      </c>
      <c r="H57">
        <f ca="1">IF($A57+H$2&gt;MAX(day_offset), OFFSET(H57,-1,0),OFFSET('Adj Daily Deaths'!$A$2, H$2+$A57,H$1))</f>
        <v>285.05013799450398</v>
      </c>
    </row>
    <row r="58" spans="1:8" x14ac:dyDescent="0.25">
      <c r="A58" s="5">
        <f t="shared" si="2"/>
        <v>55</v>
      </c>
      <c r="B58">
        <f ca="1">IF($A58+B$2&gt;MAX(day_offset), OFFSET(B58,-1,0),OFFSET('Adj Daily Deaths'!$A$2, B$2+$A58,B$1))</f>
        <v>487.4885787567585</v>
      </c>
      <c r="C58">
        <f ca="1">IF($A58+C$2&gt;MAX(day_offset), OFFSET(C58,-1,0),OFFSET('Adj Daily Deaths'!$A$2, C$2+$A58,C$1))</f>
        <v>-18.559085530874739</v>
      </c>
      <c r="D58">
        <f ca="1">IF($A58+D$2&gt;MAX(day_offset), OFFSET(D58,-1,0),OFFSET('Adj Daily Deaths'!$A$2, D$2+$A58,D$1))</f>
        <v>511.14703508625553</v>
      </c>
      <c r="E58">
        <f ca="1">IF($A58+E$2&gt;MAX(day_offset), OFFSET(E58,-1,0),OFFSET('Adj Daily Deaths'!$A$2, E$2+$A58,E$1))</f>
        <v>561.65612771542555</v>
      </c>
      <c r="F58">
        <f ca="1">IF($A58+F$2&gt;MAX(day_offset), OFFSET(F58,-1,0),OFFSET('Adj Daily Deaths'!$A$2, F$2+$A58,F$1))</f>
        <v>84.691798077615744</v>
      </c>
      <c r="G58">
        <f ca="1">IF($A58+G$2&gt;MAX(day_offset), OFFSET(G58,-1,0),OFFSET('Adj Daily Deaths'!$A$2, G$2+$A58,G$1))</f>
        <v>678.95588165412494</v>
      </c>
      <c r="H58">
        <f ca="1">IF($A58+H$2&gt;MAX(day_offset), OFFSET(H58,-1,0),OFFSET('Adj Daily Deaths'!$A$2, H$2+$A58,H$1))</f>
        <v>285.05013799450398</v>
      </c>
    </row>
    <row r="59" spans="1:8" x14ac:dyDescent="0.25">
      <c r="A59" s="5">
        <f t="shared" si="2"/>
        <v>56</v>
      </c>
      <c r="B59">
        <f ca="1">IF($A59+B$2&gt;MAX(day_offset), OFFSET(B59,-1,0),OFFSET('Adj Daily Deaths'!$A$2, B$2+$A59,B$1))</f>
        <v>487.4885787567585</v>
      </c>
      <c r="C59">
        <f ca="1">IF($A59+C$2&gt;MAX(day_offset), OFFSET(C59,-1,0),OFFSET('Adj Daily Deaths'!$A$2, C$2+$A59,C$1))</f>
        <v>-18.559085530874739</v>
      </c>
      <c r="D59">
        <f ca="1">IF($A59+D$2&gt;MAX(day_offset), OFFSET(D59,-1,0),OFFSET('Adj Daily Deaths'!$A$2, D$2+$A59,D$1))</f>
        <v>511.14703508625553</v>
      </c>
      <c r="E59">
        <f ca="1">IF($A59+E$2&gt;MAX(day_offset), OFFSET(E59,-1,0),OFFSET('Adj Daily Deaths'!$A$2, E$2+$A59,E$1))</f>
        <v>561.65612771542555</v>
      </c>
      <c r="F59">
        <f ca="1">IF($A59+F$2&gt;MAX(day_offset), OFFSET(F59,-1,0),OFFSET('Adj Daily Deaths'!$A$2, F$2+$A59,F$1))</f>
        <v>84.691798077615744</v>
      </c>
      <c r="G59">
        <f ca="1">IF($A59+G$2&gt;MAX(day_offset), OFFSET(G59,-1,0),OFFSET('Adj Daily Deaths'!$A$2, G$2+$A59,G$1))</f>
        <v>678.95588165412494</v>
      </c>
      <c r="H59">
        <f ca="1">IF($A59+H$2&gt;MAX(day_offset), OFFSET(H59,-1,0),OFFSET('Adj Daily Deaths'!$A$2, H$2+$A59,H$1))</f>
        <v>285.05013799450398</v>
      </c>
    </row>
    <row r="60" spans="1:8" x14ac:dyDescent="0.25">
      <c r="A60" s="5">
        <f t="shared" si="2"/>
        <v>57</v>
      </c>
      <c r="B60">
        <f ca="1">IF($A60+B$2&gt;MAX(day_offset), OFFSET(B60,-1,0),OFFSET('Adj Daily Deaths'!$A$2, B$2+$A60,B$1))</f>
        <v>487.4885787567585</v>
      </c>
      <c r="C60">
        <f ca="1">IF($A60+C$2&gt;MAX(day_offset), OFFSET(C60,-1,0),OFFSET('Adj Daily Deaths'!$A$2, C$2+$A60,C$1))</f>
        <v>-18.559085530874739</v>
      </c>
      <c r="D60">
        <f ca="1">IF($A60+D$2&gt;MAX(day_offset), OFFSET(D60,-1,0),OFFSET('Adj Daily Deaths'!$A$2, D$2+$A60,D$1))</f>
        <v>511.14703508625553</v>
      </c>
      <c r="E60">
        <f ca="1">IF($A60+E$2&gt;MAX(day_offset), OFFSET(E60,-1,0),OFFSET('Adj Daily Deaths'!$A$2, E$2+$A60,E$1))</f>
        <v>561.65612771542555</v>
      </c>
      <c r="F60">
        <f ca="1">IF($A60+F$2&gt;MAX(day_offset), OFFSET(F60,-1,0),OFFSET('Adj Daily Deaths'!$A$2, F$2+$A60,F$1))</f>
        <v>84.691798077615744</v>
      </c>
      <c r="G60">
        <f ca="1">IF($A60+G$2&gt;MAX(day_offset), OFFSET(G60,-1,0),OFFSET('Adj Daily Deaths'!$A$2, G$2+$A60,G$1))</f>
        <v>678.95588165412494</v>
      </c>
      <c r="H60">
        <f ca="1">IF($A60+H$2&gt;MAX(day_offset), OFFSET(H60,-1,0),OFFSET('Adj Daily Deaths'!$A$2, H$2+$A60,H$1))</f>
        <v>285.05013799450398</v>
      </c>
    </row>
    <row r="61" spans="1:8" x14ac:dyDescent="0.25">
      <c r="A61" s="5">
        <f t="shared" si="2"/>
        <v>58</v>
      </c>
      <c r="B61">
        <f ca="1">IF($A61+B$2&gt;MAX(day_offset), OFFSET(B61,-1,0),OFFSET('Adj Daily Deaths'!$A$2, B$2+$A61,B$1))</f>
        <v>487.4885787567585</v>
      </c>
      <c r="C61">
        <f ca="1">IF($A61+C$2&gt;MAX(day_offset), OFFSET(C61,-1,0),OFFSET('Adj Daily Deaths'!$A$2, C$2+$A61,C$1))</f>
        <v>-18.559085530874739</v>
      </c>
      <c r="D61">
        <f ca="1">IF($A61+D$2&gt;MAX(day_offset), OFFSET(D61,-1,0),OFFSET('Adj Daily Deaths'!$A$2, D$2+$A61,D$1))</f>
        <v>511.14703508625553</v>
      </c>
      <c r="E61">
        <f ca="1">IF($A61+E$2&gt;MAX(day_offset), OFFSET(E61,-1,0),OFFSET('Adj Daily Deaths'!$A$2, E$2+$A61,E$1))</f>
        <v>561.65612771542555</v>
      </c>
      <c r="F61">
        <f ca="1">IF($A61+F$2&gt;MAX(day_offset), OFFSET(F61,-1,0),OFFSET('Adj Daily Deaths'!$A$2, F$2+$A61,F$1))</f>
        <v>84.691798077615744</v>
      </c>
      <c r="G61">
        <f ca="1">IF($A61+G$2&gt;MAX(day_offset), OFFSET(G61,-1,0),OFFSET('Adj Daily Deaths'!$A$2, G$2+$A61,G$1))</f>
        <v>678.95588165412494</v>
      </c>
      <c r="H61">
        <f ca="1">IF($A61+H$2&gt;MAX(day_offset), OFFSET(H61,-1,0),OFFSET('Adj Daily Deaths'!$A$2, H$2+$A61,H$1))</f>
        <v>285.05013799450398</v>
      </c>
    </row>
    <row r="62" spans="1:8" x14ac:dyDescent="0.25">
      <c r="A62" s="5">
        <f t="shared" si="2"/>
        <v>59</v>
      </c>
      <c r="B62">
        <f ca="1">IF($A62+B$2&gt;MAX(day_offset), OFFSET(B62,-1,0),OFFSET('Adj Daily Deaths'!$A$2, B$2+$A62,B$1))</f>
        <v>487.4885787567585</v>
      </c>
      <c r="C62">
        <f ca="1">IF($A62+C$2&gt;MAX(day_offset), OFFSET(C62,-1,0),OFFSET('Adj Daily Deaths'!$A$2, C$2+$A62,C$1))</f>
        <v>-18.559085530874739</v>
      </c>
      <c r="D62">
        <f ca="1">IF($A62+D$2&gt;MAX(day_offset), OFFSET(D62,-1,0),OFFSET('Adj Daily Deaths'!$A$2, D$2+$A62,D$1))</f>
        <v>511.14703508625553</v>
      </c>
      <c r="E62">
        <f ca="1">IF($A62+E$2&gt;MAX(day_offset), OFFSET(E62,-1,0),OFFSET('Adj Daily Deaths'!$A$2, E$2+$A62,E$1))</f>
        <v>561.65612771542555</v>
      </c>
      <c r="F62">
        <f ca="1">IF($A62+F$2&gt;MAX(day_offset), OFFSET(F62,-1,0),OFFSET('Adj Daily Deaths'!$A$2, F$2+$A62,F$1))</f>
        <v>84.691798077615744</v>
      </c>
      <c r="G62">
        <f ca="1">IF($A62+G$2&gt;MAX(day_offset), OFFSET(G62,-1,0),OFFSET('Adj Daily Deaths'!$A$2, G$2+$A62,G$1))</f>
        <v>678.95588165412494</v>
      </c>
      <c r="H62">
        <f ca="1">IF($A62+H$2&gt;MAX(day_offset), OFFSET(H62,-1,0),OFFSET('Adj Daily Deaths'!$A$2, H$2+$A62,H$1))</f>
        <v>285.05013799450398</v>
      </c>
    </row>
    <row r="63" spans="1:8" x14ac:dyDescent="0.25">
      <c r="A63" s="5">
        <f t="shared" si="2"/>
        <v>60</v>
      </c>
      <c r="B63">
        <f ca="1">IF($A63+B$2&gt;MAX(day_offset), OFFSET(B63,-1,0),OFFSET('Adj Daily Deaths'!$A$2, B$2+$A63,B$1))</f>
        <v>487.4885787567585</v>
      </c>
      <c r="C63">
        <f ca="1">IF($A63+C$2&gt;MAX(day_offset), OFFSET(C63,-1,0),OFFSET('Adj Daily Deaths'!$A$2, C$2+$A63,C$1))</f>
        <v>-18.559085530874739</v>
      </c>
      <c r="D63">
        <f ca="1">IF($A63+D$2&gt;MAX(day_offset), OFFSET(D63,-1,0),OFFSET('Adj Daily Deaths'!$A$2, D$2+$A63,D$1))</f>
        <v>511.14703508625553</v>
      </c>
      <c r="E63">
        <f ca="1">IF($A63+E$2&gt;MAX(day_offset), OFFSET(E63,-1,0),OFFSET('Adj Daily Deaths'!$A$2, E$2+$A63,E$1))</f>
        <v>561.65612771542555</v>
      </c>
      <c r="F63">
        <f ca="1">IF($A63+F$2&gt;MAX(day_offset), OFFSET(F63,-1,0),OFFSET('Adj Daily Deaths'!$A$2, F$2+$A63,F$1))</f>
        <v>84.691798077615744</v>
      </c>
      <c r="G63">
        <f ca="1">IF($A63+G$2&gt;MAX(day_offset), OFFSET(G63,-1,0),OFFSET('Adj Daily Deaths'!$A$2, G$2+$A63,G$1))</f>
        <v>678.95588165412494</v>
      </c>
      <c r="H63">
        <f ca="1">IF($A63+H$2&gt;MAX(day_offset), OFFSET(H63,-1,0),OFFSET('Adj Daily Deaths'!$A$2, H$2+$A63,H$1))</f>
        <v>285.05013799450398</v>
      </c>
    </row>
    <row r="64" spans="1:8" x14ac:dyDescent="0.25">
      <c r="A64" s="5">
        <f t="shared" si="2"/>
        <v>61</v>
      </c>
      <c r="B64">
        <f ca="1">IF($A64+B$2&gt;MAX(day_offset), OFFSET(B64,-1,0),OFFSET('Adj Daily Deaths'!$A$2, B$2+$A64,B$1))</f>
        <v>487.4885787567585</v>
      </c>
      <c r="C64">
        <f ca="1">IF($A64+C$2&gt;MAX(day_offset), OFFSET(C64,-1,0),OFFSET('Adj Daily Deaths'!$A$2, C$2+$A64,C$1))</f>
        <v>-18.559085530874739</v>
      </c>
      <c r="D64">
        <f ca="1">IF($A64+D$2&gt;MAX(day_offset), OFFSET(D64,-1,0),OFFSET('Adj Daily Deaths'!$A$2, D$2+$A64,D$1))</f>
        <v>511.14703508625553</v>
      </c>
      <c r="E64">
        <f ca="1">IF($A64+E$2&gt;MAX(day_offset), OFFSET(E64,-1,0),OFFSET('Adj Daily Deaths'!$A$2, E$2+$A64,E$1))</f>
        <v>561.65612771542555</v>
      </c>
      <c r="F64">
        <f ca="1">IF($A64+F$2&gt;MAX(day_offset), OFFSET(F64,-1,0),OFFSET('Adj Daily Deaths'!$A$2, F$2+$A64,F$1))</f>
        <v>84.691798077615744</v>
      </c>
      <c r="G64">
        <f ca="1">IF($A64+G$2&gt;MAX(day_offset), OFFSET(G64,-1,0),OFFSET('Adj Daily Deaths'!$A$2, G$2+$A64,G$1))</f>
        <v>678.95588165412494</v>
      </c>
      <c r="H64">
        <f ca="1">IF($A64+H$2&gt;MAX(day_offset), OFFSET(H64,-1,0),OFFSET('Adj Daily Deaths'!$A$2, H$2+$A64,H$1))</f>
        <v>285.05013799450398</v>
      </c>
    </row>
    <row r="65" spans="1:8" x14ac:dyDescent="0.25">
      <c r="A65" s="5">
        <f t="shared" si="2"/>
        <v>62</v>
      </c>
      <c r="B65">
        <f ca="1">IF($A65+B$2&gt;MAX(day_offset), OFFSET(B65,-1,0),OFFSET('Adj Daily Deaths'!$A$2, B$2+$A65,B$1))</f>
        <v>487.4885787567585</v>
      </c>
      <c r="C65">
        <f ca="1">IF($A65+C$2&gt;MAX(day_offset), OFFSET(C65,-1,0),OFFSET('Adj Daily Deaths'!$A$2, C$2+$A65,C$1))</f>
        <v>-18.559085530874739</v>
      </c>
      <c r="D65">
        <f ca="1">IF($A65+D$2&gt;MAX(day_offset), OFFSET(D65,-1,0),OFFSET('Adj Daily Deaths'!$A$2, D$2+$A65,D$1))</f>
        <v>511.14703508625553</v>
      </c>
      <c r="E65">
        <f ca="1">IF($A65+E$2&gt;MAX(day_offset), OFFSET(E65,-1,0),OFFSET('Adj Daily Deaths'!$A$2, E$2+$A65,E$1))</f>
        <v>561.65612771542555</v>
      </c>
      <c r="F65">
        <f ca="1">IF($A65+F$2&gt;MAX(day_offset), OFFSET(F65,-1,0),OFFSET('Adj Daily Deaths'!$A$2, F$2+$A65,F$1))</f>
        <v>84.691798077615744</v>
      </c>
      <c r="G65">
        <f ca="1">IF($A65+G$2&gt;MAX(day_offset), OFFSET(G65,-1,0),OFFSET('Adj Daily Deaths'!$A$2, G$2+$A65,G$1))</f>
        <v>678.95588165412494</v>
      </c>
      <c r="H65">
        <f ca="1">IF($A65+H$2&gt;MAX(day_offset), OFFSET(H65,-1,0),OFFSET('Adj Daily Deaths'!$A$2, H$2+$A65,H$1))</f>
        <v>285.05013799450398</v>
      </c>
    </row>
    <row r="66" spans="1:8" x14ac:dyDescent="0.25">
      <c r="A66" s="5">
        <f t="shared" si="2"/>
        <v>63</v>
      </c>
      <c r="B66">
        <f ca="1">IF($A66+B$2&gt;MAX(day_offset), OFFSET(B66,-1,0),OFFSET('Adj Daily Deaths'!$A$2, B$2+$A66,B$1))</f>
        <v>487.4885787567585</v>
      </c>
      <c r="C66">
        <f ca="1">IF($A66+C$2&gt;MAX(day_offset), OFFSET(C66,-1,0),OFFSET('Adj Daily Deaths'!$A$2, C$2+$A66,C$1))</f>
        <v>-18.559085530874739</v>
      </c>
      <c r="D66">
        <f ca="1">IF($A66+D$2&gt;MAX(day_offset), OFFSET(D66,-1,0),OFFSET('Adj Daily Deaths'!$A$2, D$2+$A66,D$1))</f>
        <v>511.14703508625553</v>
      </c>
      <c r="E66">
        <f ca="1">IF($A66+E$2&gt;MAX(day_offset), OFFSET(E66,-1,0),OFFSET('Adj Daily Deaths'!$A$2, E$2+$A66,E$1))</f>
        <v>561.65612771542555</v>
      </c>
      <c r="F66">
        <f ca="1">IF($A66+F$2&gt;MAX(day_offset), OFFSET(F66,-1,0),OFFSET('Adj Daily Deaths'!$A$2, F$2+$A66,F$1))</f>
        <v>84.691798077615744</v>
      </c>
      <c r="G66">
        <f ca="1">IF($A66+G$2&gt;MAX(day_offset), OFFSET(G66,-1,0),OFFSET('Adj Daily Deaths'!$A$2, G$2+$A66,G$1))</f>
        <v>678.95588165412494</v>
      </c>
      <c r="H66">
        <f ca="1">IF($A66+H$2&gt;MAX(day_offset), OFFSET(H66,-1,0),OFFSET('Adj Daily Deaths'!$A$2, H$2+$A66,H$1))</f>
        <v>285.05013799450398</v>
      </c>
    </row>
    <row r="67" spans="1:8" x14ac:dyDescent="0.25">
      <c r="A67" s="5">
        <f t="shared" si="2"/>
        <v>64</v>
      </c>
      <c r="B67">
        <f ca="1">IF($A67+B$2&gt;MAX(day_offset), OFFSET(B67,-1,0),OFFSET('Adj Daily Deaths'!$A$2, B$2+$A67,B$1))</f>
        <v>487.4885787567585</v>
      </c>
      <c r="C67">
        <f ca="1">IF($A67+C$2&gt;MAX(day_offset), OFFSET(C67,-1,0),OFFSET('Adj Daily Deaths'!$A$2, C$2+$A67,C$1))</f>
        <v>-18.559085530874739</v>
      </c>
      <c r="D67">
        <f ca="1">IF($A67+D$2&gt;MAX(day_offset), OFFSET(D67,-1,0),OFFSET('Adj Daily Deaths'!$A$2, D$2+$A67,D$1))</f>
        <v>511.14703508625553</v>
      </c>
      <c r="E67">
        <f ca="1">IF($A67+E$2&gt;MAX(day_offset), OFFSET(E67,-1,0),OFFSET('Adj Daily Deaths'!$A$2, E$2+$A67,E$1))</f>
        <v>561.65612771542555</v>
      </c>
      <c r="F67">
        <f ca="1">IF($A67+F$2&gt;MAX(day_offset), OFFSET(F67,-1,0),OFFSET('Adj Daily Deaths'!$A$2, F$2+$A67,F$1))</f>
        <v>84.691798077615744</v>
      </c>
      <c r="G67">
        <f ca="1">IF($A67+G$2&gt;MAX(day_offset), OFFSET(G67,-1,0),OFFSET('Adj Daily Deaths'!$A$2, G$2+$A67,G$1))</f>
        <v>678.95588165412494</v>
      </c>
      <c r="H67">
        <f ca="1">IF($A67+H$2&gt;MAX(day_offset), OFFSET(H67,-1,0),OFFSET('Adj Daily Deaths'!$A$2, H$2+$A67,H$1))</f>
        <v>285.05013799450398</v>
      </c>
    </row>
    <row r="68" spans="1:8" x14ac:dyDescent="0.25">
      <c r="A68" s="5">
        <f t="shared" si="2"/>
        <v>65</v>
      </c>
      <c r="B68">
        <f ca="1">IF($A68+B$2&gt;MAX(day_offset), OFFSET(B68,-1,0),OFFSET('Adj Daily Deaths'!$A$2, B$2+$A68,B$1))</f>
        <v>487.4885787567585</v>
      </c>
      <c r="C68">
        <f ca="1">IF($A68+C$2&gt;MAX(day_offset), OFFSET(C68,-1,0),OFFSET('Adj Daily Deaths'!$A$2, C$2+$A68,C$1))</f>
        <v>-18.559085530874739</v>
      </c>
      <c r="D68">
        <f ca="1">IF($A68+D$2&gt;MAX(day_offset), OFFSET(D68,-1,0),OFFSET('Adj Daily Deaths'!$A$2, D$2+$A68,D$1))</f>
        <v>511.14703508625553</v>
      </c>
      <c r="E68">
        <f ca="1">IF($A68+E$2&gt;MAX(day_offset), OFFSET(E68,-1,0),OFFSET('Adj Daily Deaths'!$A$2, E$2+$A68,E$1))</f>
        <v>561.65612771542555</v>
      </c>
      <c r="F68">
        <f ca="1">IF($A68+F$2&gt;MAX(day_offset), OFFSET(F68,-1,0),OFFSET('Adj Daily Deaths'!$A$2, F$2+$A68,F$1))</f>
        <v>84.691798077615744</v>
      </c>
      <c r="G68">
        <f ca="1">IF($A68+G$2&gt;MAX(day_offset), OFFSET(G68,-1,0),OFFSET('Adj Daily Deaths'!$A$2, G$2+$A68,G$1))</f>
        <v>678.95588165412494</v>
      </c>
      <c r="H68">
        <f ca="1">IF($A68+H$2&gt;MAX(day_offset), OFFSET(H68,-1,0),OFFSET('Adj Daily Deaths'!$A$2, H$2+$A68,H$1))</f>
        <v>285.05013799450398</v>
      </c>
    </row>
    <row r="69" spans="1:8" x14ac:dyDescent="0.25">
      <c r="A69" s="5">
        <f t="shared" si="2"/>
        <v>66</v>
      </c>
      <c r="B69">
        <f ca="1">IF($A69+B$2&gt;MAX(day_offset), OFFSET(B69,-1,0),OFFSET('Adj Daily Deaths'!$A$2, B$2+$A69,B$1))</f>
        <v>487.4885787567585</v>
      </c>
      <c r="C69">
        <f ca="1">IF($A69+C$2&gt;MAX(day_offset), OFFSET(C69,-1,0),OFFSET('Adj Daily Deaths'!$A$2, C$2+$A69,C$1))</f>
        <v>-18.559085530874739</v>
      </c>
      <c r="D69">
        <f ca="1">IF($A69+D$2&gt;MAX(day_offset), OFFSET(D69,-1,0),OFFSET('Adj Daily Deaths'!$A$2, D$2+$A69,D$1))</f>
        <v>511.14703508625553</v>
      </c>
      <c r="E69">
        <f ca="1">IF($A69+E$2&gt;MAX(day_offset), OFFSET(E69,-1,0),OFFSET('Adj Daily Deaths'!$A$2, E$2+$A69,E$1))</f>
        <v>561.65612771542555</v>
      </c>
      <c r="F69">
        <f ca="1">IF($A69+F$2&gt;MAX(day_offset), OFFSET(F69,-1,0),OFFSET('Adj Daily Deaths'!$A$2, F$2+$A69,F$1))</f>
        <v>84.691798077615744</v>
      </c>
      <c r="G69">
        <f ca="1">IF($A69+G$2&gt;MAX(day_offset), OFFSET(G69,-1,0),OFFSET('Adj Daily Deaths'!$A$2, G$2+$A69,G$1))</f>
        <v>678.95588165412494</v>
      </c>
      <c r="H69">
        <f ca="1">IF($A69+H$2&gt;MAX(day_offset), OFFSET(H69,-1,0),OFFSET('Adj Daily Deaths'!$A$2, H$2+$A69,H$1))</f>
        <v>285.05013799450398</v>
      </c>
    </row>
    <row r="70" spans="1:8" x14ac:dyDescent="0.25">
      <c r="A70" s="5">
        <f t="shared" ref="A70:A81" si="3">A69+1</f>
        <v>67</v>
      </c>
      <c r="B70">
        <f ca="1">IF($A70+B$2&gt;MAX(day_offset), OFFSET(B70,-1,0),OFFSET('Adj Daily Deaths'!$A$2, B$2+$A70,B$1))</f>
        <v>487.4885787567585</v>
      </c>
      <c r="C70">
        <f ca="1">IF($A70+C$2&gt;MAX(day_offset), OFFSET(C70,-1,0),OFFSET('Adj Daily Deaths'!$A$2, C$2+$A70,C$1))</f>
        <v>-18.559085530874739</v>
      </c>
      <c r="D70">
        <f ca="1">IF($A70+D$2&gt;MAX(day_offset), OFFSET(D70,-1,0),OFFSET('Adj Daily Deaths'!$A$2, D$2+$A70,D$1))</f>
        <v>511.14703508625553</v>
      </c>
      <c r="E70">
        <f ca="1">IF($A70+E$2&gt;MAX(day_offset), OFFSET(E70,-1,0),OFFSET('Adj Daily Deaths'!$A$2, E$2+$A70,E$1))</f>
        <v>561.65612771542555</v>
      </c>
      <c r="F70">
        <f ca="1">IF($A70+F$2&gt;MAX(day_offset), OFFSET(F70,-1,0),OFFSET('Adj Daily Deaths'!$A$2, F$2+$A70,F$1))</f>
        <v>84.691798077615744</v>
      </c>
      <c r="G70">
        <f ca="1">IF($A70+G$2&gt;MAX(day_offset), OFFSET(G70,-1,0),OFFSET('Adj Daily Deaths'!$A$2, G$2+$A70,G$1))</f>
        <v>678.95588165412494</v>
      </c>
      <c r="H70">
        <f ca="1">IF($A70+H$2&gt;MAX(day_offset), OFFSET(H70,-1,0),OFFSET('Adj Daily Deaths'!$A$2, H$2+$A70,H$1))</f>
        <v>285.05013799450398</v>
      </c>
    </row>
    <row r="71" spans="1:8" x14ac:dyDescent="0.25">
      <c r="A71" s="5">
        <f t="shared" si="3"/>
        <v>68</v>
      </c>
      <c r="B71">
        <f ca="1">IF($A71+B$2&gt;MAX(day_offset), OFFSET(B71,-1,0),OFFSET('Adj Daily Deaths'!$A$2, B$2+$A71,B$1))</f>
        <v>487.4885787567585</v>
      </c>
      <c r="C71">
        <f ca="1">IF($A71+C$2&gt;MAX(day_offset), OFFSET(C71,-1,0),OFFSET('Adj Daily Deaths'!$A$2, C$2+$A71,C$1))</f>
        <v>-18.559085530874739</v>
      </c>
      <c r="D71">
        <f ca="1">IF($A71+D$2&gt;MAX(day_offset), OFFSET(D71,-1,0),OFFSET('Adj Daily Deaths'!$A$2, D$2+$A71,D$1))</f>
        <v>511.14703508625553</v>
      </c>
      <c r="E71">
        <f ca="1">IF($A71+E$2&gt;MAX(day_offset), OFFSET(E71,-1,0),OFFSET('Adj Daily Deaths'!$A$2, E$2+$A71,E$1))</f>
        <v>561.65612771542555</v>
      </c>
      <c r="F71">
        <f ca="1">IF($A71+F$2&gt;MAX(day_offset), OFFSET(F71,-1,0),OFFSET('Adj Daily Deaths'!$A$2, F$2+$A71,F$1))</f>
        <v>84.691798077615744</v>
      </c>
      <c r="G71">
        <f ca="1">IF($A71+G$2&gt;MAX(day_offset), OFFSET(G71,-1,0),OFFSET('Adj Daily Deaths'!$A$2, G$2+$A71,G$1))</f>
        <v>678.95588165412494</v>
      </c>
      <c r="H71">
        <f ca="1">IF($A71+H$2&gt;MAX(day_offset), OFFSET(H71,-1,0),OFFSET('Adj Daily Deaths'!$A$2, H$2+$A71,H$1))</f>
        <v>285.05013799450398</v>
      </c>
    </row>
    <row r="72" spans="1:8" x14ac:dyDescent="0.25">
      <c r="A72" s="5">
        <f t="shared" si="3"/>
        <v>69</v>
      </c>
      <c r="B72">
        <f ca="1">IF($A72+B$2&gt;MAX(day_offset), OFFSET(B72,-1,0),OFFSET('Adj Daily Deaths'!$A$2, B$2+$A72,B$1))</f>
        <v>487.4885787567585</v>
      </c>
      <c r="C72">
        <f ca="1">IF($A72+C$2&gt;MAX(day_offset), OFFSET(C72,-1,0),OFFSET('Adj Daily Deaths'!$A$2, C$2+$A72,C$1))</f>
        <v>-18.559085530874739</v>
      </c>
      <c r="D72">
        <f ca="1">IF($A72+D$2&gt;MAX(day_offset), OFFSET(D72,-1,0),OFFSET('Adj Daily Deaths'!$A$2, D$2+$A72,D$1))</f>
        <v>511.14703508625553</v>
      </c>
      <c r="E72">
        <f ca="1">IF($A72+E$2&gt;MAX(day_offset), OFFSET(E72,-1,0),OFFSET('Adj Daily Deaths'!$A$2, E$2+$A72,E$1))</f>
        <v>561.65612771542555</v>
      </c>
      <c r="F72">
        <f ca="1">IF($A72+F$2&gt;MAX(day_offset), OFFSET(F72,-1,0),OFFSET('Adj Daily Deaths'!$A$2, F$2+$A72,F$1))</f>
        <v>84.691798077615744</v>
      </c>
      <c r="G72">
        <f ca="1">IF($A72+G$2&gt;MAX(day_offset), OFFSET(G72,-1,0),OFFSET('Adj Daily Deaths'!$A$2, G$2+$A72,G$1))</f>
        <v>678.95588165412494</v>
      </c>
      <c r="H72">
        <f ca="1">IF($A72+H$2&gt;MAX(day_offset), OFFSET(H72,-1,0),OFFSET('Adj Daily Deaths'!$A$2, H$2+$A72,H$1))</f>
        <v>285.05013799450398</v>
      </c>
    </row>
    <row r="73" spans="1:8" x14ac:dyDescent="0.25">
      <c r="A73" s="5">
        <f t="shared" si="3"/>
        <v>70</v>
      </c>
      <c r="B73">
        <f ca="1">IF($A73+B$2&gt;MAX(day_offset), OFFSET(B73,-1,0),OFFSET('Adj Daily Deaths'!$A$2, B$2+$A73,B$1))</f>
        <v>487.4885787567585</v>
      </c>
      <c r="C73">
        <f ca="1">IF($A73+C$2&gt;MAX(day_offset), OFFSET(C73,-1,0),OFFSET('Adj Daily Deaths'!$A$2, C$2+$A73,C$1))</f>
        <v>-18.559085530874739</v>
      </c>
      <c r="D73">
        <f ca="1">IF($A73+D$2&gt;MAX(day_offset), OFFSET(D73,-1,0),OFFSET('Adj Daily Deaths'!$A$2, D$2+$A73,D$1))</f>
        <v>511.14703508625553</v>
      </c>
      <c r="E73">
        <f ca="1">IF($A73+E$2&gt;MAX(day_offset), OFFSET(E73,-1,0),OFFSET('Adj Daily Deaths'!$A$2, E$2+$A73,E$1))</f>
        <v>561.65612771542555</v>
      </c>
      <c r="F73">
        <f ca="1">IF($A73+F$2&gt;MAX(day_offset), OFFSET(F73,-1,0),OFFSET('Adj Daily Deaths'!$A$2, F$2+$A73,F$1))</f>
        <v>84.691798077615744</v>
      </c>
      <c r="G73">
        <f ca="1">IF($A73+G$2&gt;MAX(day_offset), OFFSET(G73,-1,0),OFFSET('Adj Daily Deaths'!$A$2, G$2+$A73,G$1))</f>
        <v>678.95588165412494</v>
      </c>
      <c r="H73">
        <f ca="1">IF($A73+H$2&gt;MAX(day_offset), OFFSET(H73,-1,0),OFFSET('Adj Daily Deaths'!$A$2, H$2+$A73,H$1))</f>
        <v>285.05013799450398</v>
      </c>
    </row>
    <row r="74" spans="1:8" x14ac:dyDescent="0.25">
      <c r="A74" s="5">
        <f t="shared" si="3"/>
        <v>71</v>
      </c>
      <c r="B74">
        <f ca="1">IF($A74+B$2&gt;MAX(day_offset), OFFSET(B74,-1,0),OFFSET('Adj Daily Deaths'!$A$2, B$2+$A74,B$1))</f>
        <v>487.4885787567585</v>
      </c>
      <c r="C74">
        <f ca="1">IF($A74+C$2&gt;MAX(day_offset), OFFSET(C74,-1,0),OFFSET('Adj Daily Deaths'!$A$2, C$2+$A74,C$1))</f>
        <v>-18.559085530874739</v>
      </c>
      <c r="D74">
        <f ca="1">IF($A74+D$2&gt;MAX(day_offset), OFFSET(D74,-1,0),OFFSET('Adj Daily Deaths'!$A$2, D$2+$A74,D$1))</f>
        <v>511.14703508625553</v>
      </c>
      <c r="E74">
        <f ca="1">IF($A74+E$2&gt;MAX(day_offset), OFFSET(E74,-1,0),OFFSET('Adj Daily Deaths'!$A$2, E$2+$A74,E$1))</f>
        <v>561.65612771542555</v>
      </c>
      <c r="F74">
        <f ca="1">IF($A74+F$2&gt;MAX(day_offset), OFFSET(F74,-1,0),OFFSET('Adj Daily Deaths'!$A$2, F$2+$A74,F$1))</f>
        <v>84.691798077615744</v>
      </c>
      <c r="G74">
        <f ca="1">IF($A74+G$2&gt;MAX(day_offset), OFFSET(G74,-1,0),OFFSET('Adj Daily Deaths'!$A$2, G$2+$A74,G$1))</f>
        <v>678.95588165412494</v>
      </c>
      <c r="H74">
        <f ca="1">IF($A74+H$2&gt;MAX(day_offset), OFFSET(H74,-1,0),OFFSET('Adj Daily Deaths'!$A$2, H$2+$A74,H$1))</f>
        <v>285.05013799450398</v>
      </c>
    </row>
    <row r="75" spans="1:8" x14ac:dyDescent="0.25">
      <c r="A75" s="5">
        <f t="shared" si="3"/>
        <v>72</v>
      </c>
      <c r="B75">
        <f ca="1">IF($A75+B$2&gt;MAX(day_offset), OFFSET(B75,-1,0),OFFSET('Adj Daily Deaths'!$A$2, B$2+$A75,B$1))</f>
        <v>487.4885787567585</v>
      </c>
      <c r="C75">
        <f ca="1">IF($A75+C$2&gt;MAX(day_offset), OFFSET(C75,-1,0),OFFSET('Adj Daily Deaths'!$A$2, C$2+$A75,C$1))</f>
        <v>-18.559085530874739</v>
      </c>
      <c r="D75">
        <f ca="1">IF($A75+D$2&gt;MAX(day_offset), OFFSET(D75,-1,0),OFFSET('Adj Daily Deaths'!$A$2, D$2+$A75,D$1))</f>
        <v>511.14703508625553</v>
      </c>
      <c r="E75">
        <f ca="1">IF($A75+E$2&gt;MAX(day_offset), OFFSET(E75,-1,0),OFFSET('Adj Daily Deaths'!$A$2, E$2+$A75,E$1))</f>
        <v>561.65612771542555</v>
      </c>
      <c r="F75">
        <f ca="1">IF($A75+F$2&gt;MAX(day_offset), OFFSET(F75,-1,0),OFFSET('Adj Daily Deaths'!$A$2, F$2+$A75,F$1))</f>
        <v>84.691798077615744</v>
      </c>
      <c r="G75">
        <f ca="1">IF($A75+G$2&gt;MAX(day_offset), OFFSET(G75,-1,0),OFFSET('Adj Daily Deaths'!$A$2, G$2+$A75,G$1))</f>
        <v>678.95588165412494</v>
      </c>
      <c r="H75">
        <f ca="1">IF($A75+H$2&gt;MAX(day_offset), OFFSET(H75,-1,0),OFFSET('Adj Daily Deaths'!$A$2, H$2+$A75,H$1))</f>
        <v>285.05013799450398</v>
      </c>
    </row>
    <row r="76" spans="1:8" x14ac:dyDescent="0.25">
      <c r="A76" s="5">
        <f t="shared" si="3"/>
        <v>73</v>
      </c>
      <c r="B76">
        <f ca="1">IF($A76+B$2&gt;MAX(day_offset), OFFSET(B76,-1,0),OFFSET('Adj Daily Deaths'!$A$2, B$2+$A76,B$1))</f>
        <v>487.4885787567585</v>
      </c>
      <c r="C76">
        <f ca="1">IF($A76+C$2&gt;MAX(day_offset), OFFSET(C76,-1,0),OFFSET('Adj Daily Deaths'!$A$2, C$2+$A76,C$1))</f>
        <v>-18.559085530874739</v>
      </c>
      <c r="D76">
        <f ca="1">IF($A76+D$2&gt;MAX(day_offset), OFFSET(D76,-1,0),OFFSET('Adj Daily Deaths'!$A$2, D$2+$A76,D$1))</f>
        <v>511.14703508625553</v>
      </c>
      <c r="E76">
        <f ca="1">IF($A76+E$2&gt;MAX(day_offset), OFFSET(E76,-1,0),OFFSET('Adj Daily Deaths'!$A$2, E$2+$A76,E$1))</f>
        <v>561.65612771542555</v>
      </c>
      <c r="F76">
        <f ca="1">IF($A76+F$2&gt;MAX(day_offset), OFFSET(F76,-1,0),OFFSET('Adj Daily Deaths'!$A$2, F$2+$A76,F$1))</f>
        <v>84.691798077615744</v>
      </c>
      <c r="G76">
        <f ca="1">IF($A76+G$2&gt;MAX(day_offset), OFFSET(G76,-1,0),OFFSET('Adj Daily Deaths'!$A$2, G$2+$A76,G$1))</f>
        <v>678.95588165412494</v>
      </c>
      <c r="H76">
        <f ca="1">IF($A76+H$2&gt;MAX(day_offset), OFFSET(H76,-1,0),OFFSET('Adj Daily Deaths'!$A$2, H$2+$A76,H$1))</f>
        <v>285.05013799450398</v>
      </c>
    </row>
    <row r="77" spans="1:8" x14ac:dyDescent="0.25">
      <c r="A77" s="5">
        <f t="shared" si="3"/>
        <v>74</v>
      </c>
      <c r="B77">
        <f ca="1">IF($A77+B$2&gt;MAX(day_offset), OFFSET(B77,-1,0),OFFSET('Adj Daily Deaths'!$A$2, B$2+$A77,B$1))</f>
        <v>487.4885787567585</v>
      </c>
      <c r="C77">
        <f ca="1">IF($A77+C$2&gt;MAX(day_offset), OFFSET(C77,-1,0),OFFSET('Adj Daily Deaths'!$A$2, C$2+$A77,C$1))</f>
        <v>-18.559085530874739</v>
      </c>
      <c r="D77">
        <f ca="1">IF($A77+D$2&gt;MAX(day_offset), OFFSET(D77,-1,0),OFFSET('Adj Daily Deaths'!$A$2, D$2+$A77,D$1))</f>
        <v>511.14703508625553</v>
      </c>
      <c r="E77">
        <f ca="1">IF($A77+E$2&gt;MAX(day_offset), OFFSET(E77,-1,0),OFFSET('Adj Daily Deaths'!$A$2, E$2+$A77,E$1))</f>
        <v>561.65612771542555</v>
      </c>
      <c r="F77">
        <f ca="1">IF($A77+F$2&gt;MAX(day_offset), OFFSET(F77,-1,0),OFFSET('Adj Daily Deaths'!$A$2, F$2+$A77,F$1))</f>
        <v>84.691798077615744</v>
      </c>
      <c r="G77">
        <f ca="1">IF($A77+G$2&gt;MAX(day_offset), OFFSET(G77,-1,0),OFFSET('Adj Daily Deaths'!$A$2, G$2+$A77,G$1))</f>
        <v>678.95588165412494</v>
      </c>
      <c r="H77">
        <f ca="1">IF($A77+H$2&gt;MAX(day_offset), OFFSET(H77,-1,0),OFFSET('Adj Daily Deaths'!$A$2, H$2+$A77,H$1))</f>
        <v>285.05013799450398</v>
      </c>
    </row>
    <row r="78" spans="1:8" x14ac:dyDescent="0.25">
      <c r="A78" s="5">
        <f t="shared" si="3"/>
        <v>75</v>
      </c>
      <c r="B78">
        <f ca="1">IF($A78+B$2&gt;MAX(day_offset), OFFSET(B78,-1,0),OFFSET('Adj Daily Deaths'!$A$2, B$2+$A78,B$1))</f>
        <v>487.4885787567585</v>
      </c>
      <c r="C78">
        <f ca="1">IF($A78+C$2&gt;MAX(day_offset), OFFSET(C78,-1,0),OFFSET('Adj Daily Deaths'!$A$2, C$2+$A78,C$1))</f>
        <v>-18.559085530874739</v>
      </c>
      <c r="D78">
        <f ca="1">IF($A78+D$2&gt;MAX(day_offset), OFFSET(D78,-1,0),OFFSET('Adj Daily Deaths'!$A$2, D$2+$A78,D$1))</f>
        <v>511.14703508625553</v>
      </c>
      <c r="E78">
        <f ca="1">IF($A78+E$2&gt;MAX(day_offset), OFFSET(E78,-1,0),OFFSET('Adj Daily Deaths'!$A$2, E$2+$A78,E$1))</f>
        <v>561.65612771542555</v>
      </c>
      <c r="F78">
        <f ca="1">IF($A78+F$2&gt;MAX(day_offset), OFFSET(F78,-1,0),OFFSET('Adj Daily Deaths'!$A$2, F$2+$A78,F$1))</f>
        <v>84.691798077615744</v>
      </c>
      <c r="G78">
        <f ca="1">IF($A78+G$2&gt;MAX(day_offset), OFFSET(G78,-1,0),OFFSET('Adj Daily Deaths'!$A$2, G$2+$A78,G$1))</f>
        <v>678.95588165412494</v>
      </c>
      <c r="H78">
        <f ca="1">IF($A78+H$2&gt;MAX(day_offset), OFFSET(H78,-1,0),OFFSET('Adj Daily Deaths'!$A$2, H$2+$A78,H$1))</f>
        <v>285.05013799450398</v>
      </c>
    </row>
    <row r="79" spans="1:8" x14ac:dyDescent="0.25">
      <c r="A79" s="5">
        <f t="shared" si="3"/>
        <v>76</v>
      </c>
      <c r="B79">
        <f ca="1">IF($A79+B$2&gt;MAX(day_offset), OFFSET(B79,-1,0),OFFSET('Adj Daily Deaths'!$A$2, B$2+$A79,B$1))</f>
        <v>487.4885787567585</v>
      </c>
      <c r="C79">
        <f ca="1">IF($A79+C$2&gt;MAX(day_offset), OFFSET(C79,-1,0),OFFSET('Adj Daily Deaths'!$A$2, C$2+$A79,C$1))</f>
        <v>-18.559085530874739</v>
      </c>
      <c r="D79">
        <f ca="1">IF($A79+D$2&gt;MAX(day_offset), OFFSET(D79,-1,0),OFFSET('Adj Daily Deaths'!$A$2, D$2+$A79,D$1))</f>
        <v>511.14703508625553</v>
      </c>
      <c r="E79">
        <f ca="1">IF($A79+E$2&gt;MAX(day_offset), OFFSET(E79,-1,0),OFFSET('Adj Daily Deaths'!$A$2, E$2+$A79,E$1))</f>
        <v>561.65612771542555</v>
      </c>
      <c r="F79">
        <f ca="1">IF($A79+F$2&gt;MAX(day_offset), OFFSET(F79,-1,0),OFFSET('Adj Daily Deaths'!$A$2, F$2+$A79,F$1))</f>
        <v>84.691798077615744</v>
      </c>
      <c r="G79">
        <f ca="1">IF($A79+G$2&gt;MAX(day_offset), OFFSET(G79,-1,0),OFFSET('Adj Daily Deaths'!$A$2, G$2+$A79,G$1))</f>
        <v>678.95588165412494</v>
      </c>
      <c r="H79">
        <f ca="1">IF($A79+H$2&gt;MAX(day_offset), OFFSET(H79,-1,0),OFFSET('Adj Daily Deaths'!$A$2, H$2+$A79,H$1))</f>
        <v>285.05013799450398</v>
      </c>
    </row>
    <row r="80" spans="1:8" x14ac:dyDescent="0.25">
      <c r="A80" s="5">
        <f t="shared" si="3"/>
        <v>77</v>
      </c>
      <c r="B80">
        <f ca="1">IF($A80+B$2&gt;MAX(day_offset), OFFSET(B80,-1,0),OFFSET('Adj Daily Deaths'!$A$2, B$2+$A80,B$1))</f>
        <v>487.4885787567585</v>
      </c>
      <c r="C80">
        <f ca="1">IF($A80+C$2&gt;MAX(day_offset), OFFSET(C80,-1,0),OFFSET('Adj Daily Deaths'!$A$2, C$2+$A80,C$1))</f>
        <v>-18.559085530874739</v>
      </c>
      <c r="D80">
        <f ca="1">IF($A80+D$2&gt;MAX(day_offset), OFFSET(D80,-1,0),OFFSET('Adj Daily Deaths'!$A$2, D$2+$A80,D$1))</f>
        <v>511.14703508625553</v>
      </c>
      <c r="E80">
        <f ca="1">IF($A80+E$2&gt;MAX(day_offset), OFFSET(E80,-1,0),OFFSET('Adj Daily Deaths'!$A$2, E$2+$A80,E$1))</f>
        <v>561.65612771542555</v>
      </c>
      <c r="F80">
        <f ca="1">IF($A80+F$2&gt;MAX(day_offset), OFFSET(F80,-1,0),OFFSET('Adj Daily Deaths'!$A$2, F$2+$A80,F$1))</f>
        <v>84.691798077615744</v>
      </c>
      <c r="G80">
        <f ca="1">IF($A80+G$2&gt;MAX(day_offset), OFFSET(G80,-1,0),OFFSET('Adj Daily Deaths'!$A$2, G$2+$A80,G$1))</f>
        <v>678.95588165412494</v>
      </c>
      <c r="H80">
        <f ca="1">IF($A80+H$2&gt;MAX(day_offset), OFFSET(H80,-1,0),OFFSET('Adj Daily Deaths'!$A$2, H$2+$A80,H$1))</f>
        <v>285.05013799450398</v>
      </c>
    </row>
    <row r="81" spans="1:8" x14ac:dyDescent="0.25">
      <c r="A81" s="5">
        <f t="shared" si="3"/>
        <v>78</v>
      </c>
      <c r="B81">
        <f ca="1">IF($A81+B$2&gt;MAX(day_offset), OFFSET(B81,-1,0),OFFSET('Adj Daily Deaths'!$A$2, B$2+$A81,B$1))</f>
        <v>487.4885787567585</v>
      </c>
      <c r="C81">
        <f ca="1">IF($A81+C$2&gt;MAX(day_offset), OFFSET(C81,-1,0),OFFSET('Adj Daily Deaths'!$A$2, C$2+$A81,C$1))</f>
        <v>-18.559085530874739</v>
      </c>
      <c r="D81">
        <f ca="1">IF($A81+D$2&gt;MAX(day_offset), OFFSET(D81,-1,0),OFFSET('Adj Daily Deaths'!$A$2, D$2+$A81,D$1))</f>
        <v>511.14703508625553</v>
      </c>
      <c r="E81">
        <f ca="1">IF($A81+E$2&gt;MAX(day_offset), OFFSET(E81,-1,0),OFFSET('Adj Daily Deaths'!$A$2, E$2+$A81,E$1))</f>
        <v>561.65612771542555</v>
      </c>
      <c r="F81">
        <f ca="1">IF($A81+F$2&gt;MAX(day_offset), OFFSET(F81,-1,0),OFFSET('Adj Daily Deaths'!$A$2, F$2+$A81,F$1))</f>
        <v>84.691798077615744</v>
      </c>
      <c r="G81">
        <f ca="1">IF($A81+G$2&gt;MAX(day_offset), OFFSET(G81,-1,0),OFFSET('Adj Daily Deaths'!$A$2, G$2+$A81,G$1))</f>
        <v>678.95588165412494</v>
      </c>
      <c r="H81">
        <f ca="1">IF($A81+H$2&gt;MAX(day_offset), OFFSET(H81,-1,0),OFFSET('Adj Daily Deaths'!$A$2, H$2+$A81,H$1))</f>
        <v>285.05013799450398</v>
      </c>
    </row>
    <row r="82" spans="1:8" x14ac:dyDescent="0.25">
      <c r="A82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B9F73-CC68-4FB8-8C69-3F9C3C605560}">
  <dimension ref="A2:BB157"/>
  <sheetViews>
    <sheetView showGridLines="0" topLeftCell="A64" workbookViewId="0">
      <selection activeCell="P72" sqref="P72"/>
    </sheetView>
  </sheetViews>
  <sheetFormatPr defaultRowHeight="15" x14ac:dyDescent="0.25"/>
  <cols>
    <col min="2" max="2" width="13.28515625" hidden="1" customWidth="1"/>
    <col min="3" max="4" width="0" hidden="1" customWidth="1"/>
    <col min="17" max="17" width="10.7109375" bestFit="1" customWidth="1"/>
  </cols>
  <sheetData>
    <row r="2" spans="1:53" ht="18.75" x14ac:dyDescent="0.3">
      <c r="A2" s="19" t="s">
        <v>60</v>
      </c>
    </row>
    <row r="3" spans="1:53" x14ac:dyDescent="0.25">
      <c r="A3" s="66" t="s">
        <v>22</v>
      </c>
      <c r="B3" s="67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53" x14ac:dyDescent="0.25">
      <c r="A4" s="11" t="s">
        <v>50</v>
      </c>
      <c r="B4" s="25">
        <v>1</v>
      </c>
      <c r="C4" s="25">
        <v>2</v>
      </c>
      <c r="D4" s="25">
        <v>3</v>
      </c>
      <c r="E4" s="25">
        <v>4</v>
      </c>
      <c r="F4" s="25">
        <v>5</v>
      </c>
      <c r="G4" s="25">
        <v>6</v>
      </c>
      <c r="H4" s="25">
        <v>7</v>
      </c>
      <c r="I4" s="25">
        <v>8</v>
      </c>
      <c r="J4" s="25">
        <v>9</v>
      </c>
      <c r="K4" s="25">
        <v>10</v>
      </c>
      <c r="L4" s="25">
        <v>11</v>
      </c>
      <c r="M4" s="25">
        <v>12</v>
      </c>
      <c r="N4" s="25">
        <v>13</v>
      </c>
      <c r="O4" s="25">
        <v>14</v>
      </c>
      <c r="P4" s="25">
        <v>15</v>
      </c>
      <c r="Q4" s="25">
        <v>16</v>
      </c>
      <c r="R4" s="25">
        <v>17</v>
      </c>
      <c r="S4" s="25">
        <v>18</v>
      </c>
      <c r="T4" s="25">
        <v>19</v>
      </c>
      <c r="U4" s="25">
        <v>20</v>
      </c>
      <c r="V4" s="25">
        <v>21</v>
      </c>
      <c r="W4" s="25">
        <v>22</v>
      </c>
      <c r="X4" s="25">
        <v>23</v>
      </c>
      <c r="Y4" s="25">
        <v>24</v>
      </c>
      <c r="Z4" s="25">
        <v>25</v>
      </c>
      <c r="AA4" s="25">
        <v>26</v>
      </c>
      <c r="AB4" s="25">
        <v>27</v>
      </c>
      <c r="AC4" s="25">
        <v>28</v>
      </c>
      <c r="AD4" s="25">
        <v>29</v>
      </c>
      <c r="AE4" s="25">
        <v>30</v>
      </c>
      <c r="AF4" s="25">
        <v>31</v>
      </c>
      <c r="AG4" s="25">
        <v>32</v>
      </c>
      <c r="AH4" s="25">
        <v>33</v>
      </c>
      <c r="AI4" s="25">
        <v>34</v>
      </c>
      <c r="AJ4" s="25">
        <v>35</v>
      </c>
      <c r="AK4" s="25">
        <v>36</v>
      </c>
      <c r="AL4" s="25">
        <v>37</v>
      </c>
      <c r="AM4" s="25">
        <v>38</v>
      </c>
      <c r="AN4" s="25">
        <v>39</v>
      </c>
      <c r="AO4" s="25">
        <v>40</v>
      </c>
      <c r="AP4" s="25">
        <v>41</v>
      </c>
      <c r="AQ4" s="25">
        <v>42</v>
      </c>
      <c r="AR4" s="25">
        <v>43</v>
      </c>
      <c r="AS4" s="25">
        <v>44</v>
      </c>
      <c r="AT4" s="25">
        <v>45</v>
      </c>
      <c r="AU4" s="25">
        <v>46</v>
      </c>
      <c r="AV4" s="25">
        <v>47</v>
      </c>
      <c r="AW4" s="25">
        <v>48</v>
      </c>
      <c r="AX4" s="25">
        <v>49</v>
      </c>
      <c r="AY4" s="25">
        <v>50</v>
      </c>
      <c r="AZ4" s="25">
        <v>51</v>
      </c>
      <c r="BA4" s="25">
        <v>52</v>
      </c>
    </row>
    <row r="5" spans="1:53" x14ac:dyDescent="0.25">
      <c r="A5" s="10" t="s">
        <v>23</v>
      </c>
      <c r="B5" s="8">
        <v>48</v>
      </c>
      <c r="C5" s="8">
        <v>50</v>
      </c>
      <c r="D5" s="8">
        <v>69</v>
      </c>
      <c r="E5" s="8">
        <v>53</v>
      </c>
      <c r="F5" s="8">
        <v>50</v>
      </c>
      <c r="G5" s="8">
        <v>30</v>
      </c>
      <c r="H5" s="8">
        <v>43</v>
      </c>
      <c r="I5" s="8">
        <v>51</v>
      </c>
      <c r="J5" s="8">
        <v>49</v>
      </c>
      <c r="K5" s="8">
        <v>56</v>
      </c>
      <c r="L5" s="8">
        <v>53</v>
      </c>
      <c r="M5" s="8">
        <v>44</v>
      </c>
      <c r="N5" s="8">
        <v>49</v>
      </c>
      <c r="O5" s="8">
        <v>51</v>
      </c>
      <c r="P5" s="112">
        <v>38</v>
      </c>
    </row>
    <row r="6" spans="1:53" x14ac:dyDescent="0.25">
      <c r="A6" s="12" t="s">
        <v>24</v>
      </c>
      <c r="B6" s="8">
        <v>8</v>
      </c>
      <c r="C6" s="8">
        <v>9</v>
      </c>
      <c r="D6" s="8">
        <v>7</v>
      </c>
      <c r="E6" s="8">
        <v>9</v>
      </c>
      <c r="F6" s="8">
        <v>6</v>
      </c>
      <c r="G6" s="8">
        <v>8</v>
      </c>
      <c r="H6" s="8">
        <v>6</v>
      </c>
      <c r="I6" s="8">
        <v>5</v>
      </c>
      <c r="J6" s="8">
        <v>7</v>
      </c>
      <c r="K6" s="8">
        <v>11</v>
      </c>
      <c r="L6" s="8">
        <v>13</v>
      </c>
      <c r="M6" s="8">
        <v>2</v>
      </c>
      <c r="N6" s="8">
        <v>8</v>
      </c>
      <c r="O6" s="8">
        <v>8</v>
      </c>
      <c r="P6" s="112">
        <v>6</v>
      </c>
    </row>
    <row r="7" spans="1:53" x14ac:dyDescent="0.25">
      <c r="A7" s="12" t="s">
        <v>25</v>
      </c>
      <c r="B7" s="9">
        <v>4</v>
      </c>
      <c r="C7" s="9">
        <v>8</v>
      </c>
      <c r="D7" s="9">
        <v>5</v>
      </c>
      <c r="E7" s="9">
        <v>4</v>
      </c>
      <c r="F7" s="9">
        <v>5</v>
      </c>
      <c r="G7" s="9">
        <v>4</v>
      </c>
      <c r="H7" s="9">
        <v>2</v>
      </c>
      <c r="I7" s="9">
        <v>6</v>
      </c>
      <c r="J7" s="9">
        <v>6</v>
      </c>
      <c r="K7" s="9">
        <v>2</v>
      </c>
      <c r="L7" s="9">
        <v>3</v>
      </c>
      <c r="M7" s="9">
        <v>6</v>
      </c>
      <c r="N7" s="9">
        <v>1</v>
      </c>
      <c r="O7" s="9">
        <v>5</v>
      </c>
      <c r="P7" s="112">
        <v>4</v>
      </c>
    </row>
    <row r="8" spans="1:53" x14ac:dyDescent="0.25">
      <c r="A8" s="10" t="s">
        <v>26</v>
      </c>
      <c r="B8" s="9">
        <v>4</v>
      </c>
      <c r="C8" s="9">
        <v>9</v>
      </c>
      <c r="D8" s="9">
        <v>4</v>
      </c>
      <c r="E8" s="9">
        <v>8</v>
      </c>
      <c r="F8" s="9">
        <v>4</v>
      </c>
      <c r="G8" s="9">
        <v>4</v>
      </c>
      <c r="H8" s="9">
        <v>4</v>
      </c>
      <c r="I8" s="9">
        <v>7</v>
      </c>
      <c r="J8" s="9">
        <v>7</v>
      </c>
      <c r="K8" s="9">
        <v>7</v>
      </c>
      <c r="L8" s="9">
        <v>6</v>
      </c>
      <c r="M8" s="9">
        <v>4</v>
      </c>
      <c r="N8" s="9">
        <v>4</v>
      </c>
      <c r="O8" s="9">
        <v>8</v>
      </c>
      <c r="P8" s="112">
        <v>4</v>
      </c>
    </row>
    <row r="9" spans="1:53" x14ac:dyDescent="0.25">
      <c r="A9" s="10" t="s">
        <v>27</v>
      </c>
      <c r="B9" s="9">
        <v>6</v>
      </c>
      <c r="C9" s="9">
        <v>16</v>
      </c>
      <c r="D9" s="9">
        <v>10</v>
      </c>
      <c r="E9" s="9">
        <v>15</v>
      </c>
      <c r="F9" s="9">
        <v>23</v>
      </c>
      <c r="G9" s="9">
        <v>10</v>
      </c>
      <c r="H9" s="9">
        <v>16</v>
      </c>
      <c r="I9" s="9">
        <v>20</v>
      </c>
      <c r="J9" s="9">
        <v>24</v>
      </c>
      <c r="K9" s="9">
        <v>21</v>
      </c>
      <c r="L9" s="9">
        <v>18</v>
      </c>
      <c r="M9" s="9">
        <v>15</v>
      </c>
      <c r="N9" s="9">
        <v>12</v>
      </c>
      <c r="O9" s="9">
        <v>9</v>
      </c>
      <c r="P9" s="112">
        <v>8</v>
      </c>
    </row>
    <row r="10" spans="1:53" x14ac:dyDescent="0.25">
      <c r="A10" s="10" t="s">
        <v>28</v>
      </c>
      <c r="B10" s="9">
        <v>11</v>
      </c>
      <c r="C10" s="9">
        <v>23</v>
      </c>
      <c r="D10" s="9">
        <v>25</v>
      </c>
      <c r="E10" s="9">
        <v>30</v>
      </c>
      <c r="F10" s="9">
        <v>23</v>
      </c>
      <c r="G10" s="9">
        <v>34</v>
      </c>
      <c r="H10" s="9">
        <v>26</v>
      </c>
      <c r="I10" s="9">
        <v>18</v>
      </c>
      <c r="J10" s="9">
        <v>25</v>
      </c>
      <c r="K10" s="9">
        <v>23</v>
      </c>
      <c r="L10" s="9">
        <v>39</v>
      </c>
      <c r="M10" s="9">
        <v>22</v>
      </c>
      <c r="N10" s="9">
        <v>17</v>
      </c>
      <c r="O10" s="9">
        <v>20</v>
      </c>
      <c r="P10" s="112">
        <v>16</v>
      </c>
    </row>
    <row r="11" spans="1:53" x14ac:dyDescent="0.25">
      <c r="A11" s="13" t="s">
        <v>29</v>
      </c>
      <c r="B11" s="9">
        <v>17</v>
      </c>
      <c r="C11" s="9">
        <v>37</v>
      </c>
      <c r="D11" s="9">
        <v>37</v>
      </c>
      <c r="E11" s="9">
        <v>36</v>
      </c>
      <c r="F11" s="9">
        <v>28</v>
      </c>
      <c r="G11" s="9">
        <v>23</v>
      </c>
      <c r="H11" s="9">
        <v>27</v>
      </c>
      <c r="I11" s="9">
        <v>29</v>
      </c>
      <c r="J11" s="9">
        <v>28</v>
      </c>
      <c r="K11" s="9">
        <v>39</v>
      </c>
      <c r="L11" s="9">
        <v>29</v>
      </c>
      <c r="M11" s="9">
        <v>31</v>
      </c>
      <c r="N11" s="9">
        <v>33</v>
      </c>
      <c r="O11" s="9">
        <v>32</v>
      </c>
      <c r="P11" s="112">
        <v>41</v>
      </c>
    </row>
    <row r="12" spans="1:53" x14ac:dyDescent="0.25">
      <c r="A12" s="13" t="s">
        <v>30</v>
      </c>
      <c r="B12" s="9">
        <v>32</v>
      </c>
      <c r="C12" s="9">
        <v>46</v>
      </c>
      <c r="D12" s="9">
        <v>47</v>
      </c>
      <c r="E12" s="9">
        <v>38</v>
      </c>
      <c r="F12" s="9">
        <v>58</v>
      </c>
      <c r="G12" s="9">
        <v>38</v>
      </c>
      <c r="H12" s="9">
        <v>40</v>
      </c>
      <c r="I12" s="9">
        <v>60</v>
      </c>
      <c r="J12" s="9">
        <v>50</v>
      </c>
      <c r="K12" s="9">
        <v>53</v>
      </c>
      <c r="L12" s="9">
        <v>55</v>
      </c>
      <c r="M12" s="9">
        <v>41</v>
      </c>
      <c r="N12" s="9">
        <v>55</v>
      </c>
      <c r="O12" s="9">
        <v>54</v>
      </c>
      <c r="P12" s="112">
        <v>45</v>
      </c>
    </row>
    <row r="13" spans="1:53" x14ac:dyDescent="0.25">
      <c r="A13" s="13" t="s">
        <v>31</v>
      </c>
      <c r="B13" s="9">
        <v>54</v>
      </c>
      <c r="C13" s="9">
        <v>68</v>
      </c>
      <c r="D13" s="9">
        <v>77</v>
      </c>
      <c r="E13" s="9">
        <v>79</v>
      </c>
      <c r="F13" s="9">
        <v>76</v>
      </c>
      <c r="G13" s="9">
        <v>71</v>
      </c>
      <c r="H13" s="9">
        <v>85</v>
      </c>
      <c r="I13" s="9">
        <v>77</v>
      </c>
      <c r="J13" s="9">
        <v>85</v>
      </c>
      <c r="K13" s="9">
        <v>72</v>
      </c>
      <c r="L13" s="9">
        <v>80</v>
      </c>
      <c r="M13" s="9">
        <v>66</v>
      </c>
      <c r="N13" s="9">
        <v>71</v>
      </c>
      <c r="O13" s="9">
        <v>67</v>
      </c>
      <c r="P13" s="112">
        <v>108</v>
      </c>
    </row>
    <row r="14" spans="1:53" x14ac:dyDescent="0.25">
      <c r="A14" s="13" t="s">
        <v>32</v>
      </c>
      <c r="B14" s="9">
        <v>69</v>
      </c>
      <c r="C14" s="9">
        <v>85</v>
      </c>
      <c r="D14" s="9">
        <v>118</v>
      </c>
      <c r="E14" s="9">
        <v>116</v>
      </c>
      <c r="F14" s="9">
        <v>100</v>
      </c>
      <c r="G14" s="9">
        <v>95</v>
      </c>
      <c r="H14" s="9">
        <v>92</v>
      </c>
      <c r="I14" s="9">
        <v>117</v>
      </c>
      <c r="J14" s="9">
        <v>103</v>
      </c>
      <c r="K14" s="9">
        <v>104</v>
      </c>
      <c r="L14" s="9">
        <v>90</v>
      </c>
      <c r="M14" s="9">
        <v>100</v>
      </c>
      <c r="N14" s="9">
        <v>95</v>
      </c>
      <c r="O14" s="9">
        <v>106</v>
      </c>
      <c r="P14" s="112">
        <v>114</v>
      </c>
    </row>
    <row r="15" spans="1:53" x14ac:dyDescent="0.25">
      <c r="A15" s="13" t="s">
        <v>33</v>
      </c>
      <c r="B15" s="9">
        <v>115</v>
      </c>
      <c r="C15" s="9">
        <v>191</v>
      </c>
      <c r="D15" s="9">
        <v>189</v>
      </c>
      <c r="E15" s="9">
        <v>160</v>
      </c>
      <c r="F15" s="9">
        <v>163</v>
      </c>
      <c r="G15" s="9">
        <v>157</v>
      </c>
      <c r="H15" s="9">
        <v>165</v>
      </c>
      <c r="I15" s="9">
        <v>182</v>
      </c>
      <c r="J15" s="9">
        <v>155</v>
      </c>
      <c r="K15" s="9">
        <v>155</v>
      </c>
      <c r="L15" s="9">
        <v>179</v>
      </c>
      <c r="M15" s="9">
        <v>160</v>
      </c>
      <c r="N15" s="9">
        <v>163</v>
      </c>
      <c r="O15" s="9">
        <v>220</v>
      </c>
      <c r="P15" s="112">
        <v>249</v>
      </c>
    </row>
    <row r="16" spans="1:53" x14ac:dyDescent="0.25">
      <c r="A16" s="13" t="s">
        <v>34</v>
      </c>
      <c r="B16" s="9">
        <v>239</v>
      </c>
      <c r="C16" s="9">
        <v>279</v>
      </c>
      <c r="D16" s="9">
        <v>306</v>
      </c>
      <c r="E16" s="9">
        <v>280</v>
      </c>
      <c r="F16" s="9">
        <v>278</v>
      </c>
      <c r="G16" s="9">
        <v>289</v>
      </c>
      <c r="H16" s="9">
        <v>288</v>
      </c>
      <c r="I16" s="9">
        <v>232</v>
      </c>
      <c r="J16" s="9">
        <v>261</v>
      </c>
      <c r="K16" s="9">
        <v>258</v>
      </c>
      <c r="L16" s="9">
        <v>260</v>
      </c>
      <c r="M16" s="9">
        <v>245</v>
      </c>
      <c r="N16" s="9">
        <v>235</v>
      </c>
      <c r="O16" s="9">
        <v>376</v>
      </c>
      <c r="P16" s="112">
        <v>412</v>
      </c>
    </row>
    <row r="17" spans="1:53" x14ac:dyDescent="0.25">
      <c r="A17" s="13" t="s">
        <v>35</v>
      </c>
      <c r="B17" s="9">
        <v>361</v>
      </c>
      <c r="C17" s="9">
        <v>426</v>
      </c>
      <c r="D17" s="9">
        <v>461</v>
      </c>
      <c r="E17" s="9">
        <v>381</v>
      </c>
      <c r="F17" s="9">
        <v>382</v>
      </c>
      <c r="G17" s="9">
        <v>371</v>
      </c>
      <c r="H17" s="9">
        <v>345</v>
      </c>
      <c r="I17" s="9">
        <v>346</v>
      </c>
      <c r="J17" s="9">
        <v>347</v>
      </c>
      <c r="K17" s="9">
        <v>358</v>
      </c>
      <c r="L17" s="9">
        <v>401</v>
      </c>
      <c r="M17" s="9">
        <v>390</v>
      </c>
      <c r="N17" s="9">
        <v>381</v>
      </c>
      <c r="O17" s="9">
        <v>531</v>
      </c>
      <c r="P17" s="112">
        <v>598</v>
      </c>
    </row>
    <row r="18" spans="1:53" x14ac:dyDescent="0.25">
      <c r="A18" s="13" t="s">
        <v>36</v>
      </c>
      <c r="B18" s="9">
        <v>486</v>
      </c>
      <c r="C18" s="9">
        <v>604</v>
      </c>
      <c r="D18" s="9">
        <v>562</v>
      </c>
      <c r="E18" s="9">
        <v>535</v>
      </c>
      <c r="F18" s="9">
        <v>525</v>
      </c>
      <c r="G18" s="9">
        <v>512</v>
      </c>
      <c r="H18" s="9">
        <v>490</v>
      </c>
      <c r="I18" s="9">
        <v>511</v>
      </c>
      <c r="J18" s="9">
        <v>494</v>
      </c>
      <c r="K18" s="9">
        <v>481</v>
      </c>
      <c r="L18" s="9">
        <v>500</v>
      </c>
      <c r="M18" s="9">
        <v>469</v>
      </c>
      <c r="N18" s="9">
        <v>522</v>
      </c>
      <c r="O18" s="9">
        <v>733</v>
      </c>
      <c r="P18" s="112">
        <v>852</v>
      </c>
    </row>
    <row r="19" spans="1:53" x14ac:dyDescent="0.25">
      <c r="A19" s="13" t="s">
        <v>37</v>
      </c>
      <c r="B19" s="9">
        <v>696</v>
      </c>
      <c r="C19" s="9">
        <v>857</v>
      </c>
      <c r="D19" s="9">
        <v>803</v>
      </c>
      <c r="E19" s="9">
        <v>791</v>
      </c>
      <c r="F19" s="9">
        <v>732</v>
      </c>
      <c r="G19" s="9">
        <v>689</v>
      </c>
      <c r="H19" s="9">
        <v>641</v>
      </c>
      <c r="I19" s="9">
        <v>695</v>
      </c>
      <c r="J19" s="9">
        <v>682</v>
      </c>
      <c r="K19" s="9">
        <v>679</v>
      </c>
      <c r="L19" s="9">
        <v>685</v>
      </c>
      <c r="M19" s="9">
        <v>686</v>
      </c>
      <c r="N19" s="9">
        <v>699</v>
      </c>
      <c r="O19" s="9">
        <v>1044</v>
      </c>
      <c r="P19" s="112">
        <v>1149</v>
      </c>
    </row>
    <row r="20" spans="1:53" x14ac:dyDescent="0.25">
      <c r="A20" s="13" t="s">
        <v>38</v>
      </c>
      <c r="B20" s="9">
        <v>1164</v>
      </c>
      <c r="C20" s="9">
        <v>1341</v>
      </c>
      <c r="D20" s="9">
        <v>1210</v>
      </c>
      <c r="E20" s="9">
        <v>1167</v>
      </c>
      <c r="F20" s="9">
        <v>1196</v>
      </c>
      <c r="G20" s="9">
        <v>1120</v>
      </c>
      <c r="H20" s="9">
        <v>1113</v>
      </c>
      <c r="I20" s="9">
        <v>1048</v>
      </c>
      <c r="J20" s="9">
        <v>1111</v>
      </c>
      <c r="K20" s="9">
        <v>1090</v>
      </c>
      <c r="L20" s="9">
        <v>1068</v>
      </c>
      <c r="M20" s="9">
        <v>1094</v>
      </c>
      <c r="N20" s="9">
        <v>1106</v>
      </c>
      <c r="O20" s="9">
        <v>1690</v>
      </c>
      <c r="P20" s="112">
        <v>1797</v>
      </c>
    </row>
    <row r="21" spans="1:53" x14ac:dyDescent="0.25">
      <c r="A21" s="13" t="s">
        <v>39</v>
      </c>
      <c r="B21" s="9">
        <v>1535</v>
      </c>
      <c r="C21" s="9">
        <v>1724</v>
      </c>
      <c r="D21" s="9">
        <v>1612</v>
      </c>
      <c r="E21" s="9">
        <v>1474</v>
      </c>
      <c r="F21" s="9">
        <v>1445</v>
      </c>
      <c r="G21" s="9">
        <v>1358</v>
      </c>
      <c r="H21" s="9">
        <v>1305</v>
      </c>
      <c r="I21" s="9">
        <v>1338</v>
      </c>
      <c r="J21" s="9">
        <v>1255</v>
      </c>
      <c r="K21" s="9">
        <v>1325</v>
      </c>
      <c r="L21" s="9">
        <v>1366</v>
      </c>
      <c r="M21" s="9">
        <v>1373</v>
      </c>
      <c r="N21" s="9">
        <v>1397</v>
      </c>
      <c r="O21" s="9">
        <v>2179</v>
      </c>
      <c r="P21" s="112">
        <v>2418</v>
      </c>
    </row>
    <row r="22" spans="1:53" x14ac:dyDescent="0.25">
      <c r="A22" s="13" t="s">
        <v>40</v>
      </c>
      <c r="B22" s="9">
        <v>2049</v>
      </c>
      <c r="C22" s="9">
        <v>2290</v>
      </c>
      <c r="D22" s="9">
        <v>2103</v>
      </c>
      <c r="E22" s="9">
        <v>1863</v>
      </c>
      <c r="F22" s="9">
        <v>1811</v>
      </c>
      <c r="G22" s="9">
        <v>1698</v>
      </c>
      <c r="H22" s="9">
        <v>1704</v>
      </c>
      <c r="I22" s="9">
        <v>1696</v>
      </c>
      <c r="J22" s="9">
        <v>1713</v>
      </c>
      <c r="K22" s="9">
        <v>1798</v>
      </c>
      <c r="L22" s="9">
        <v>1738</v>
      </c>
      <c r="M22" s="9">
        <v>1694</v>
      </c>
      <c r="N22" s="9">
        <v>1850</v>
      </c>
      <c r="O22" s="9">
        <v>2826</v>
      </c>
      <c r="P22" s="112">
        <v>3195</v>
      </c>
    </row>
    <row r="23" spans="1:53" x14ac:dyDescent="0.25">
      <c r="A23" s="13" t="s">
        <v>41</v>
      </c>
      <c r="B23" s="9">
        <v>2457</v>
      </c>
      <c r="C23" s="9">
        <v>2697</v>
      </c>
      <c r="D23" s="9">
        <v>2421</v>
      </c>
      <c r="E23" s="9">
        <v>2188</v>
      </c>
      <c r="F23" s="9">
        <v>2124</v>
      </c>
      <c r="G23" s="9">
        <v>2040</v>
      </c>
      <c r="H23" s="9">
        <v>2039</v>
      </c>
      <c r="I23" s="9">
        <v>1927</v>
      </c>
      <c r="J23" s="9">
        <v>2015</v>
      </c>
      <c r="K23" s="9">
        <v>1969</v>
      </c>
      <c r="L23" s="9">
        <v>1951</v>
      </c>
      <c r="M23" s="9">
        <v>1902</v>
      </c>
      <c r="N23" s="9">
        <v>2016</v>
      </c>
      <c r="O23" s="9">
        <v>3015</v>
      </c>
      <c r="P23" s="112">
        <v>3564</v>
      </c>
    </row>
    <row r="24" spans="1:53" x14ac:dyDescent="0.25">
      <c r="A24" s="13" t="s">
        <v>42</v>
      </c>
      <c r="B24" s="9">
        <v>2898</v>
      </c>
      <c r="C24" s="9">
        <v>3297</v>
      </c>
      <c r="D24" s="9">
        <v>2924</v>
      </c>
      <c r="E24" s="9">
        <v>2626</v>
      </c>
      <c r="F24" s="9">
        <v>2583</v>
      </c>
      <c r="G24" s="9">
        <v>2433</v>
      </c>
      <c r="H24" s="9">
        <v>2517</v>
      </c>
      <c r="I24" s="9">
        <v>2475</v>
      </c>
      <c r="J24" s="9">
        <v>2398</v>
      </c>
      <c r="K24" s="9">
        <v>2391</v>
      </c>
      <c r="L24" s="9">
        <v>2483</v>
      </c>
      <c r="M24" s="9">
        <v>2302</v>
      </c>
      <c r="N24" s="9">
        <v>2428</v>
      </c>
      <c r="O24" s="9">
        <v>3413</v>
      </c>
      <c r="P24" s="112">
        <v>3898</v>
      </c>
    </row>
    <row r="26" spans="1:53" ht="18.75" x14ac:dyDescent="0.3">
      <c r="A26" s="19" t="s">
        <v>61</v>
      </c>
    </row>
    <row r="27" spans="1:53" x14ac:dyDescent="0.25">
      <c r="A27" s="43" t="s">
        <v>22</v>
      </c>
      <c r="B27" s="42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3"/>
      <c r="V27" s="23"/>
      <c r="W27" s="23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3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</row>
    <row r="28" spans="1:53" x14ac:dyDescent="0.25">
      <c r="A28" s="26" t="s">
        <v>50</v>
      </c>
      <c r="B28" s="27">
        <v>1</v>
      </c>
      <c r="C28" s="27">
        <v>2</v>
      </c>
      <c r="D28" s="27">
        <v>3</v>
      </c>
      <c r="E28" s="27">
        <v>4</v>
      </c>
      <c r="F28" s="27">
        <v>5</v>
      </c>
      <c r="G28" s="27">
        <v>6</v>
      </c>
      <c r="H28" s="27">
        <v>7</v>
      </c>
      <c r="I28" s="27">
        <v>8</v>
      </c>
      <c r="J28" s="27">
        <v>9</v>
      </c>
      <c r="K28" s="27">
        <v>10</v>
      </c>
      <c r="L28" s="27">
        <v>11</v>
      </c>
      <c r="M28" s="27">
        <v>12</v>
      </c>
      <c r="N28" s="27">
        <v>13</v>
      </c>
      <c r="O28" s="27">
        <v>14</v>
      </c>
      <c r="P28" s="27">
        <v>15</v>
      </c>
      <c r="Q28" s="27">
        <v>16</v>
      </c>
      <c r="R28" s="27">
        <v>17</v>
      </c>
      <c r="S28" s="27">
        <v>18</v>
      </c>
      <c r="T28" s="27">
        <v>19</v>
      </c>
      <c r="U28" s="27">
        <v>20</v>
      </c>
      <c r="V28" s="27">
        <v>21</v>
      </c>
      <c r="W28" s="27">
        <v>22</v>
      </c>
      <c r="X28" s="27">
        <v>23</v>
      </c>
      <c r="Y28" s="27">
        <v>24</v>
      </c>
      <c r="Z28" s="27">
        <v>25</v>
      </c>
      <c r="AA28" s="27">
        <v>26</v>
      </c>
      <c r="AB28" s="27">
        <v>27</v>
      </c>
      <c r="AC28" s="27">
        <v>28</v>
      </c>
      <c r="AD28" s="27">
        <v>29</v>
      </c>
      <c r="AE28" s="27">
        <v>30</v>
      </c>
      <c r="AF28" s="27">
        <v>31</v>
      </c>
      <c r="AG28" s="27">
        <v>32</v>
      </c>
      <c r="AH28" s="27">
        <v>33</v>
      </c>
      <c r="AI28" s="27">
        <v>34</v>
      </c>
      <c r="AJ28" s="27">
        <v>35</v>
      </c>
      <c r="AK28" s="27">
        <v>36</v>
      </c>
      <c r="AL28" s="27">
        <v>37</v>
      </c>
      <c r="AM28" s="27">
        <v>38</v>
      </c>
      <c r="AN28" s="27">
        <v>39</v>
      </c>
      <c r="AO28" s="27">
        <v>40</v>
      </c>
      <c r="AP28" s="27">
        <v>41</v>
      </c>
      <c r="AQ28" s="27">
        <v>42</v>
      </c>
      <c r="AR28" s="27">
        <v>43</v>
      </c>
      <c r="AS28" s="27">
        <v>44</v>
      </c>
      <c r="AT28" s="27">
        <v>45</v>
      </c>
      <c r="AU28" s="27">
        <v>46</v>
      </c>
      <c r="AV28" s="27">
        <v>47</v>
      </c>
      <c r="AW28" s="27">
        <v>48</v>
      </c>
      <c r="AX28" s="27">
        <v>49</v>
      </c>
      <c r="AY28" s="27">
        <v>50</v>
      </c>
      <c r="AZ28" s="27">
        <v>51</v>
      </c>
      <c r="BA28" s="27">
        <v>52</v>
      </c>
    </row>
    <row r="29" spans="1:53" x14ac:dyDescent="0.25">
      <c r="A29" s="41" t="s">
        <v>51</v>
      </c>
      <c r="B29" s="24">
        <v>43</v>
      </c>
      <c r="C29" s="24">
        <v>50</v>
      </c>
      <c r="D29" s="24">
        <v>59</v>
      </c>
      <c r="E29" s="24">
        <v>42</v>
      </c>
      <c r="F29" s="24">
        <v>57</v>
      </c>
      <c r="G29" s="24">
        <v>54</v>
      </c>
      <c r="H29" s="24">
        <v>49</v>
      </c>
      <c r="I29" s="24">
        <v>59</v>
      </c>
      <c r="J29" s="24">
        <v>52</v>
      </c>
      <c r="K29" s="24">
        <v>45</v>
      </c>
      <c r="L29" s="24">
        <v>57</v>
      </c>
      <c r="M29" s="24">
        <v>49</v>
      </c>
      <c r="N29" s="24">
        <v>45</v>
      </c>
      <c r="O29" s="24">
        <v>41</v>
      </c>
      <c r="P29" s="24">
        <v>47</v>
      </c>
      <c r="Q29" s="24">
        <v>48</v>
      </c>
      <c r="R29" s="24">
        <v>34</v>
      </c>
      <c r="S29" s="24">
        <v>46</v>
      </c>
      <c r="T29" s="24">
        <v>56</v>
      </c>
      <c r="U29" s="23">
        <v>44</v>
      </c>
      <c r="V29" s="23">
        <v>51</v>
      </c>
      <c r="W29" s="23">
        <v>45</v>
      </c>
      <c r="X29" s="24">
        <v>48</v>
      </c>
      <c r="Y29" s="24">
        <v>46</v>
      </c>
      <c r="Z29" s="24">
        <v>46</v>
      </c>
      <c r="AA29" s="24">
        <v>39</v>
      </c>
      <c r="AB29" s="24">
        <v>33</v>
      </c>
      <c r="AC29" s="24">
        <v>44</v>
      </c>
      <c r="AD29" s="24">
        <v>45</v>
      </c>
      <c r="AE29" s="24">
        <v>57</v>
      </c>
      <c r="AF29" s="24">
        <v>57</v>
      </c>
      <c r="AG29" s="24">
        <v>57</v>
      </c>
      <c r="AH29" s="24">
        <v>54</v>
      </c>
      <c r="AI29" s="24">
        <v>47</v>
      </c>
      <c r="AJ29" s="24">
        <v>45</v>
      </c>
      <c r="AK29" s="24">
        <v>54</v>
      </c>
      <c r="AL29" s="24">
        <v>60</v>
      </c>
      <c r="AM29" s="23">
        <v>45</v>
      </c>
      <c r="AN29" s="24">
        <v>55</v>
      </c>
      <c r="AO29" s="24">
        <v>68</v>
      </c>
      <c r="AP29" s="24">
        <v>46</v>
      </c>
      <c r="AQ29" s="24">
        <v>54</v>
      </c>
      <c r="AR29" s="24">
        <v>49</v>
      </c>
      <c r="AS29" s="24">
        <v>45</v>
      </c>
      <c r="AT29" s="24">
        <v>52</v>
      </c>
      <c r="AU29" s="24">
        <v>46</v>
      </c>
      <c r="AV29" s="24">
        <v>57</v>
      </c>
      <c r="AW29" s="24">
        <v>56</v>
      </c>
      <c r="AX29" s="24">
        <v>50</v>
      </c>
      <c r="AY29" s="24">
        <v>52</v>
      </c>
      <c r="AZ29" s="24">
        <v>53</v>
      </c>
      <c r="BA29" s="24">
        <v>34</v>
      </c>
    </row>
    <row r="30" spans="1:53" x14ac:dyDescent="0.25">
      <c r="A30" s="21" t="s">
        <v>44</v>
      </c>
      <c r="B30" s="24">
        <v>15</v>
      </c>
      <c r="C30" s="24">
        <v>20</v>
      </c>
      <c r="D30" s="24">
        <v>29</v>
      </c>
      <c r="E30" s="24">
        <v>22</v>
      </c>
      <c r="F30" s="24">
        <v>15</v>
      </c>
      <c r="G30" s="24">
        <v>25</v>
      </c>
      <c r="H30" s="24">
        <v>17</v>
      </c>
      <c r="I30" s="24">
        <v>30</v>
      </c>
      <c r="J30" s="24">
        <v>20</v>
      </c>
      <c r="K30" s="24">
        <v>16</v>
      </c>
      <c r="L30" s="24">
        <v>24</v>
      </c>
      <c r="M30" s="24">
        <v>24</v>
      </c>
      <c r="N30" s="24">
        <v>17</v>
      </c>
      <c r="O30" s="24">
        <v>13</v>
      </c>
      <c r="P30" s="24">
        <v>23</v>
      </c>
      <c r="Q30" s="24">
        <v>21</v>
      </c>
      <c r="R30" s="24">
        <v>18</v>
      </c>
      <c r="S30" s="24">
        <v>18</v>
      </c>
      <c r="T30" s="24">
        <v>17</v>
      </c>
      <c r="U30" s="23">
        <v>14</v>
      </c>
      <c r="V30" s="23">
        <v>21</v>
      </c>
      <c r="W30" s="23">
        <v>16</v>
      </c>
      <c r="X30" s="24">
        <v>18</v>
      </c>
      <c r="Y30" s="24">
        <v>18</v>
      </c>
      <c r="Z30" s="24">
        <v>20</v>
      </c>
      <c r="AA30" s="24">
        <v>21</v>
      </c>
      <c r="AB30" s="24">
        <v>26</v>
      </c>
      <c r="AC30" s="24">
        <v>16</v>
      </c>
      <c r="AD30" s="24">
        <v>14</v>
      </c>
      <c r="AE30" s="24">
        <v>14</v>
      </c>
      <c r="AF30" s="24">
        <v>11</v>
      </c>
      <c r="AG30" s="24">
        <v>12</v>
      </c>
      <c r="AH30" s="24">
        <v>24</v>
      </c>
      <c r="AI30" s="24">
        <v>8</v>
      </c>
      <c r="AJ30" s="24">
        <v>16</v>
      </c>
      <c r="AK30" s="24">
        <v>19</v>
      </c>
      <c r="AL30" s="24">
        <v>12</v>
      </c>
      <c r="AM30" s="23">
        <v>18</v>
      </c>
      <c r="AN30" s="24">
        <v>14</v>
      </c>
      <c r="AO30" s="24">
        <v>15</v>
      </c>
      <c r="AP30" s="24">
        <v>16</v>
      </c>
      <c r="AQ30" s="24">
        <v>14</v>
      </c>
      <c r="AR30" s="24">
        <v>14</v>
      </c>
      <c r="AS30" s="24">
        <v>19</v>
      </c>
      <c r="AT30" s="24">
        <v>7</v>
      </c>
      <c r="AU30" s="24">
        <v>19</v>
      </c>
      <c r="AV30" s="24">
        <v>19</v>
      </c>
      <c r="AW30" s="24">
        <v>14</v>
      </c>
      <c r="AX30" s="24">
        <v>17</v>
      </c>
      <c r="AY30" s="24">
        <v>32</v>
      </c>
      <c r="AZ30" s="24">
        <v>19</v>
      </c>
      <c r="BA30" s="24">
        <v>13</v>
      </c>
    </row>
    <row r="31" spans="1:53" x14ac:dyDescent="0.25">
      <c r="A31" s="21" t="s">
        <v>45</v>
      </c>
      <c r="B31" s="24">
        <v>215</v>
      </c>
      <c r="C31" s="24">
        <v>280</v>
      </c>
      <c r="D31" s="24">
        <v>319</v>
      </c>
      <c r="E31" s="24">
        <v>339</v>
      </c>
      <c r="F31" s="24">
        <v>307</v>
      </c>
      <c r="G31" s="24">
        <v>267</v>
      </c>
      <c r="H31" s="24">
        <v>305</v>
      </c>
      <c r="I31" s="24">
        <v>276</v>
      </c>
      <c r="J31" s="24">
        <v>288</v>
      </c>
      <c r="K31" s="24">
        <v>303</v>
      </c>
      <c r="L31" s="24">
        <v>299</v>
      </c>
      <c r="M31" s="24">
        <v>293</v>
      </c>
      <c r="N31" s="24">
        <v>289</v>
      </c>
      <c r="O31" s="24">
        <v>296</v>
      </c>
      <c r="P31" s="24">
        <v>288</v>
      </c>
      <c r="Q31" s="24">
        <v>251</v>
      </c>
      <c r="R31" s="24">
        <v>273</v>
      </c>
      <c r="S31" s="24">
        <v>297</v>
      </c>
      <c r="T31" s="24">
        <v>262</v>
      </c>
      <c r="U31" s="23">
        <v>304</v>
      </c>
      <c r="V31" s="23">
        <v>309</v>
      </c>
      <c r="W31" s="23">
        <v>239</v>
      </c>
      <c r="X31" s="24">
        <v>306</v>
      </c>
      <c r="Y31" s="24">
        <v>298</v>
      </c>
      <c r="Z31" s="24">
        <v>279</v>
      </c>
      <c r="AA31" s="24">
        <v>273</v>
      </c>
      <c r="AB31" s="24">
        <v>255</v>
      </c>
      <c r="AC31" s="24">
        <v>259</v>
      </c>
      <c r="AD31" s="24">
        <v>279</v>
      </c>
      <c r="AE31" s="24">
        <v>267</v>
      </c>
      <c r="AF31" s="24">
        <v>265</v>
      </c>
      <c r="AG31" s="24">
        <v>245</v>
      </c>
      <c r="AH31" s="24">
        <v>277</v>
      </c>
      <c r="AI31" s="24">
        <v>264</v>
      </c>
      <c r="AJ31" s="24">
        <v>224</v>
      </c>
      <c r="AK31" s="24">
        <v>268</v>
      </c>
      <c r="AL31" s="24">
        <v>297</v>
      </c>
      <c r="AM31" s="23">
        <v>264</v>
      </c>
      <c r="AN31" s="24">
        <v>269</v>
      </c>
      <c r="AO31" s="24">
        <v>325</v>
      </c>
      <c r="AP31" s="24">
        <v>302</v>
      </c>
      <c r="AQ31" s="24">
        <v>303</v>
      </c>
      <c r="AR31" s="24">
        <v>281</v>
      </c>
      <c r="AS31" s="24">
        <v>289</v>
      </c>
      <c r="AT31" s="24">
        <v>314</v>
      </c>
      <c r="AU31" s="24">
        <v>271</v>
      </c>
      <c r="AV31" s="24">
        <v>283</v>
      </c>
      <c r="AW31" s="24">
        <v>312</v>
      </c>
      <c r="AX31" s="24">
        <v>315</v>
      </c>
      <c r="AY31" s="24">
        <v>315</v>
      </c>
      <c r="AZ31" s="24">
        <v>368</v>
      </c>
      <c r="BA31" s="24">
        <v>148</v>
      </c>
    </row>
    <row r="32" spans="1:53" x14ac:dyDescent="0.25">
      <c r="A32" s="21" t="s">
        <v>46</v>
      </c>
      <c r="B32" s="24">
        <v>1199</v>
      </c>
      <c r="C32" s="24">
        <v>1419</v>
      </c>
      <c r="D32" s="24">
        <v>1373</v>
      </c>
      <c r="E32" s="24">
        <v>1438</v>
      </c>
      <c r="F32" s="24">
        <v>1367</v>
      </c>
      <c r="G32" s="24">
        <v>1387</v>
      </c>
      <c r="H32" s="24">
        <v>1372</v>
      </c>
      <c r="I32" s="24">
        <v>1395</v>
      </c>
      <c r="J32" s="24">
        <v>1264</v>
      </c>
      <c r="K32" s="24">
        <v>1342</v>
      </c>
      <c r="L32" s="24">
        <v>1311</v>
      </c>
      <c r="M32" s="24">
        <v>1249</v>
      </c>
      <c r="N32" s="24">
        <v>1222</v>
      </c>
      <c r="O32" s="24">
        <v>1232</v>
      </c>
      <c r="P32" s="24">
        <v>1265</v>
      </c>
      <c r="Q32" s="24">
        <v>1100</v>
      </c>
      <c r="R32" s="24">
        <v>1207</v>
      </c>
      <c r="S32" s="24">
        <v>1334</v>
      </c>
      <c r="T32" s="24">
        <v>1094</v>
      </c>
      <c r="U32" s="23">
        <v>1274</v>
      </c>
      <c r="V32" s="23">
        <v>1262</v>
      </c>
      <c r="W32" s="23">
        <v>991</v>
      </c>
      <c r="X32" s="24">
        <v>1223</v>
      </c>
      <c r="Y32" s="24">
        <v>1149</v>
      </c>
      <c r="Z32" s="24">
        <v>1150</v>
      </c>
      <c r="AA32" s="24">
        <v>1214</v>
      </c>
      <c r="AB32" s="24">
        <v>1112</v>
      </c>
      <c r="AC32" s="24">
        <v>1140</v>
      </c>
      <c r="AD32" s="24">
        <v>1136</v>
      </c>
      <c r="AE32" s="24">
        <v>1117</v>
      </c>
      <c r="AF32" s="24">
        <v>1123</v>
      </c>
      <c r="AG32" s="24">
        <v>1095</v>
      </c>
      <c r="AH32" s="24">
        <v>1244</v>
      </c>
      <c r="AI32" s="24">
        <v>1127</v>
      </c>
      <c r="AJ32" s="24">
        <v>1026</v>
      </c>
      <c r="AK32" s="24">
        <v>1199</v>
      </c>
      <c r="AL32" s="24">
        <v>1169</v>
      </c>
      <c r="AM32" s="23">
        <v>1174</v>
      </c>
      <c r="AN32" s="24">
        <v>1197</v>
      </c>
      <c r="AO32" s="24">
        <v>1189</v>
      </c>
      <c r="AP32" s="24">
        <v>1137</v>
      </c>
      <c r="AQ32" s="24">
        <v>1154</v>
      </c>
      <c r="AR32" s="24">
        <v>1198</v>
      </c>
      <c r="AS32" s="24">
        <v>1196</v>
      </c>
      <c r="AT32" s="24">
        <v>1236</v>
      </c>
      <c r="AU32" s="24">
        <v>1254</v>
      </c>
      <c r="AV32" s="24">
        <v>1225</v>
      </c>
      <c r="AW32" s="24">
        <v>1237</v>
      </c>
      <c r="AX32" s="24">
        <v>1275</v>
      </c>
      <c r="AY32" s="24">
        <v>1313</v>
      </c>
      <c r="AZ32" s="24">
        <v>1316</v>
      </c>
      <c r="BA32" s="24">
        <v>773</v>
      </c>
    </row>
    <row r="33" spans="1:53" x14ac:dyDescent="0.25">
      <c r="A33" s="21" t="s">
        <v>47</v>
      </c>
      <c r="B33" s="24">
        <v>1766</v>
      </c>
      <c r="C33" s="24">
        <v>2179</v>
      </c>
      <c r="D33" s="24">
        <v>2004</v>
      </c>
      <c r="E33" s="24">
        <v>1936</v>
      </c>
      <c r="F33" s="24">
        <v>1852</v>
      </c>
      <c r="G33" s="24">
        <v>1955</v>
      </c>
      <c r="H33" s="24">
        <v>1911</v>
      </c>
      <c r="I33" s="24">
        <v>1824</v>
      </c>
      <c r="J33" s="24">
        <v>1826</v>
      </c>
      <c r="K33" s="24">
        <v>1857</v>
      </c>
      <c r="L33" s="24">
        <v>1718</v>
      </c>
      <c r="M33" s="24">
        <v>1713</v>
      </c>
      <c r="N33" s="24">
        <v>1643</v>
      </c>
      <c r="O33" s="24">
        <v>1614</v>
      </c>
      <c r="P33" s="24">
        <v>1712</v>
      </c>
      <c r="Q33" s="24">
        <v>1446</v>
      </c>
      <c r="R33" s="24">
        <v>1730</v>
      </c>
      <c r="S33" s="24">
        <v>1869</v>
      </c>
      <c r="T33" s="24">
        <v>1513</v>
      </c>
      <c r="U33" s="23">
        <v>1650</v>
      </c>
      <c r="V33" s="23">
        <v>1765</v>
      </c>
      <c r="W33" s="23">
        <v>1382</v>
      </c>
      <c r="X33" s="24">
        <v>1741</v>
      </c>
      <c r="Y33" s="24">
        <v>1658</v>
      </c>
      <c r="Z33" s="24">
        <v>1625</v>
      </c>
      <c r="AA33" s="24">
        <v>1605</v>
      </c>
      <c r="AB33" s="24">
        <v>1561</v>
      </c>
      <c r="AC33" s="24">
        <v>1564</v>
      </c>
      <c r="AD33" s="24">
        <v>1500</v>
      </c>
      <c r="AE33" s="24">
        <v>1598</v>
      </c>
      <c r="AF33" s="24">
        <v>1597</v>
      </c>
      <c r="AG33" s="24">
        <v>1578</v>
      </c>
      <c r="AH33" s="24">
        <v>1573</v>
      </c>
      <c r="AI33" s="24">
        <v>1582</v>
      </c>
      <c r="AJ33" s="24">
        <v>1419</v>
      </c>
      <c r="AK33" s="24">
        <v>1643</v>
      </c>
      <c r="AL33" s="24">
        <v>1617</v>
      </c>
      <c r="AM33" s="23">
        <v>1592</v>
      </c>
      <c r="AN33" s="24">
        <v>1547</v>
      </c>
      <c r="AO33" s="24">
        <v>1665</v>
      </c>
      <c r="AP33" s="24">
        <v>1595</v>
      </c>
      <c r="AQ33" s="24">
        <v>1628</v>
      </c>
      <c r="AR33" s="24">
        <v>1663</v>
      </c>
      <c r="AS33" s="24">
        <v>1663</v>
      </c>
      <c r="AT33" s="24">
        <v>1676</v>
      </c>
      <c r="AU33" s="24">
        <v>1673</v>
      </c>
      <c r="AV33" s="24">
        <v>1743</v>
      </c>
      <c r="AW33" s="24">
        <v>1751</v>
      </c>
      <c r="AX33" s="24">
        <v>1689</v>
      </c>
      <c r="AY33" s="24">
        <v>1793</v>
      </c>
      <c r="AZ33" s="24">
        <v>1903</v>
      </c>
      <c r="BA33" s="24">
        <v>1185</v>
      </c>
    </row>
    <row r="34" spans="1:53" x14ac:dyDescent="0.25">
      <c r="A34" s="21" t="s">
        <v>48</v>
      </c>
      <c r="B34" s="24">
        <v>3078</v>
      </c>
      <c r="C34" s="24">
        <v>3590</v>
      </c>
      <c r="D34" s="24">
        <v>3414</v>
      </c>
      <c r="E34" s="24">
        <v>3266</v>
      </c>
      <c r="F34" s="24">
        <v>3126</v>
      </c>
      <c r="G34" s="24">
        <v>3251</v>
      </c>
      <c r="H34" s="24">
        <v>3392</v>
      </c>
      <c r="I34" s="24">
        <v>3169</v>
      </c>
      <c r="J34" s="24">
        <v>3117</v>
      </c>
      <c r="K34" s="24">
        <v>3042</v>
      </c>
      <c r="L34" s="24">
        <v>2933</v>
      </c>
      <c r="M34" s="24">
        <v>2948</v>
      </c>
      <c r="N34" s="24">
        <v>2794</v>
      </c>
      <c r="O34" s="24">
        <v>2937</v>
      </c>
      <c r="P34" s="24">
        <v>2907</v>
      </c>
      <c r="Q34" s="24">
        <v>2547</v>
      </c>
      <c r="R34" s="24">
        <v>2811</v>
      </c>
      <c r="S34" s="24">
        <v>3207</v>
      </c>
      <c r="T34" s="24">
        <v>2579</v>
      </c>
      <c r="U34" s="23">
        <v>2864</v>
      </c>
      <c r="V34" s="23">
        <v>2946</v>
      </c>
      <c r="W34" s="23">
        <v>2403</v>
      </c>
      <c r="X34" s="24">
        <v>2846</v>
      </c>
      <c r="Y34" s="24">
        <v>2672</v>
      </c>
      <c r="Z34" s="24">
        <v>2711</v>
      </c>
      <c r="AA34" s="24">
        <v>2692</v>
      </c>
      <c r="AB34" s="24">
        <v>2650</v>
      </c>
      <c r="AC34" s="24">
        <v>2616</v>
      </c>
      <c r="AD34" s="24">
        <v>2610</v>
      </c>
      <c r="AE34" s="24">
        <v>2580</v>
      </c>
      <c r="AF34" s="24">
        <v>2664</v>
      </c>
      <c r="AG34" s="24">
        <v>2575</v>
      </c>
      <c r="AH34" s="24">
        <v>2530</v>
      </c>
      <c r="AI34" s="24">
        <v>2479</v>
      </c>
      <c r="AJ34" s="24">
        <v>2319</v>
      </c>
      <c r="AK34" s="24">
        <v>2775</v>
      </c>
      <c r="AL34" s="24">
        <v>2654</v>
      </c>
      <c r="AM34" s="23">
        <v>2695</v>
      </c>
      <c r="AN34" s="24">
        <v>2760</v>
      </c>
      <c r="AO34" s="24">
        <v>2780</v>
      </c>
      <c r="AP34" s="24">
        <v>2869</v>
      </c>
      <c r="AQ34" s="24">
        <v>2920</v>
      </c>
      <c r="AR34" s="24">
        <v>2799</v>
      </c>
      <c r="AS34" s="24">
        <v>2938</v>
      </c>
      <c r="AT34" s="24">
        <v>2998</v>
      </c>
      <c r="AU34" s="24">
        <v>3070</v>
      </c>
      <c r="AV34" s="24">
        <v>3163</v>
      </c>
      <c r="AW34" s="24">
        <v>3142</v>
      </c>
      <c r="AX34" s="24">
        <v>3078</v>
      </c>
      <c r="AY34" s="24">
        <v>3215</v>
      </c>
      <c r="AZ34" s="24">
        <v>3299</v>
      </c>
      <c r="BA34" s="24">
        <v>2231</v>
      </c>
    </row>
    <row r="35" spans="1:53" x14ac:dyDescent="0.25">
      <c r="A35" s="22" t="s">
        <v>49</v>
      </c>
      <c r="B35" s="24">
        <v>4639</v>
      </c>
      <c r="C35" s="24">
        <v>5071</v>
      </c>
      <c r="D35" s="24">
        <v>4662</v>
      </c>
      <c r="E35" s="24">
        <v>4697</v>
      </c>
      <c r="F35" s="24">
        <v>4573</v>
      </c>
      <c r="G35" s="24">
        <v>4721</v>
      </c>
      <c r="H35" s="24">
        <v>4778</v>
      </c>
      <c r="I35" s="24">
        <v>4542</v>
      </c>
      <c r="J35" s="24">
        <v>4477</v>
      </c>
      <c r="K35" s="24">
        <v>4293</v>
      </c>
      <c r="L35" s="24">
        <v>4225</v>
      </c>
      <c r="M35" s="24">
        <v>4126</v>
      </c>
      <c r="N35" s="24">
        <v>3857</v>
      </c>
      <c r="O35" s="24">
        <v>3993</v>
      </c>
      <c r="P35" s="24">
        <v>4049</v>
      </c>
      <c r="Q35" s="24">
        <v>3612</v>
      </c>
      <c r="R35" s="24">
        <v>3986</v>
      </c>
      <c r="S35" s="24">
        <v>4436</v>
      </c>
      <c r="T35" s="24">
        <v>3534</v>
      </c>
      <c r="U35" s="23">
        <v>4122</v>
      </c>
      <c r="V35" s="23">
        <v>3930</v>
      </c>
      <c r="W35" s="23">
        <v>3184</v>
      </c>
      <c r="X35" s="24">
        <v>3958</v>
      </c>
      <c r="Y35" s="24">
        <v>3604</v>
      </c>
      <c r="Z35" s="24">
        <v>3627</v>
      </c>
      <c r="AA35" s="24">
        <v>3667</v>
      </c>
      <c r="AB35" s="24">
        <v>3425</v>
      </c>
      <c r="AC35" s="24">
        <v>3540</v>
      </c>
      <c r="AD35" s="24">
        <v>3496</v>
      </c>
      <c r="AE35" s="24">
        <v>3479</v>
      </c>
      <c r="AF35" s="24">
        <v>3554</v>
      </c>
      <c r="AG35" s="24">
        <v>3560</v>
      </c>
      <c r="AH35" s="24">
        <v>3391</v>
      </c>
      <c r="AI35" s="24">
        <v>3487</v>
      </c>
      <c r="AJ35" s="24">
        <v>3193</v>
      </c>
      <c r="AK35" s="24">
        <v>3737</v>
      </c>
      <c r="AL35" s="24">
        <v>3704</v>
      </c>
      <c r="AM35" s="23">
        <v>3652</v>
      </c>
      <c r="AN35" s="24">
        <v>3675</v>
      </c>
      <c r="AO35" s="24">
        <v>3757</v>
      </c>
      <c r="AP35" s="24">
        <v>4008</v>
      </c>
      <c r="AQ35" s="24">
        <v>4083</v>
      </c>
      <c r="AR35" s="24">
        <v>4017</v>
      </c>
      <c r="AS35" s="24">
        <v>4014</v>
      </c>
      <c r="AT35" s="24">
        <v>4414</v>
      </c>
      <c r="AU35" s="24">
        <v>4317</v>
      </c>
      <c r="AV35" s="24">
        <v>4392</v>
      </c>
      <c r="AW35" s="24">
        <v>4446</v>
      </c>
      <c r="AX35" s="24">
        <v>4392</v>
      </c>
      <c r="AY35" s="24">
        <v>4468</v>
      </c>
      <c r="AZ35" s="24">
        <v>4968</v>
      </c>
      <c r="BA35" s="24">
        <v>3149</v>
      </c>
    </row>
    <row r="36" spans="1:53" x14ac:dyDescent="0.25">
      <c r="A36" s="40" t="s">
        <v>65</v>
      </c>
      <c r="E36" s="20">
        <f>SUM(E29:E35)</f>
        <v>11740</v>
      </c>
      <c r="F36" s="20">
        <f t="shared" ref="F36:BA36" si="0">SUM(F29:F35)</f>
        <v>11297</v>
      </c>
      <c r="G36" s="20">
        <f t="shared" si="0"/>
        <v>11660</v>
      </c>
      <c r="H36" s="20">
        <f t="shared" si="0"/>
        <v>11824</v>
      </c>
      <c r="I36" s="20">
        <f t="shared" si="0"/>
        <v>11295</v>
      </c>
      <c r="J36" s="20">
        <f t="shared" si="0"/>
        <v>11044</v>
      </c>
      <c r="K36" s="20">
        <f t="shared" si="0"/>
        <v>10898</v>
      </c>
      <c r="L36" s="20">
        <f t="shared" si="0"/>
        <v>10567</v>
      </c>
      <c r="M36" s="20">
        <f t="shared" si="0"/>
        <v>10402</v>
      </c>
      <c r="N36" s="20">
        <f t="shared" si="0"/>
        <v>9867</v>
      </c>
      <c r="O36" s="20">
        <f t="shared" si="0"/>
        <v>10126</v>
      </c>
      <c r="P36" s="20">
        <f t="shared" si="0"/>
        <v>10291</v>
      </c>
      <c r="Q36" s="20">
        <f t="shared" si="0"/>
        <v>9025</v>
      </c>
      <c r="R36" s="20">
        <f t="shared" si="0"/>
        <v>10059</v>
      </c>
      <c r="S36" s="20">
        <f t="shared" si="0"/>
        <v>11207</v>
      </c>
      <c r="T36" s="20">
        <f t="shared" si="0"/>
        <v>9055</v>
      </c>
      <c r="U36" s="20">
        <f t="shared" si="0"/>
        <v>10272</v>
      </c>
      <c r="V36" s="20">
        <f t="shared" si="0"/>
        <v>10284</v>
      </c>
      <c r="W36" s="20">
        <f t="shared" si="0"/>
        <v>8260</v>
      </c>
      <c r="X36" s="20">
        <f t="shared" si="0"/>
        <v>10140</v>
      </c>
      <c r="Y36" s="20">
        <f t="shared" si="0"/>
        <v>9445</v>
      </c>
      <c r="Z36" s="20">
        <f t="shared" si="0"/>
        <v>9458</v>
      </c>
      <c r="AA36" s="20">
        <f t="shared" si="0"/>
        <v>9511</v>
      </c>
      <c r="AB36" s="20">
        <f t="shared" si="0"/>
        <v>9062</v>
      </c>
      <c r="AC36" s="20">
        <f t="shared" si="0"/>
        <v>9179</v>
      </c>
      <c r="AD36" s="20">
        <f t="shared" si="0"/>
        <v>9080</v>
      </c>
      <c r="AE36" s="20">
        <f t="shared" si="0"/>
        <v>9112</v>
      </c>
      <c r="AF36" s="20">
        <f t="shared" si="0"/>
        <v>9271</v>
      </c>
      <c r="AG36" s="20">
        <f t="shared" si="0"/>
        <v>9122</v>
      </c>
      <c r="AH36" s="20">
        <f t="shared" si="0"/>
        <v>9093</v>
      </c>
      <c r="AI36" s="20">
        <f t="shared" si="0"/>
        <v>8994</v>
      </c>
      <c r="AJ36" s="20">
        <f t="shared" si="0"/>
        <v>8242</v>
      </c>
      <c r="AK36" s="20">
        <f t="shared" si="0"/>
        <v>9695</v>
      </c>
      <c r="AL36" s="20">
        <f t="shared" si="0"/>
        <v>9513</v>
      </c>
      <c r="AM36" s="20">
        <f t="shared" si="0"/>
        <v>9440</v>
      </c>
      <c r="AN36" s="20">
        <f t="shared" si="0"/>
        <v>9517</v>
      </c>
      <c r="AO36" s="20">
        <f t="shared" si="0"/>
        <v>9799</v>
      </c>
      <c r="AP36" s="20">
        <f t="shared" si="0"/>
        <v>9973</v>
      </c>
      <c r="AQ36" s="20">
        <f t="shared" si="0"/>
        <v>10156</v>
      </c>
      <c r="AR36" s="20">
        <f t="shared" si="0"/>
        <v>10021</v>
      </c>
      <c r="AS36" s="20">
        <f t="shared" si="0"/>
        <v>10164</v>
      </c>
      <c r="AT36" s="20">
        <f t="shared" si="0"/>
        <v>10697</v>
      </c>
      <c r="AU36" s="20">
        <f t="shared" si="0"/>
        <v>10650</v>
      </c>
      <c r="AV36" s="20">
        <f t="shared" si="0"/>
        <v>10882</v>
      </c>
      <c r="AW36" s="20">
        <f t="shared" si="0"/>
        <v>10958</v>
      </c>
      <c r="AX36" s="20">
        <f t="shared" si="0"/>
        <v>10816</v>
      </c>
      <c r="AY36" s="20">
        <f t="shared" si="0"/>
        <v>11188</v>
      </c>
      <c r="AZ36" s="20">
        <f t="shared" si="0"/>
        <v>11926</v>
      </c>
      <c r="BA36" s="20">
        <f t="shared" si="0"/>
        <v>7533</v>
      </c>
    </row>
    <row r="39" spans="1:53" ht="19.5" thickBot="1" x14ac:dyDescent="0.35">
      <c r="A39" s="19" t="s">
        <v>68</v>
      </c>
    </row>
    <row r="40" spans="1:53" x14ac:dyDescent="0.25">
      <c r="A40" s="116" t="s">
        <v>50</v>
      </c>
      <c r="B40" s="114">
        <v>1</v>
      </c>
      <c r="C40" s="114">
        <v>2</v>
      </c>
      <c r="D40" s="114">
        <v>3</v>
      </c>
      <c r="E40" s="114">
        <v>4</v>
      </c>
      <c r="F40" s="114">
        <v>5</v>
      </c>
      <c r="G40" s="114">
        <v>6</v>
      </c>
      <c r="H40" s="114">
        <v>7</v>
      </c>
      <c r="I40" s="114">
        <v>8</v>
      </c>
      <c r="J40" s="114">
        <v>9</v>
      </c>
      <c r="K40" s="114">
        <v>10</v>
      </c>
      <c r="L40" s="114">
        <v>11</v>
      </c>
      <c r="M40" s="114">
        <v>12</v>
      </c>
      <c r="N40" s="114">
        <v>13</v>
      </c>
      <c r="O40" s="114">
        <v>14</v>
      </c>
      <c r="P40" s="114">
        <v>15</v>
      </c>
      <c r="Q40" s="93">
        <v>16</v>
      </c>
      <c r="R40" s="114">
        <v>17</v>
      </c>
      <c r="S40" s="114">
        <v>18</v>
      </c>
      <c r="T40" s="114">
        <v>19</v>
      </c>
      <c r="U40" s="114">
        <v>20</v>
      </c>
      <c r="V40" s="114">
        <v>21</v>
      </c>
      <c r="W40" s="114">
        <v>22</v>
      </c>
      <c r="X40" s="114">
        <v>23</v>
      </c>
      <c r="Y40" s="114">
        <v>24</v>
      </c>
      <c r="Z40" s="114">
        <v>25</v>
      </c>
      <c r="AA40" s="114">
        <v>26</v>
      </c>
      <c r="AB40" s="114">
        <v>27</v>
      </c>
      <c r="AC40" s="114">
        <v>28</v>
      </c>
      <c r="AD40" s="114">
        <v>29</v>
      </c>
      <c r="AE40" s="114">
        <v>30</v>
      </c>
      <c r="AF40" s="114">
        <v>31</v>
      </c>
      <c r="AG40" s="114">
        <v>32</v>
      </c>
      <c r="AH40" s="114">
        <v>33</v>
      </c>
      <c r="AI40" s="114">
        <v>34</v>
      </c>
      <c r="AJ40" s="114">
        <v>35</v>
      </c>
      <c r="AK40" s="114">
        <v>36</v>
      </c>
      <c r="AL40" s="114">
        <v>37</v>
      </c>
      <c r="AM40" s="114">
        <v>38</v>
      </c>
      <c r="AN40" s="114">
        <v>39</v>
      </c>
      <c r="AO40" s="114">
        <v>40</v>
      </c>
      <c r="AP40" s="114">
        <v>41</v>
      </c>
      <c r="AQ40" s="114">
        <v>42</v>
      </c>
      <c r="AR40" s="114">
        <v>43</v>
      </c>
      <c r="AS40" s="114">
        <v>44</v>
      </c>
      <c r="AT40" s="114">
        <v>45</v>
      </c>
      <c r="AU40" s="114">
        <v>46</v>
      </c>
      <c r="AV40" s="114">
        <v>47</v>
      </c>
      <c r="AW40" s="114">
        <v>48</v>
      </c>
      <c r="AX40" s="114">
        <v>49</v>
      </c>
      <c r="AY40" s="114">
        <v>50</v>
      </c>
      <c r="AZ40" s="114">
        <v>51</v>
      </c>
      <c r="BA40" s="117">
        <v>52</v>
      </c>
    </row>
    <row r="41" spans="1:53" x14ac:dyDescent="0.25">
      <c r="A41" s="32" t="s">
        <v>52</v>
      </c>
      <c r="B41" s="37">
        <v>43833</v>
      </c>
      <c r="C41" s="37">
        <v>43840</v>
      </c>
      <c r="D41" s="37">
        <v>43847</v>
      </c>
      <c r="E41" s="37">
        <v>43854</v>
      </c>
      <c r="F41" s="37">
        <v>43861</v>
      </c>
      <c r="G41" s="37">
        <v>43868</v>
      </c>
      <c r="H41" s="37">
        <v>43875</v>
      </c>
      <c r="I41" s="37">
        <v>43882</v>
      </c>
      <c r="J41" s="37">
        <v>43889</v>
      </c>
      <c r="K41" s="37">
        <v>43896</v>
      </c>
      <c r="L41" s="37">
        <v>43903</v>
      </c>
      <c r="M41" s="37">
        <v>43910</v>
      </c>
      <c r="N41" s="37">
        <v>43917</v>
      </c>
      <c r="O41" s="37">
        <v>43924</v>
      </c>
      <c r="P41" s="37">
        <v>43931</v>
      </c>
      <c r="Q41" s="94">
        <v>43938</v>
      </c>
      <c r="R41" s="36">
        <v>43945</v>
      </c>
      <c r="S41" s="36">
        <v>43952</v>
      </c>
      <c r="T41" s="36">
        <v>43959</v>
      </c>
      <c r="U41" s="36">
        <v>43966</v>
      </c>
      <c r="V41" s="36">
        <v>43973</v>
      </c>
      <c r="W41" s="36">
        <v>43980</v>
      </c>
      <c r="X41" s="36">
        <v>43987</v>
      </c>
      <c r="Y41" s="36">
        <v>43994</v>
      </c>
      <c r="Z41" s="36">
        <v>44001</v>
      </c>
      <c r="AA41" s="36">
        <v>44008</v>
      </c>
      <c r="AB41" s="36">
        <v>44015</v>
      </c>
      <c r="AC41" s="36">
        <v>44022</v>
      </c>
      <c r="AD41" s="36">
        <v>44029</v>
      </c>
      <c r="AE41" s="36">
        <v>44036</v>
      </c>
      <c r="AF41" s="36">
        <v>44043</v>
      </c>
      <c r="AG41" s="36">
        <v>44050</v>
      </c>
      <c r="AH41" s="36">
        <v>44057</v>
      </c>
      <c r="AI41" s="36">
        <v>44064</v>
      </c>
      <c r="AJ41" s="36">
        <v>44071</v>
      </c>
      <c r="AK41" s="36">
        <v>44078</v>
      </c>
      <c r="AL41" s="36">
        <v>44085</v>
      </c>
      <c r="AM41" s="36">
        <v>44092</v>
      </c>
      <c r="AN41" s="36">
        <v>44099</v>
      </c>
      <c r="AO41" s="36">
        <v>44106</v>
      </c>
      <c r="AP41" s="36">
        <v>44113</v>
      </c>
      <c r="AQ41" s="36">
        <v>44120</v>
      </c>
      <c r="AR41" s="36">
        <v>44127</v>
      </c>
      <c r="AS41" s="36">
        <v>44134</v>
      </c>
      <c r="AT41" s="36">
        <v>44141</v>
      </c>
      <c r="AU41" s="36">
        <v>44148</v>
      </c>
      <c r="AV41" s="36">
        <v>44155</v>
      </c>
      <c r="AW41" s="36">
        <v>44162</v>
      </c>
      <c r="AX41" s="36">
        <v>44169</v>
      </c>
      <c r="AY41" s="36">
        <v>44176</v>
      </c>
      <c r="AZ41" s="36">
        <v>44183</v>
      </c>
      <c r="BA41" s="15">
        <v>44190</v>
      </c>
    </row>
    <row r="42" spans="1:53" x14ac:dyDescent="0.25">
      <c r="A42" s="118" t="s">
        <v>51</v>
      </c>
      <c r="B42" s="119">
        <f>B5</f>
        <v>48</v>
      </c>
      <c r="C42" s="119">
        <f>C5</f>
        <v>50</v>
      </c>
      <c r="D42" s="119">
        <f>D5</f>
        <v>69</v>
      </c>
      <c r="E42" s="120">
        <f>E5</f>
        <v>53</v>
      </c>
      <c r="F42" s="120">
        <f>F5</f>
        <v>50</v>
      </c>
      <c r="G42" s="120">
        <f>G5</f>
        <v>30</v>
      </c>
      <c r="H42" s="120">
        <f>H5</f>
        <v>43</v>
      </c>
      <c r="I42" s="120">
        <f>I5</f>
        <v>51</v>
      </c>
      <c r="J42" s="120">
        <f>J5</f>
        <v>49</v>
      </c>
      <c r="K42" s="120">
        <f>K5</f>
        <v>56</v>
      </c>
      <c r="L42" s="120">
        <f>L5</f>
        <v>53</v>
      </c>
      <c r="M42" s="120">
        <f>M5</f>
        <v>44</v>
      </c>
      <c r="N42" s="120">
        <f>N5</f>
        <v>49</v>
      </c>
      <c r="O42" s="120">
        <f>O5</f>
        <v>51</v>
      </c>
      <c r="P42" s="120">
        <f>O42+(O42-N42)</f>
        <v>53</v>
      </c>
      <c r="Q42" s="95">
        <f>(600/650)*P42</f>
        <v>48.923076923076927</v>
      </c>
      <c r="R42" s="120">
        <f>R5</f>
        <v>0</v>
      </c>
      <c r="S42" s="120">
        <f>S5</f>
        <v>0</v>
      </c>
      <c r="T42" s="120">
        <f>T5</f>
        <v>0</v>
      </c>
      <c r="U42" s="120">
        <f>U5</f>
        <v>0</v>
      </c>
      <c r="V42" s="120">
        <f>V5</f>
        <v>0</v>
      </c>
      <c r="W42" s="120">
        <f>W5</f>
        <v>0</v>
      </c>
      <c r="X42" s="120">
        <f>X5</f>
        <v>0</v>
      </c>
      <c r="Y42" s="120">
        <f>Y5</f>
        <v>0</v>
      </c>
      <c r="Z42" s="120">
        <f>Z5</f>
        <v>0</v>
      </c>
      <c r="AA42" s="120">
        <f>AA5</f>
        <v>0</v>
      </c>
      <c r="AB42" s="120">
        <f>AB5</f>
        <v>0</v>
      </c>
      <c r="AC42" s="120">
        <f>AC5</f>
        <v>0</v>
      </c>
      <c r="AD42" s="120">
        <f>AD5</f>
        <v>0</v>
      </c>
      <c r="AE42" s="120">
        <f>AE5</f>
        <v>0</v>
      </c>
      <c r="AF42" s="120">
        <f>AF5</f>
        <v>0</v>
      </c>
      <c r="AG42" s="120">
        <f>AG5</f>
        <v>0</v>
      </c>
      <c r="AH42" s="120">
        <f>AH5</f>
        <v>0</v>
      </c>
      <c r="AI42" s="120">
        <f>AI5</f>
        <v>0</v>
      </c>
      <c r="AJ42" s="120">
        <f>AJ5</f>
        <v>0</v>
      </c>
      <c r="AK42" s="120">
        <f>AK5</f>
        <v>0</v>
      </c>
      <c r="AL42" s="120">
        <f>AL5</f>
        <v>0</v>
      </c>
      <c r="AM42" s="120">
        <f>AM5</f>
        <v>0</v>
      </c>
      <c r="AN42" s="120">
        <f>AN5</f>
        <v>0</v>
      </c>
      <c r="AO42" s="120">
        <f>AO5</f>
        <v>0</v>
      </c>
      <c r="AP42" s="120">
        <f>AP5</f>
        <v>0</v>
      </c>
      <c r="AQ42" s="120">
        <f>AQ5</f>
        <v>0</v>
      </c>
      <c r="AR42" s="120">
        <f>AR5</f>
        <v>0</v>
      </c>
      <c r="AS42" s="120">
        <f>AS5</f>
        <v>0</v>
      </c>
      <c r="AT42" s="120">
        <f>AT5</f>
        <v>0</v>
      </c>
      <c r="AU42" s="120">
        <f>AU5</f>
        <v>0</v>
      </c>
      <c r="AV42" s="120">
        <f>AV5</f>
        <v>0</v>
      </c>
      <c r="AW42" s="120">
        <f>AW5</f>
        <v>0</v>
      </c>
      <c r="AX42" s="120">
        <f>AX5</f>
        <v>0</v>
      </c>
      <c r="AY42" s="120">
        <f>AY5</f>
        <v>0</v>
      </c>
      <c r="AZ42" s="120">
        <f>AZ5</f>
        <v>0</v>
      </c>
      <c r="BA42" s="121">
        <f>BA5</f>
        <v>0</v>
      </c>
    </row>
    <row r="43" spans="1:53" x14ac:dyDescent="0.25">
      <c r="A43" s="118" t="s">
        <v>44</v>
      </c>
      <c r="B43" s="119">
        <f t="shared" ref="B43:O43" si="1">SUM(B6:B8)</f>
        <v>16</v>
      </c>
      <c r="C43" s="119">
        <f t="shared" si="1"/>
        <v>26</v>
      </c>
      <c r="D43" s="119">
        <f t="shared" si="1"/>
        <v>16</v>
      </c>
      <c r="E43" s="120">
        <f t="shared" si="1"/>
        <v>21</v>
      </c>
      <c r="F43" s="120">
        <f t="shared" si="1"/>
        <v>15</v>
      </c>
      <c r="G43" s="120">
        <f t="shared" si="1"/>
        <v>16</v>
      </c>
      <c r="H43" s="120">
        <f t="shared" si="1"/>
        <v>12</v>
      </c>
      <c r="I43" s="120">
        <f t="shared" si="1"/>
        <v>18</v>
      </c>
      <c r="J43" s="120">
        <f t="shared" si="1"/>
        <v>20</v>
      </c>
      <c r="K43" s="120">
        <f t="shared" si="1"/>
        <v>20</v>
      </c>
      <c r="L43" s="120">
        <f t="shared" si="1"/>
        <v>22</v>
      </c>
      <c r="M43" s="120">
        <f t="shared" si="1"/>
        <v>12</v>
      </c>
      <c r="N43" s="120">
        <f t="shared" si="1"/>
        <v>13</v>
      </c>
      <c r="O43" s="120">
        <f t="shared" si="1"/>
        <v>21</v>
      </c>
      <c r="P43" s="120">
        <f t="shared" ref="P43:P48" si="2">O43+(O43-N43)</f>
        <v>29</v>
      </c>
      <c r="Q43" s="95">
        <f>(600/650)*P43</f>
        <v>26.76923076923077</v>
      </c>
      <c r="R43" s="120">
        <f>SUM(R6:R8)</f>
        <v>0</v>
      </c>
      <c r="S43" s="120">
        <f>SUM(S6:S8)</f>
        <v>0</v>
      </c>
      <c r="T43" s="120">
        <f>SUM(T6:T8)</f>
        <v>0</v>
      </c>
      <c r="U43" s="120">
        <f>SUM(U6:U8)</f>
        <v>0</v>
      </c>
      <c r="V43" s="120">
        <f>SUM(V6:V8)</f>
        <v>0</v>
      </c>
      <c r="W43" s="120">
        <f>SUM(W6:W8)</f>
        <v>0</v>
      </c>
      <c r="X43" s="120">
        <f>SUM(X6:X8)</f>
        <v>0</v>
      </c>
      <c r="Y43" s="120">
        <f>SUM(Y6:Y8)</f>
        <v>0</v>
      </c>
      <c r="Z43" s="120">
        <f>SUM(Z6:Z8)</f>
        <v>0</v>
      </c>
      <c r="AA43" s="120">
        <f>SUM(AA6:AA8)</f>
        <v>0</v>
      </c>
      <c r="AB43" s="120">
        <f>SUM(AB6:AB8)</f>
        <v>0</v>
      </c>
      <c r="AC43" s="120">
        <f>SUM(AC6:AC8)</f>
        <v>0</v>
      </c>
      <c r="AD43" s="120">
        <f>SUM(AD6:AD8)</f>
        <v>0</v>
      </c>
      <c r="AE43" s="120">
        <f>SUM(AE6:AE8)</f>
        <v>0</v>
      </c>
      <c r="AF43" s="120">
        <f>SUM(AF6:AF8)</f>
        <v>0</v>
      </c>
      <c r="AG43" s="120">
        <f>SUM(AG6:AG8)</f>
        <v>0</v>
      </c>
      <c r="AH43" s="120">
        <f>SUM(AH6:AH8)</f>
        <v>0</v>
      </c>
      <c r="AI43" s="120">
        <f>SUM(AI6:AI8)</f>
        <v>0</v>
      </c>
      <c r="AJ43" s="120">
        <f>SUM(AJ6:AJ8)</f>
        <v>0</v>
      </c>
      <c r="AK43" s="120">
        <f>SUM(AK6:AK8)</f>
        <v>0</v>
      </c>
      <c r="AL43" s="120">
        <f>SUM(AL6:AL8)</f>
        <v>0</v>
      </c>
      <c r="AM43" s="120">
        <f>SUM(AM6:AM8)</f>
        <v>0</v>
      </c>
      <c r="AN43" s="120">
        <f>SUM(AN6:AN8)</f>
        <v>0</v>
      </c>
      <c r="AO43" s="120">
        <f>SUM(AO6:AO8)</f>
        <v>0</v>
      </c>
      <c r="AP43" s="120">
        <f>SUM(AP6:AP8)</f>
        <v>0</v>
      </c>
      <c r="AQ43" s="120">
        <f>SUM(AQ6:AQ8)</f>
        <v>0</v>
      </c>
      <c r="AR43" s="120">
        <f>SUM(AR6:AR8)</f>
        <v>0</v>
      </c>
      <c r="AS43" s="120">
        <f>SUM(AS6:AS8)</f>
        <v>0</v>
      </c>
      <c r="AT43" s="120">
        <f>SUM(AT6:AT8)</f>
        <v>0</v>
      </c>
      <c r="AU43" s="120">
        <f>SUM(AU6:AU8)</f>
        <v>0</v>
      </c>
      <c r="AV43" s="120">
        <f>SUM(AV6:AV8)</f>
        <v>0</v>
      </c>
      <c r="AW43" s="120">
        <f>SUM(AW6:AW8)</f>
        <v>0</v>
      </c>
      <c r="AX43" s="120">
        <f>SUM(AX6:AX8)</f>
        <v>0</v>
      </c>
      <c r="AY43" s="120">
        <f>SUM(AY6:AY8)</f>
        <v>0</v>
      </c>
      <c r="AZ43" s="120">
        <f>SUM(AZ6:AZ8)</f>
        <v>0</v>
      </c>
      <c r="BA43" s="121">
        <f>SUM(BA6:BA8)</f>
        <v>0</v>
      </c>
    </row>
    <row r="44" spans="1:53" x14ac:dyDescent="0.25">
      <c r="A44" s="118" t="s">
        <v>45</v>
      </c>
      <c r="B44" s="120">
        <f t="shared" ref="B44:O44" si="3">SUM(B9:B14)</f>
        <v>189</v>
      </c>
      <c r="C44" s="120">
        <f t="shared" si="3"/>
        <v>275</v>
      </c>
      <c r="D44" s="120">
        <f t="shared" si="3"/>
        <v>314</v>
      </c>
      <c r="E44" s="120">
        <f t="shared" si="3"/>
        <v>314</v>
      </c>
      <c r="F44" s="120">
        <f t="shared" si="3"/>
        <v>308</v>
      </c>
      <c r="G44" s="120">
        <f t="shared" si="3"/>
        <v>271</v>
      </c>
      <c r="H44" s="120">
        <f t="shared" si="3"/>
        <v>286</v>
      </c>
      <c r="I44" s="120">
        <f t="shared" si="3"/>
        <v>321</v>
      </c>
      <c r="J44" s="120">
        <f t="shared" si="3"/>
        <v>315</v>
      </c>
      <c r="K44" s="120">
        <f t="shared" si="3"/>
        <v>312</v>
      </c>
      <c r="L44" s="120">
        <f t="shared" si="3"/>
        <v>311</v>
      </c>
      <c r="M44" s="120">
        <f t="shared" si="3"/>
        <v>275</v>
      </c>
      <c r="N44" s="120">
        <f t="shared" si="3"/>
        <v>283</v>
      </c>
      <c r="O44" s="120">
        <f t="shared" si="3"/>
        <v>288</v>
      </c>
      <c r="P44" s="120">
        <f t="shared" si="2"/>
        <v>293</v>
      </c>
      <c r="Q44" s="95">
        <f>(600/650)*P44</f>
        <v>270.46153846153845</v>
      </c>
      <c r="R44" s="120">
        <f>SUM(R9:R14)</f>
        <v>0</v>
      </c>
      <c r="S44" s="120">
        <f>SUM(S9:S14)</f>
        <v>0</v>
      </c>
      <c r="T44" s="120">
        <f>SUM(T9:T14)</f>
        <v>0</v>
      </c>
      <c r="U44" s="120">
        <f>SUM(U9:U14)</f>
        <v>0</v>
      </c>
      <c r="V44" s="120">
        <f>SUM(V9:V14)</f>
        <v>0</v>
      </c>
      <c r="W44" s="120">
        <f>SUM(W9:W14)</f>
        <v>0</v>
      </c>
      <c r="X44" s="120">
        <f>SUM(X9:X14)</f>
        <v>0</v>
      </c>
      <c r="Y44" s="120">
        <f>SUM(Y9:Y14)</f>
        <v>0</v>
      </c>
      <c r="Z44" s="120">
        <f>SUM(Z9:Z14)</f>
        <v>0</v>
      </c>
      <c r="AA44" s="120">
        <f>SUM(AA9:AA14)</f>
        <v>0</v>
      </c>
      <c r="AB44" s="120">
        <f>SUM(AB9:AB14)</f>
        <v>0</v>
      </c>
      <c r="AC44" s="120">
        <f>SUM(AC9:AC14)</f>
        <v>0</v>
      </c>
      <c r="AD44" s="120">
        <f>SUM(AD9:AD14)</f>
        <v>0</v>
      </c>
      <c r="AE44" s="120">
        <f>SUM(AE9:AE14)</f>
        <v>0</v>
      </c>
      <c r="AF44" s="120">
        <f>SUM(AF9:AF14)</f>
        <v>0</v>
      </c>
      <c r="AG44" s="120">
        <f>SUM(AG9:AG14)</f>
        <v>0</v>
      </c>
      <c r="AH44" s="120">
        <f>SUM(AH9:AH14)</f>
        <v>0</v>
      </c>
      <c r="AI44" s="120">
        <f>SUM(AI9:AI14)</f>
        <v>0</v>
      </c>
      <c r="AJ44" s="120">
        <f>SUM(AJ9:AJ14)</f>
        <v>0</v>
      </c>
      <c r="AK44" s="120">
        <f>SUM(AK9:AK14)</f>
        <v>0</v>
      </c>
      <c r="AL44" s="120">
        <f>SUM(AL9:AL14)</f>
        <v>0</v>
      </c>
      <c r="AM44" s="120">
        <f>SUM(AM9:AM14)</f>
        <v>0</v>
      </c>
      <c r="AN44" s="120">
        <f>SUM(AN9:AN14)</f>
        <v>0</v>
      </c>
      <c r="AO44" s="120">
        <f>SUM(AO9:AO14)</f>
        <v>0</v>
      </c>
      <c r="AP44" s="120">
        <f>SUM(AP9:AP14)</f>
        <v>0</v>
      </c>
      <c r="AQ44" s="120">
        <f>SUM(AQ9:AQ14)</f>
        <v>0</v>
      </c>
      <c r="AR44" s="120">
        <f>SUM(AR9:AR14)</f>
        <v>0</v>
      </c>
      <c r="AS44" s="120">
        <f>SUM(AS9:AS14)</f>
        <v>0</v>
      </c>
      <c r="AT44" s="120">
        <f>SUM(AT9:AT14)</f>
        <v>0</v>
      </c>
      <c r="AU44" s="120">
        <f>SUM(AU9:AU14)</f>
        <v>0</v>
      </c>
      <c r="AV44" s="120">
        <f>SUM(AV9:AV14)</f>
        <v>0</v>
      </c>
      <c r="AW44" s="120">
        <f>SUM(AW9:AW14)</f>
        <v>0</v>
      </c>
      <c r="AX44" s="120">
        <f>SUM(AX9:AX14)</f>
        <v>0</v>
      </c>
      <c r="AY44" s="120">
        <f>SUM(AY9:AY14)</f>
        <v>0</v>
      </c>
      <c r="AZ44" s="120">
        <f>SUM(AZ9:AZ14)</f>
        <v>0</v>
      </c>
      <c r="BA44" s="121">
        <f>SUM(BA9:BA14)</f>
        <v>0</v>
      </c>
    </row>
    <row r="45" spans="1:53" x14ac:dyDescent="0.25">
      <c r="A45" s="118" t="s">
        <v>46</v>
      </c>
      <c r="B45" s="120">
        <f t="shared" ref="B45:O45" si="4">SUM(B15:B18)</f>
        <v>1201</v>
      </c>
      <c r="C45" s="120">
        <f t="shared" si="4"/>
        <v>1500</v>
      </c>
      <c r="D45" s="120">
        <f t="shared" si="4"/>
        <v>1518</v>
      </c>
      <c r="E45" s="120">
        <f t="shared" si="4"/>
        <v>1356</v>
      </c>
      <c r="F45" s="120">
        <f t="shared" si="4"/>
        <v>1348</v>
      </c>
      <c r="G45" s="120">
        <f t="shared" si="4"/>
        <v>1329</v>
      </c>
      <c r="H45" s="120">
        <f t="shared" si="4"/>
        <v>1288</v>
      </c>
      <c r="I45" s="120">
        <f t="shared" si="4"/>
        <v>1271</v>
      </c>
      <c r="J45" s="120">
        <f t="shared" si="4"/>
        <v>1257</v>
      </c>
      <c r="K45" s="120">
        <f t="shared" si="4"/>
        <v>1252</v>
      </c>
      <c r="L45" s="120">
        <f t="shared" si="4"/>
        <v>1340</v>
      </c>
      <c r="M45" s="120">
        <f t="shared" si="4"/>
        <v>1264</v>
      </c>
      <c r="N45" s="120">
        <f t="shared" si="4"/>
        <v>1301</v>
      </c>
      <c r="O45" s="120">
        <f t="shared" si="4"/>
        <v>1860</v>
      </c>
      <c r="P45" s="120">
        <f t="shared" si="2"/>
        <v>2419</v>
      </c>
      <c r="Q45" s="95">
        <f>(600/650)*P45</f>
        <v>2232.9230769230771</v>
      </c>
      <c r="R45" s="120">
        <f>SUM(R15:R18)</f>
        <v>0</v>
      </c>
      <c r="S45" s="120">
        <f>SUM(S15:S18)</f>
        <v>0</v>
      </c>
      <c r="T45" s="120">
        <f>SUM(T15:T18)</f>
        <v>0</v>
      </c>
      <c r="U45" s="120">
        <f>SUM(U15:U18)</f>
        <v>0</v>
      </c>
      <c r="V45" s="120">
        <f>SUM(V15:V18)</f>
        <v>0</v>
      </c>
      <c r="W45" s="120">
        <f>SUM(W15:W18)</f>
        <v>0</v>
      </c>
      <c r="X45" s="120">
        <f>SUM(X15:X18)</f>
        <v>0</v>
      </c>
      <c r="Y45" s="120">
        <f>SUM(Y15:Y18)</f>
        <v>0</v>
      </c>
      <c r="Z45" s="120">
        <f>SUM(Z15:Z18)</f>
        <v>0</v>
      </c>
      <c r="AA45" s="120">
        <f>SUM(AA15:AA18)</f>
        <v>0</v>
      </c>
      <c r="AB45" s="120">
        <f>SUM(AB15:AB18)</f>
        <v>0</v>
      </c>
      <c r="AC45" s="120">
        <f>SUM(AC15:AC18)</f>
        <v>0</v>
      </c>
      <c r="AD45" s="120">
        <f>SUM(AD15:AD18)</f>
        <v>0</v>
      </c>
      <c r="AE45" s="120">
        <f>SUM(AE15:AE18)</f>
        <v>0</v>
      </c>
      <c r="AF45" s="120">
        <f>SUM(AF15:AF18)</f>
        <v>0</v>
      </c>
      <c r="AG45" s="120">
        <f>SUM(AG15:AG18)</f>
        <v>0</v>
      </c>
      <c r="AH45" s="120">
        <f>SUM(AH15:AH18)</f>
        <v>0</v>
      </c>
      <c r="AI45" s="120">
        <f>SUM(AI15:AI18)</f>
        <v>0</v>
      </c>
      <c r="AJ45" s="120">
        <f>SUM(AJ15:AJ18)</f>
        <v>0</v>
      </c>
      <c r="AK45" s="120">
        <f>SUM(AK15:AK18)</f>
        <v>0</v>
      </c>
      <c r="AL45" s="120">
        <f>SUM(AL15:AL18)</f>
        <v>0</v>
      </c>
      <c r="AM45" s="120">
        <f>SUM(AM15:AM18)</f>
        <v>0</v>
      </c>
      <c r="AN45" s="120">
        <f>SUM(AN15:AN18)</f>
        <v>0</v>
      </c>
      <c r="AO45" s="120">
        <f>SUM(AO15:AO18)</f>
        <v>0</v>
      </c>
      <c r="AP45" s="120">
        <f>SUM(AP15:AP18)</f>
        <v>0</v>
      </c>
      <c r="AQ45" s="120">
        <f>SUM(AQ15:AQ18)</f>
        <v>0</v>
      </c>
      <c r="AR45" s="120">
        <f>SUM(AR15:AR18)</f>
        <v>0</v>
      </c>
      <c r="AS45" s="120">
        <f>SUM(AS15:AS18)</f>
        <v>0</v>
      </c>
      <c r="AT45" s="120">
        <f>SUM(AT15:AT18)</f>
        <v>0</v>
      </c>
      <c r="AU45" s="120">
        <f>SUM(AU15:AU18)</f>
        <v>0</v>
      </c>
      <c r="AV45" s="120">
        <f>SUM(AV15:AV18)</f>
        <v>0</v>
      </c>
      <c r="AW45" s="120">
        <f>SUM(AW15:AW18)</f>
        <v>0</v>
      </c>
      <c r="AX45" s="120">
        <f>SUM(AX15:AX18)</f>
        <v>0</v>
      </c>
      <c r="AY45" s="120">
        <f>SUM(AY15:AY18)</f>
        <v>0</v>
      </c>
      <c r="AZ45" s="120">
        <f>SUM(AZ15:AZ18)</f>
        <v>0</v>
      </c>
      <c r="BA45" s="121">
        <f>SUM(BA15:BA18)</f>
        <v>0</v>
      </c>
    </row>
    <row r="46" spans="1:53" x14ac:dyDescent="0.25">
      <c r="A46" s="118" t="s">
        <v>47</v>
      </c>
      <c r="B46" s="120">
        <f t="shared" ref="B46:O46" si="5">SUM(B19:B20)</f>
        <v>1860</v>
      </c>
      <c r="C46" s="120">
        <f t="shared" si="5"/>
        <v>2198</v>
      </c>
      <c r="D46" s="120">
        <f t="shared" si="5"/>
        <v>2013</v>
      </c>
      <c r="E46" s="120">
        <f t="shared" si="5"/>
        <v>1958</v>
      </c>
      <c r="F46" s="120">
        <f t="shared" si="5"/>
        <v>1928</v>
      </c>
      <c r="G46" s="120">
        <f t="shared" si="5"/>
        <v>1809</v>
      </c>
      <c r="H46" s="120">
        <f t="shared" si="5"/>
        <v>1754</v>
      </c>
      <c r="I46" s="120">
        <f t="shared" si="5"/>
        <v>1743</v>
      </c>
      <c r="J46" s="120">
        <f t="shared" si="5"/>
        <v>1793</v>
      </c>
      <c r="K46" s="120">
        <f t="shared" si="5"/>
        <v>1769</v>
      </c>
      <c r="L46" s="120">
        <f t="shared" si="5"/>
        <v>1753</v>
      </c>
      <c r="M46" s="120">
        <f t="shared" si="5"/>
        <v>1780</v>
      </c>
      <c r="N46" s="120">
        <f t="shared" si="5"/>
        <v>1805</v>
      </c>
      <c r="O46" s="120">
        <f t="shared" si="5"/>
        <v>2734</v>
      </c>
      <c r="P46" s="120">
        <f t="shared" si="2"/>
        <v>3663</v>
      </c>
      <c r="Q46" s="95">
        <f>(600/650)*P46</f>
        <v>3381.2307692307695</v>
      </c>
      <c r="R46" s="120">
        <f>SUM(R19:R20)</f>
        <v>0</v>
      </c>
      <c r="S46" s="120">
        <f>SUM(S19:S20)</f>
        <v>0</v>
      </c>
      <c r="T46" s="120">
        <f>SUM(T19:T20)</f>
        <v>0</v>
      </c>
      <c r="U46" s="120">
        <f>SUM(U19:U20)</f>
        <v>0</v>
      </c>
      <c r="V46" s="120">
        <f>SUM(V19:V20)</f>
        <v>0</v>
      </c>
      <c r="W46" s="120">
        <f>SUM(W19:W20)</f>
        <v>0</v>
      </c>
      <c r="X46" s="120">
        <f>SUM(X19:X20)</f>
        <v>0</v>
      </c>
      <c r="Y46" s="120">
        <f>SUM(Y19:Y20)</f>
        <v>0</v>
      </c>
      <c r="Z46" s="120">
        <f>SUM(Z19:Z20)</f>
        <v>0</v>
      </c>
      <c r="AA46" s="120">
        <f>SUM(AA19:AA20)</f>
        <v>0</v>
      </c>
      <c r="AB46" s="120">
        <f>SUM(AB19:AB20)</f>
        <v>0</v>
      </c>
      <c r="AC46" s="120">
        <f>SUM(AC19:AC20)</f>
        <v>0</v>
      </c>
      <c r="AD46" s="120">
        <f>SUM(AD19:AD20)</f>
        <v>0</v>
      </c>
      <c r="AE46" s="120">
        <f>SUM(AE19:AE20)</f>
        <v>0</v>
      </c>
      <c r="AF46" s="120">
        <f>SUM(AF19:AF20)</f>
        <v>0</v>
      </c>
      <c r="AG46" s="120">
        <f>SUM(AG19:AG20)</f>
        <v>0</v>
      </c>
      <c r="AH46" s="120">
        <f>SUM(AH19:AH20)</f>
        <v>0</v>
      </c>
      <c r="AI46" s="120">
        <f>SUM(AI19:AI20)</f>
        <v>0</v>
      </c>
      <c r="AJ46" s="120">
        <f>SUM(AJ19:AJ20)</f>
        <v>0</v>
      </c>
      <c r="AK46" s="120">
        <f>SUM(AK19:AK20)</f>
        <v>0</v>
      </c>
      <c r="AL46" s="120">
        <f>SUM(AL19:AL20)</f>
        <v>0</v>
      </c>
      <c r="AM46" s="120">
        <f>SUM(AM19:AM20)</f>
        <v>0</v>
      </c>
      <c r="AN46" s="120">
        <f>SUM(AN19:AN20)</f>
        <v>0</v>
      </c>
      <c r="AO46" s="120">
        <f>SUM(AO19:AO20)</f>
        <v>0</v>
      </c>
      <c r="AP46" s="120">
        <f>SUM(AP19:AP20)</f>
        <v>0</v>
      </c>
      <c r="AQ46" s="120">
        <f>SUM(AQ19:AQ20)</f>
        <v>0</v>
      </c>
      <c r="AR46" s="120">
        <f>SUM(AR19:AR20)</f>
        <v>0</v>
      </c>
      <c r="AS46" s="120">
        <f>SUM(AS19:AS20)</f>
        <v>0</v>
      </c>
      <c r="AT46" s="120">
        <f>SUM(AT19:AT20)</f>
        <v>0</v>
      </c>
      <c r="AU46" s="120">
        <f>SUM(AU19:AU20)</f>
        <v>0</v>
      </c>
      <c r="AV46" s="120">
        <f>SUM(AV19:AV20)</f>
        <v>0</v>
      </c>
      <c r="AW46" s="120">
        <f>SUM(AW19:AW20)</f>
        <v>0</v>
      </c>
      <c r="AX46" s="120">
        <f>SUM(AX19:AX20)</f>
        <v>0</v>
      </c>
      <c r="AY46" s="120">
        <f>SUM(AY19:AY20)</f>
        <v>0</v>
      </c>
      <c r="AZ46" s="120">
        <f>SUM(AZ19:AZ20)</f>
        <v>0</v>
      </c>
      <c r="BA46" s="121">
        <f>SUM(BA19:BA20)</f>
        <v>0</v>
      </c>
    </row>
    <row r="47" spans="1:53" x14ac:dyDescent="0.25">
      <c r="A47" s="118" t="s">
        <v>48</v>
      </c>
      <c r="B47" s="120">
        <f t="shared" ref="B47:O47" si="6">SUM(B21:B22)</f>
        <v>3584</v>
      </c>
      <c r="C47" s="120">
        <f t="shared" si="6"/>
        <v>4014</v>
      </c>
      <c r="D47" s="120">
        <f t="shared" si="6"/>
        <v>3715</v>
      </c>
      <c r="E47" s="120">
        <f t="shared" si="6"/>
        <v>3337</v>
      </c>
      <c r="F47" s="120">
        <f t="shared" si="6"/>
        <v>3256</v>
      </c>
      <c r="G47" s="120">
        <f t="shared" si="6"/>
        <v>3056</v>
      </c>
      <c r="H47" s="120">
        <f t="shared" si="6"/>
        <v>3009</v>
      </c>
      <c r="I47" s="120">
        <f t="shared" si="6"/>
        <v>3034</v>
      </c>
      <c r="J47" s="120">
        <f t="shared" si="6"/>
        <v>2968</v>
      </c>
      <c r="K47" s="120">
        <f t="shared" si="6"/>
        <v>3123</v>
      </c>
      <c r="L47" s="120">
        <f t="shared" si="6"/>
        <v>3104</v>
      </c>
      <c r="M47" s="120">
        <f t="shared" si="6"/>
        <v>3067</v>
      </c>
      <c r="N47" s="120">
        <f t="shared" si="6"/>
        <v>3247</v>
      </c>
      <c r="O47" s="120">
        <f t="shared" si="6"/>
        <v>5005</v>
      </c>
      <c r="P47" s="120">
        <f t="shared" si="2"/>
        <v>6763</v>
      </c>
      <c r="Q47" s="95">
        <f>(600/650)*P47</f>
        <v>6242.7692307692314</v>
      </c>
      <c r="R47" s="120">
        <f>SUM(R21:R22)</f>
        <v>0</v>
      </c>
      <c r="S47" s="120">
        <f>SUM(S21:S22)</f>
        <v>0</v>
      </c>
      <c r="T47" s="120">
        <f>SUM(T21:T22)</f>
        <v>0</v>
      </c>
      <c r="U47" s="120">
        <f>SUM(U21:U22)</f>
        <v>0</v>
      </c>
      <c r="V47" s="120">
        <f>SUM(V21:V22)</f>
        <v>0</v>
      </c>
      <c r="W47" s="120">
        <f>SUM(W21:W22)</f>
        <v>0</v>
      </c>
      <c r="X47" s="120">
        <f>SUM(X21:X22)</f>
        <v>0</v>
      </c>
      <c r="Y47" s="120">
        <f>SUM(Y21:Y22)</f>
        <v>0</v>
      </c>
      <c r="Z47" s="120">
        <f>SUM(Z21:Z22)</f>
        <v>0</v>
      </c>
      <c r="AA47" s="120">
        <f>SUM(AA21:AA22)</f>
        <v>0</v>
      </c>
      <c r="AB47" s="120">
        <f>SUM(AB21:AB22)</f>
        <v>0</v>
      </c>
      <c r="AC47" s="120">
        <f>SUM(AC21:AC22)</f>
        <v>0</v>
      </c>
      <c r="AD47" s="120">
        <f>SUM(AD21:AD22)</f>
        <v>0</v>
      </c>
      <c r="AE47" s="120">
        <f>SUM(AE21:AE22)</f>
        <v>0</v>
      </c>
      <c r="AF47" s="120">
        <f>SUM(AF21:AF22)</f>
        <v>0</v>
      </c>
      <c r="AG47" s="120">
        <f>SUM(AG21:AG22)</f>
        <v>0</v>
      </c>
      <c r="AH47" s="120">
        <f>SUM(AH21:AH22)</f>
        <v>0</v>
      </c>
      <c r="AI47" s="120">
        <f>SUM(AI21:AI22)</f>
        <v>0</v>
      </c>
      <c r="AJ47" s="120">
        <f>SUM(AJ21:AJ22)</f>
        <v>0</v>
      </c>
      <c r="AK47" s="120">
        <f>SUM(AK21:AK22)</f>
        <v>0</v>
      </c>
      <c r="AL47" s="120">
        <f>SUM(AL21:AL22)</f>
        <v>0</v>
      </c>
      <c r="AM47" s="120">
        <f>SUM(AM21:AM22)</f>
        <v>0</v>
      </c>
      <c r="AN47" s="120">
        <f>SUM(AN21:AN22)</f>
        <v>0</v>
      </c>
      <c r="AO47" s="120">
        <f>SUM(AO21:AO22)</f>
        <v>0</v>
      </c>
      <c r="AP47" s="120">
        <f>SUM(AP21:AP22)</f>
        <v>0</v>
      </c>
      <c r="AQ47" s="120">
        <f>SUM(AQ21:AQ22)</f>
        <v>0</v>
      </c>
      <c r="AR47" s="120">
        <f>SUM(AR21:AR22)</f>
        <v>0</v>
      </c>
      <c r="AS47" s="120">
        <f>SUM(AS21:AS22)</f>
        <v>0</v>
      </c>
      <c r="AT47" s="120">
        <f>SUM(AT21:AT22)</f>
        <v>0</v>
      </c>
      <c r="AU47" s="120">
        <f>SUM(AU21:AU22)</f>
        <v>0</v>
      </c>
      <c r="AV47" s="120">
        <f>SUM(AV21:AV22)</f>
        <v>0</v>
      </c>
      <c r="AW47" s="120">
        <f>SUM(AW21:AW22)</f>
        <v>0</v>
      </c>
      <c r="AX47" s="120">
        <f>SUM(AX21:AX22)</f>
        <v>0</v>
      </c>
      <c r="AY47" s="120">
        <f>SUM(AY21:AY22)</f>
        <v>0</v>
      </c>
      <c r="AZ47" s="120">
        <f>SUM(AZ21:AZ22)</f>
        <v>0</v>
      </c>
      <c r="BA47" s="121">
        <f>SUM(BA21:BA22)</f>
        <v>0</v>
      </c>
    </row>
    <row r="48" spans="1:53" x14ac:dyDescent="0.25">
      <c r="A48" s="122" t="s">
        <v>49</v>
      </c>
      <c r="B48" s="120">
        <f t="shared" ref="B48:O48" si="7">SUM(B23:B24)</f>
        <v>5355</v>
      </c>
      <c r="C48" s="120">
        <f t="shared" si="7"/>
        <v>5994</v>
      </c>
      <c r="D48" s="120">
        <f t="shared" si="7"/>
        <v>5345</v>
      </c>
      <c r="E48" s="120">
        <f t="shared" si="7"/>
        <v>4814</v>
      </c>
      <c r="F48" s="120">
        <f t="shared" si="7"/>
        <v>4707</v>
      </c>
      <c r="G48" s="120">
        <f t="shared" si="7"/>
        <v>4473</v>
      </c>
      <c r="H48" s="120">
        <f t="shared" si="7"/>
        <v>4556</v>
      </c>
      <c r="I48" s="120">
        <f t="shared" si="7"/>
        <v>4402</v>
      </c>
      <c r="J48" s="120">
        <f t="shared" si="7"/>
        <v>4413</v>
      </c>
      <c r="K48" s="120">
        <f t="shared" si="7"/>
        <v>4360</v>
      </c>
      <c r="L48" s="120">
        <f t="shared" si="7"/>
        <v>4434</v>
      </c>
      <c r="M48" s="120">
        <f t="shared" si="7"/>
        <v>4204</v>
      </c>
      <c r="N48" s="120">
        <f t="shared" si="7"/>
        <v>4444</v>
      </c>
      <c r="O48" s="120">
        <f t="shared" si="7"/>
        <v>6428</v>
      </c>
      <c r="P48" s="120">
        <f t="shared" si="2"/>
        <v>8412</v>
      </c>
      <c r="Q48" s="102">
        <f>(600/650)*P48</f>
        <v>7764.9230769230771</v>
      </c>
      <c r="R48" s="120">
        <f>SUM(R23:R24)</f>
        <v>0</v>
      </c>
      <c r="S48" s="120">
        <f>SUM(S23:S24)</f>
        <v>0</v>
      </c>
      <c r="T48" s="120">
        <f>SUM(T23:T24)</f>
        <v>0</v>
      </c>
      <c r="U48" s="120">
        <f>SUM(U23:U24)</f>
        <v>0</v>
      </c>
      <c r="V48" s="120">
        <f>SUM(V23:V24)</f>
        <v>0</v>
      </c>
      <c r="W48" s="120">
        <f>SUM(W23:W24)</f>
        <v>0</v>
      </c>
      <c r="X48" s="120">
        <f>SUM(X23:X24)</f>
        <v>0</v>
      </c>
      <c r="Y48" s="120">
        <f>SUM(Y23:Y24)</f>
        <v>0</v>
      </c>
      <c r="Z48" s="120">
        <f>SUM(Z23:Z24)</f>
        <v>0</v>
      </c>
      <c r="AA48" s="120">
        <f>SUM(AA23:AA24)</f>
        <v>0</v>
      </c>
      <c r="AB48" s="120">
        <f>SUM(AB23:AB24)</f>
        <v>0</v>
      </c>
      <c r="AC48" s="120">
        <f>SUM(AC23:AC24)</f>
        <v>0</v>
      </c>
      <c r="AD48" s="120">
        <f>SUM(AD23:AD24)</f>
        <v>0</v>
      </c>
      <c r="AE48" s="120">
        <f>SUM(AE23:AE24)</f>
        <v>0</v>
      </c>
      <c r="AF48" s="120">
        <f>SUM(AF23:AF24)</f>
        <v>0</v>
      </c>
      <c r="AG48" s="120">
        <f>SUM(AG23:AG24)</f>
        <v>0</v>
      </c>
      <c r="AH48" s="120">
        <f>SUM(AH23:AH24)</f>
        <v>0</v>
      </c>
      <c r="AI48" s="120">
        <f>SUM(AI23:AI24)</f>
        <v>0</v>
      </c>
      <c r="AJ48" s="120">
        <f>SUM(AJ23:AJ24)</f>
        <v>0</v>
      </c>
      <c r="AK48" s="120">
        <f>SUM(AK23:AK24)</f>
        <v>0</v>
      </c>
      <c r="AL48" s="120">
        <f>SUM(AL23:AL24)</f>
        <v>0</v>
      </c>
      <c r="AM48" s="120">
        <f>SUM(AM23:AM24)</f>
        <v>0</v>
      </c>
      <c r="AN48" s="120">
        <f>SUM(AN23:AN24)</f>
        <v>0</v>
      </c>
      <c r="AO48" s="120">
        <f>SUM(AO23:AO24)</f>
        <v>0</v>
      </c>
      <c r="AP48" s="120">
        <f>SUM(AP23:AP24)</f>
        <v>0</v>
      </c>
      <c r="AQ48" s="120">
        <f>SUM(AQ23:AQ24)</f>
        <v>0</v>
      </c>
      <c r="AR48" s="120">
        <f>SUM(AR23:AR24)</f>
        <v>0</v>
      </c>
      <c r="AS48" s="120">
        <f>SUM(AS23:AS24)</f>
        <v>0</v>
      </c>
      <c r="AT48" s="120">
        <f>SUM(AT23:AT24)</f>
        <v>0</v>
      </c>
      <c r="AU48" s="120">
        <f>SUM(AU23:AU24)</f>
        <v>0</v>
      </c>
      <c r="AV48" s="120">
        <f>SUM(AV23:AV24)</f>
        <v>0</v>
      </c>
      <c r="AW48" s="120">
        <f>SUM(AW23:AW24)</f>
        <v>0</v>
      </c>
      <c r="AX48" s="120">
        <f>SUM(AX23:AX24)</f>
        <v>0</v>
      </c>
      <c r="AY48" s="120">
        <f>SUM(AY23:AY24)</f>
        <v>0</v>
      </c>
      <c r="AZ48" s="120">
        <f>SUM(AZ23:AZ24)</f>
        <v>0</v>
      </c>
      <c r="BA48" s="121">
        <f>SUM(BA23:BA24)</f>
        <v>0</v>
      </c>
    </row>
    <row r="49" spans="1:54" ht="15.75" thickBot="1" x14ac:dyDescent="0.3">
      <c r="A49" s="123" t="s">
        <v>65</v>
      </c>
      <c r="B49" s="124"/>
      <c r="C49" s="124"/>
      <c r="D49" s="124"/>
      <c r="E49" s="125">
        <f>SUM(E42:E48)</f>
        <v>11853</v>
      </c>
      <c r="F49" s="125">
        <f t="shared" ref="F49:BA49" si="8">SUM(F42:F48)</f>
        <v>11612</v>
      </c>
      <c r="G49" s="125">
        <f t="shared" si="8"/>
        <v>10984</v>
      </c>
      <c r="H49" s="125">
        <f t="shared" si="8"/>
        <v>10948</v>
      </c>
      <c r="I49" s="125">
        <f t="shared" si="8"/>
        <v>10840</v>
      </c>
      <c r="J49" s="125">
        <f t="shared" si="8"/>
        <v>10815</v>
      </c>
      <c r="K49" s="125">
        <f t="shared" si="8"/>
        <v>10892</v>
      </c>
      <c r="L49" s="125">
        <f t="shared" si="8"/>
        <v>11017</v>
      </c>
      <c r="M49" s="125">
        <f t="shared" si="8"/>
        <v>10646</v>
      </c>
      <c r="N49" s="125">
        <f t="shared" si="8"/>
        <v>11142</v>
      </c>
      <c r="O49" s="125">
        <f t="shared" si="8"/>
        <v>16387</v>
      </c>
      <c r="P49" s="125">
        <f t="shared" si="8"/>
        <v>21632</v>
      </c>
      <c r="Q49" s="101">
        <f t="shared" si="8"/>
        <v>19968.000000000004</v>
      </c>
      <c r="R49" s="125">
        <f t="shared" si="8"/>
        <v>0</v>
      </c>
      <c r="S49" s="125">
        <f t="shared" si="8"/>
        <v>0</v>
      </c>
      <c r="T49" s="125">
        <f t="shared" si="8"/>
        <v>0</v>
      </c>
      <c r="U49" s="125">
        <f t="shared" si="8"/>
        <v>0</v>
      </c>
      <c r="V49" s="125">
        <f t="shared" si="8"/>
        <v>0</v>
      </c>
      <c r="W49" s="125">
        <f t="shared" si="8"/>
        <v>0</v>
      </c>
      <c r="X49" s="125">
        <f t="shared" si="8"/>
        <v>0</v>
      </c>
      <c r="Y49" s="125">
        <f t="shared" si="8"/>
        <v>0</v>
      </c>
      <c r="Z49" s="125">
        <f t="shared" si="8"/>
        <v>0</v>
      </c>
      <c r="AA49" s="125">
        <f t="shared" si="8"/>
        <v>0</v>
      </c>
      <c r="AB49" s="125">
        <f t="shared" si="8"/>
        <v>0</v>
      </c>
      <c r="AC49" s="125">
        <f t="shared" si="8"/>
        <v>0</v>
      </c>
      <c r="AD49" s="125">
        <f t="shared" si="8"/>
        <v>0</v>
      </c>
      <c r="AE49" s="125">
        <f t="shared" si="8"/>
        <v>0</v>
      </c>
      <c r="AF49" s="125">
        <f t="shared" si="8"/>
        <v>0</v>
      </c>
      <c r="AG49" s="125">
        <f t="shared" si="8"/>
        <v>0</v>
      </c>
      <c r="AH49" s="125">
        <f t="shared" si="8"/>
        <v>0</v>
      </c>
      <c r="AI49" s="125">
        <f t="shared" si="8"/>
        <v>0</v>
      </c>
      <c r="AJ49" s="125">
        <f t="shared" si="8"/>
        <v>0</v>
      </c>
      <c r="AK49" s="125">
        <f t="shared" si="8"/>
        <v>0</v>
      </c>
      <c r="AL49" s="125">
        <f t="shared" si="8"/>
        <v>0</v>
      </c>
      <c r="AM49" s="125">
        <f t="shared" si="8"/>
        <v>0</v>
      </c>
      <c r="AN49" s="125">
        <f t="shared" si="8"/>
        <v>0</v>
      </c>
      <c r="AO49" s="125">
        <f t="shared" si="8"/>
        <v>0</v>
      </c>
      <c r="AP49" s="125">
        <f t="shared" si="8"/>
        <v>0</v>
      </c>
      <c r="AQ49" s="125">
        <f t="shared" si="8"/>
        <v>0</v>
      </c>
      <c r="AR49" s="125">
        <f t="shared" si="8"/>
        <v>0</v>
      </c>
      <c r="AS49" s="125">
        <f t="shared" si="8"/>
        <v>0</v>
      </c>
      <c r="AT49" s="125">
        <f t="shared" si="8"/>
        <v>0</v>
      </c>
      <c r="AU49" s="125">
        <f t="shared" si="8"/>
        <v>0</v>
      </c>
      <c r="AV49" s="125">
        <f t="shared" si="8"/>
        <v>0</v>
      </c>
      <c r="AW49" s="125">
        <f t="shared" si="8"/>
        <v>0</v>
      </c>
      <c r="AX49" s="125">
        <f t="shared" si="8"/>
        <v>0</v>
      </c>
      <c r="AY49" s="125">
        <f t="shared" si="8"/>
        <v>0</v>
      </c>
      <c r="AZ49" s="125">
        <f t="shared" si="8"/>
        <v>0</v>
      </c>
      <c r="BA49" s="126">
        <f t="shared" si="8"/>
        <v>0</v>
      </c>
    </row>
    <row r="51" spans="1:54" ht="19.5" thickBot="1" x14ac:dyDescent="0.35">
      <c r="A51" s="14" t="s">
        <v>72</v>
      </c>
      <c r="B51" s="18"/>
      <c r="C51" s="18"/>
      <c r="D51" s="18"/>
      <c r="E51" s="18"/>
      <c r="F51" s="18"/>
      <c r="G51" s="18"/>
      <c r="H51" s="18"/>
      <c r="I51" s="18"/>
      <c r="J51" s="18" t="s">
        <v>73</v>
      </c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5"/>
    </row>
    <row r="52" spans="1:54" x14ac:dyDescent="0.25">
      <c r="A52" s="34" t="s">
        <v>50</v>
      </c>
      <c r="B52" s="17">
        <v>1</v>
      </c>
      <c r="C52" s="17">
        <v>2</v>
      </c>
      <c r="D52" s="17">
        <v>3</v>
      </c>
      <c r="E52" s="17">
        <v>4</v>
      </c>
      <c r="F52" s="17">
        <v>5</v>
      </c>
      <c r="G52" s="17">
        <v>6</v>
      </c>
      <c r="H52" s="17">
        <v>7</v>
      </c>
      <c r="I52" s="17">
        <v>8</v>
      </c>
      <c r="J52" s="17">
        <v>9</v>
      </c>
      <c r="K52" s="17">
        <v>10</v>
      </c>
      <c r="L52" s="17">
        <v>11</v>
      </c>
      <c r="M52" s="17">
        <v>12</v>
      </c>
      <c r="N52" s="17">
        <v>13</v>
      </c>
      <c r="O52" s="17">
        <v>14</v>
      </c>
      <c r="P52" s="17">
        <v>15</v>
      </c>
      <c r="Q52" s="93">
        <v>16</v>
      </c>
      <c r="R52" s="17">
        <v>17</v>
      </c>
      <c r="S52" s="17">
        <v>18</v>
      </c>
      <c r="T52" s="17">
        <v>19</v>
      </c>
      <c r="U52" s="17">
        <v>20</v>
      </c>
      <c r="V52" s="17">
        <v>21</v>
      </c>
      <c r="W52" s="17">
        <v>22</v>
      </c>
      <c r="X52" s="17">
        <v>23</v>
      </c>
      <c r="Y52" s="17">
        <v>24</v>
      </c>
      <c r="Z52" s="17">
        <v>25</v>
      </c>
      <c r="AA52" s="17">
        <v>26</v>
      </c>
      <c r="AB52" s="17">
        <v>27</v>
      </c>
      <c r="AC52" s="17">
        <v>28</v>
      </c>
      <c r="AD52" s="17">
        <v>29</v>
      </c>
      <c r="AE52" s="17">
        <v>30</v>
      </c>
      <c r="AF52" s="17">
        <v>31</v>
      </c>
      <c r="AG52" s="17">
        <v>32</v>
      </c>
      <c r="AH52" s="17">
        <v>33</v>
      </c>
      <c r="AI52" s="17">
        <v>34</v>
      </c>
      <c r="AJ52" s="17">
        <v>35</v>
      </c>
      <c r="AK52" s="17">
        <v>36</v>
      </c>
      <c r="AL52" s="17">
        <v>37</v>
      </c>
      <c r="AM52" s="17">
        <v>38</v>
      </c>
      <c r="AN52" s="17">
        <v>39</v>
      </c>
      <c r="AO52" s="17">
        <v>40</v>
      </c>
      <c r="AP52" s="17">
        <v>41</v>
      </c>
      <c r="AQ52" s="17">
        <v>42</v>
      </c>
      <c r="AR52" s="17">
        <v>43</v>
      </c>
      <c r="AS52" s="17">
        <v>44</v>
      </c>
      <c r="AT52" s="17">
        <v>45</v>
      </c>
      <c r="AU52" s="17">
        <v>46</v>
      </c>
      <c r="AV52" s="17">
        <v>47</v>
      </c>
      <c r="AW52" s="17">
        <v>48</v>
      </c>
      <c r="AX52" s="17">
        <v>49</v>
      </c>
      <c r="AY52" s="17">
        <v>50</v>
      </c>
      <c r="AZ52" s="17">
        <v>51</v>
      </c>
      <c r="BA52" s="16">
        <v>52</v>
      </c>
    </row>
    <row r="53" spans="1:54" x14ac:dyDescent="0.25">
      <c r="A53" s="32" t="s">
        <v>52</v>
      </c>
      <c r="B53" s="37">
        <v>43833</v>
      </c>
      <c r="C53" s="37">
        <v>43840</v>
      </c>
      <c r="D53" s="37">
        <v>43847</v>
      </c>
      <c r="E53" s="37">
        <v>43854</v>
      </c>
      <c r="F53" s="37">
        <v>43861</v>
      </c>
      <c r="G53" s="37">
        <v>43868</v>
      </c>
      <c r="H53" s="37">
        <v>43875</v>
      </c>
      <c r="I53" s="37">
        <v>43882</v>
      </c>
      <c r="J53" s="37">
        <v>43889</v>
      </c>
      <c r="K53" s="37">
        <v>43896</v>
      </c>
      <c r="L53" s="37">
        <v>43903</v>
      </c>
      <c r="M53" s="37">
        <v>43910</v>
      </c>
      <c r="N53" s="37">
        <v>43917</v>
      </c>
      <c r="O53" s="37">
        <v>43924</v>
      </c>
      <c r="P53" s="37">
        <v>43931</v>
      </c>
      <c r="Q53" s="94">
        <v>43938</v>
      </c>
      <c r="R53" s="36">
        <v>43945</v>
      </c>
      <c r="S53" s="36">
        <v>43952</v>
      </c>
      <c r="T53" s="36">
        <v>43959</v>
      </c>
      <c r="U53" s="36">
        <v>43966</v>
      </c>
      <c r="V53" s="36">
        <v>43973</v>
      </c>
      <c r="W53" s="36">
        <v>43980</v>
      </c>
      <c r="X53" s="36">
        <v>43987</v>
      </c>
      <c r="Y53" s="36">
        <v>43994</v>
      </c>
      <c r="Z53" s="36">
        <v>44001</v>
      </c>
      <c r="AA53" s="36">
        <v>44008</v>
      </c>
      <c r="AB53" s="36">
        <v>44015</v>
      </c>
      <c r="AC53" s="36">
        <v>44022</v>
      </c>
      <c r="AD53" s="36">
        <v>44029</v>
      </c>
      <c r="AE53" s="36">
        <v>44036</v>
      </c>
      <c r="AF53" s="36">
        <v>44043</v>
      </c>
      <c r="AG53" s="36">
        <v>44050</v>
      </c>
      <c r="AH53" s="36">
        <v>44057</v>
      </c>
      <c r="AI53" s="36">
        <v>44064</v>
      </c>
      <c r="AJ53" s="36">
        <v>44071</v>
      </c>
      <c r="AK53" s="36">
        <v>44078</v>
      </c>
      <c r="AL53" s="36">
        <v>44085</v>
      </c>
      <c r="AM53" s="36">
        <v>44092</v>
      </c>
      <c r="AN53" s="36">
        <v>44099</v>
      </c>
      <c r="AO53" s="36">
        <v>44106</v>
      </c>
      <c r="AP53" s="36">
        <v>44113</v>
      </c>
      <c r="AQ53" s="36">
        <v>44120</v>
      </c>
      <c r="AR53" s="36">
        <v>44127</v>
      </c>
      <c r="AS53" s="36">
        <v>44134</v>
      </c>
      <c r="AT53" s="36">
        <v>44141</v>
      </c>
      <c r="AU53" s="36">
        <v>44148</v>
      </c>
      <c r="AV53" s="36">
        <v>44155</v>
      </c>
      <c r="AW53" s="36">
        <v>44162</v>
      </c>
      <c r="AX53" s="36">
        <v>44169</v>
      </c>
      <c r="AY53" s="36">
        <v>44176</v>
      </c>
      <c r="AZ53" s="36">
        <v>44183</v>
      </c>
      <c r="BA53" s="15">
        <v>44190</v>
      </c>
      <c r="BB53" s="39"/>
    </row>
    <row r="54" spans="1:54" x14ac:dyDescent="0.25">
      <c r="A54" s="28" t="s">
        <v>51</v>
      </c>
      <c r="B54" s="44">
        <f>B42-B29</f>
        <v>5</v>
      </c>
      <c r="C54" s="44">
        <f t="shared" ref="C54:O54" si="9">C42-C29</f>
        <v>0</v>
      </c>
      <c r="D54" s="44">
        <f t="shared" si="9"/>
        <v>10</v>
      </c>
      <c r="E54" s="44">
        <f t="shared" si="9"/>
        <v>11</v>
      </c>
      <c r="F54" s="44">
        <f t="shared" si="9"/>
        <v>-7</v>
      </c>
      <c r="G54" s="44">
        <f t="shared" si="9"/>
        <v>-24</v>
      </c>
      <c r="H54" s="44">
        <f t="shared" si="9"/>
        <v>-6</v>
      </c>
      <c r="I54" s="44">
        <f t="shared" si="9"/>
        <v>-8</v>
      </c>
      <c r="J54" s="44">
        <f t="shared" si="9"/>
        <v>-3</v>
      </c>
      <c r="K54" s="44">
        <f t="shared" si="9"/>
        <v>11</v>
      </c>
      <c r="L54" s="44">
        <f t="shared" si="9"/>
        <v>-4</v>
      </c>
      <c r="M54" s="44">
        <f t="shared" si="9"/>
        <v>-5</v>
      </c>
      <c r="N54" s="44">
        <f t="shared" si="9"/>
        <v>4</v>
      </c>
      <c r="O54" s="44">
        <f t="shared" si="9"/>
        <v>10</v>
      </c>
      <c r="P54" s="44">
        <f t="shared" ref="P54" si="10">P42-P29</f>
        <v>6</v>
      </c>
      <c r="Q54" s="95">
        <f>(600/650)*P54</f>
        <v>5.5384615384615383</v>
      </c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5"/>
    </row>
    <row r="55" spans="1:54" x14ac:dyDescent="0.25">
      <c r="A55" s="28" t="s">
        <v>44</v>
      </c>
      <c r="B55" s="44">
        <f t="shared" ref="B55:P55" si="11">B43-B30</f>
        <v>1</v>
      </c>
      <c r="C55" s="44">
        <f t="shared" si="11"/>
        <v>6</v>
      </c>
      <c r="D55" s="44">
        <f t="shared" si="11"/>
        <v>-13</v>
      </c>
      <c r="E55" s="44">
        <f t="shared" si="11"/>
        <v>-1</v>
      </c>
      <c r="F55" s="44">
        <f t="shared" si="11"/>
        <v>0</v>
      </c>
      <c r="G55" s="44">
        <f t="shared" si="11"/>
        <v>-9</v>
      </c>
      <c r="H55" s="44">
        <f t="shared" si="11"/>
        <v>-5</v>
      </c>
      <c r="I55" s="44">
        <f t="shared" si="11"/>
        <v>-12</v>
      </c>
      <c r="J55" s="44">
        <f t="shared" si="11"/>
        <v>0</v>
      </c>
      <c r="K55" s="44">
        <f t="shared" si="11"/>
        <v>4</v>
      </c>
      <c r="L55" s="44">
        <f t="shared" si="11"/>
        <v>-2</v>
      </c>
      <c r="M55" s="44">
        <f t="shared" si="11"/>
        <v>-12</v>
      </c>
      <c r="N55" s="44">
        <f t="shared" si="11"/>
        <v>-4</v>
      </c>
      <c r="O55" s="44">
        <f t="shared" si="11"/>
        <v>8</v>
      </c>
      <c r="P55" s="44">
        <f t="shared" si="11"/>
        <v>6</v>
      </c>
      <c r="Q55" s="95">
        <f>(600/650)*P55</f>
        <v>5.5384615384615383</v>
      </c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5"/>
    </row>
    <row r="56" spans="1:54" x14ac:dyDescent="0.25">
      <c r="A56" s="28" t="s">
        <v>45</v>
      </c>
      <c r="B56" s="44">
        <f t="shared" ref="B56:P56" si="12">B44-B31</f>
        <v>-26</v>
      </c>
      <c r="C56" s="44">
        <f t="shared" si="12"/>
        <v>-5</v>
      </c>
      <c r="D56" s="44">
        <f t="shared" si="12"/>
        <v>-5</v>
      </c>
      <c r="E56" s="44">
        <f t="shared" si="12"/>
        <v>-25</v>
      </c>
      <c r="F56" s="44">
        <f t="shared" si="12"/>
        <v>1</v>
      </c>
      <c r="G56" s="44">
        <f t="shared" si="12"/>
        <v>4</v>
      </c>
      <c r="H56" s="44">
        <f t="shared" si="12"/>
        <v>-19</v>
      </c>
      <c r="I56" s="44">
        <f t="shared" si="12"/>
        <v>45</v>
      </c>
      <c r="J56" s="44">
        <f t="shared" si="12"/>
        <v>27</v>
      </c>
      <c r="K56" s="44">
        <f t="shared" si="12"/>
        <v>9</v>
      </c>
      <c r="L56" s="44">
        <f t="shared" si="12"/>
        <v>12</v>
      </c>
      <c r="M56" s="44">
        <f t="shared" si="12"/>
        <v>-18</v>
      </c>
      <c r="N56" s="44">
        <f t="shared" si="12"/>
        <v>-6</v>
      </c>
      <c r="O56" s="44">
        <f t="shared" si="12"/>
        <v>-8</v>
      </c>
      <c r="P56" s="44">
        <f t="shared" si="12"/>
        <v>5</v>
      </c>
      <c r="Q56" s="95">
        <f>(600/650)*P56</f>
        <v>4.6153846153846159</v>
      </c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5"/>
    </row>
    <row r="57" spans="1:54" x14ac:dyDescent="0.25">
      <c r="A57" s="28" t="s">
        <v>46</v>
      </c>
      <c r="B57" s="44">
        <f t="shared" ref="B57:P57" si="13">B45-B32</f>
        <v>2</v>
      </c>
      <c r="C57" s="44">
        <f t="shared" si="13"/>
        <v>81</v>
      </c>
      <c r="D57" s="44">
        <f t="shared" si="13"/>
        <v>145</v>
      </c>
      <c r="E57" s="44">
        <f t="shared" si="13"/>
        <v>-82</v>
      </c>
      <c r="F57" s="44">
        <f t="shared" si="13"/>
        <v>-19</v>
      </c>
      <c r="G57" s="44">
        <f t="shared" si="13"/>
        <v>-58</v>
      </c>
      <c r="H57" s="44">
        <f t="shared" si="13"/>
        <v>-84</v>
      </c>
      <c r="I57" s="44">
        <f t="shared" si="13"/>
        <v>-124</v>
      </c>
      <c r="J57" s="44">
        <f t="shared" si="13"/>
        <v>-7</v>
      </c>
      <c r="K57" s="44">
        <f t="shared" si="13"/>
        <v>-90</v>
      </c>
      <c r="L57" s="44">
        <f t="shared" si="13"/>
        <v>29</v>
      </c>
      <c r="M57" s="44">
        <f t="shared" si="13"/>
        <v>15</v>
      </c>
      <c r="N57" s="44">
        <f t="shared" si="13"/>
        <v>79</v>
      </c>
      <c r="O57" s="44">
        <f t="shared" si="13"/>
        <v>628</v>
      </c>
      <c r="P57" s="44">
        <f t="shared" si="13"/>
        <v>1154</v>
      </c>
      <c r="Q57" s="95">
        <f>(600/650)*P57</f>
        <v>1065.2307692307693</v>
      </c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5"/>
    </row>
    <row r="58" spans="1:54" x14ac:dyDescent="0.25">
      <c r="A58" s="28" t="s">
        <v>47</v>
      </c>
      <c r="B58" s="44">
        <f t="shared" ref="B58:P58" si="14">B46-B33</f>
        <v>94</v>
      </c>
      <c r="C58" s="44">
        <f t="shared" si="14"/>
        <v>19</v>
      </c>
      <c r="D58" s="44">
        <f t="shared" si="14"/>
        <v>9</v>
      </c>
      <c r="E58" s="44">
        <f t="shared" si="14"/>
        <v>22</v>
      </c>
      <c r="F58" s="44">
        <f t="shared" si="14"/>
        <v>76</v>
      </c>
      <c r="G58" s="44">
        <f t="shared" si="14"/>
        <v>-146</v>
      </c>
      <c r="H58" s="44">
        <f t="shared" si="14"/>
        <v>-157</v>
      </c>
      <c r="I58" s="44">
        <f t="shared" si="14"/>
        <v>-81</v>
      </c>
      <c r="J58" s="44">
        <f t="shared" si="14"/>
        <v>-33</v>
      </c>
      <c r="K58" s="44">
        <f t="shared" si="14"/>
        <v>-88</v>
      </c>
      <c r="L58" s="44">
        <f t="shared" si="14"/>
        <v>35</v>
      </c>
      <c r="M58" s="44">
        <f t="shared" si="14"/>
        <v>67</v>
      </c>
      <c r="N58" s="44">
        <f t="shared" si="14"/>
        <v>162</v>
      </c>
      <c r="O58" s="44">
        <f t="shared" si="14"/>
        <v>1120</v>
      </c>
      <c r="P58" s="44">
        <f t="shared" si="14"/>
        <v>1951</v>
      </c>
      <c r="Q58" s="95">
        <f>(600/650)*P58</f>
        <v>1800.9230769230771</v>
      </c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5"/>
    </row>
    <row r="59" spans="1:54" x14ac:dyDescent="0.25">
      <c r="A59" s="28" t="s">
        <v>48</v>
      </c>
      <c r="B59" s="44">
        <f t="shared" ref="B59:P59" si="15">B47-B34</f>
        <v>506</v>
      </c>
      <c r="C59" s="44">
        <f t="shared" si="15"/>
        <v>424</v>
      </c>
      <c r="D59" s="44">
        <f t="shared" si="15"/>
        <v>301</v>
      </c>
      <c r="E59" s="44">
        <f t="shared" si="15"/>
        <v>71</v>
      </c>
      <c r="F59" s="44">
        <f t="shared" si="15"/>
        <v>130</v>
      </c>
      <c r="G59" s="44">
        <f t="shared" si="15"/>
        <v>-195</v>
      </c>
      <c r="H59" s="44">
        <f t="shared" si="15"/>
        <v>-383</v>
      </c>
      <c r="I59" s="44">
        <f t="shared" si="15"/>
        <v>-135</v>
      </c>
      <c r="J59" s="44">
        <f t="shared" si="15"/>
        <v>-149</v>
      </c>
      <c r="K59" s="44">
        <f t="shared" si="15"/>
        <v>81</v>
      </c>
      <c r="L59" s="44">
        <f t="shared" si="15"/>
        <v>171</v>
      </c>
      <c r="M59" s="44">
        <f t="shared" si="15"/>
        <v>119</v>
      </c>
      <c r="N59" s="44">
        <f t="shared" si="15"/>
        <v>453</v>
      </c>
      <c r="O59" s="44">
        <f t="shared" si="15"/>
        <v>2068</v>
      </c>
      <c r="P59" s="44">
        <f t="shared" si="15"/>
        <v>3856</v>
      </c>
      <c r="Q59" s="95">
        <f>(600/650)*P59</f>
        <v>3559.3846153846157</v>
      </c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5"/>
    </row>
    <row r="60" spans="1:54" x14ac:dyDescent="0.25">
      <c r="A60" s="46" t="s">
        <v>49</v>
      </c>
      <c r="B60" s="47">
        <f t="shared" ref="B60:P60" si="16">B48-B35</f>
        <v>716</v>
      </c>
      <c r="C60" s="47">
        <f t="shared" si="16"/>
        <v>923</v>
      </c>
      <c r="D60" s="47">
        <f t="shared" si="16"/>
        <v>683</v>
      </c>
      <c r="E60" s="47">
        <f t="shared" si="16"/>
        <v>117</v>
      </c>
      <c r="F60" s="47">
        <f t="shared" si="16"/>
        <v>134</v>
      </c>
      <c r="G60" s="47">
        <f t="shared" si="16"/>
        <v>-248</v>
      </c>
      <c r="H60" s="47">
        <f t="shared" si="16"/>
        <v>-222</v>
      </c>
      <c r="I60" s="47">
        <f t="shared" si="16"/>
        <v>-140</v>
      </c>
      <c r="J60" s="47">
        <f t="shared" si="16"/>
        <v>-64</v>
      </c>
      <c r="K60" s="47">
        <f t="shared" si="16"/>
        <v>67</v>
      </c>
      <c r="L60" s="47">
        <f t="shared" si="16"/>
        <v>209</v>
      </c>
      <c r="M60" s="47">
        <f t="shared" si="16"/>
        <v>78</v>
      </c>
      <c r="N60" s="47">
        <f t="shared" si="16"/>
        <v>587</v>
      </c>
      <c r="O60" s="47">
        <f t="shared" si="16"/>
        <v>2435</v>
      </c>
      <c r="P60" s="47">
        <f t="shared" si="16"/>
        <v>4363</v>
      </c>
      <c r="Q60" s="102">
        <f>(600/650)*P60</f>
        <v>4027.3846153846157</v>
      </c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8"/>
    </row>
    <row r="61" spans="1:54" ht="15.75" thickBot="1" x14ac:dyDescent="0.3">
      <c r="A61" s="46" t="s">
        <v>65</v>
      </c>
      <c r="B61" s="47"/>
      <c r="C61" s="47"/>
      <c r="D61" s="47"/>
      <c r="E61" s="47">
        <f>SUM(E54:E60)</f>
        <v>113</v>
      </c>
      <c r="F61" s="47">
        <f t="shared" ref="F61:Q61" si="17">SUM(F54:F60)</f>
        <v>315</v>
      </c>
      <c r="G61" s="47">
        <f t="shared" si="17"/>
        <v>-676</v>
      </c>
      <c r="H61" s="47">
        <f t="shared" si="17"/>
        <v>-876</v>
      </c>
      <c r="I61" s="47">
        <f t="shared" si="17"/>
        <v>-455</v>
      </c>
      <c r="J61" s="47">
        <f t="shared" si="17"/>
        <v>-229</v>
      </c>
      <c r="K61" s="47">
        <f t="shared" si="17"/>
        <v>-6</v>
      </c>
      <c r="L61" s="47">
        <f t="shared" si="17"/>
        <v>450</v>
      </c>
      <c r="M61" s="47">
        <f t="shared" si="17"/>
        <v>244</v>
      </c>
      <c r="N61" s="47">
        <f t="shared" si="17"/>
        <v>1275</v>
      </c>
      <c r="O61" s="47">
        <f t="shared" si="17"/>
        <v>6261</v>
      </c>
      <c r="P61" s="47">
        <f t="shared" si="17"/>
        <v>11341</v>
      </c>
      <c r="Q61" s="101">
        <f t="shared" si="17"/>
        <v>10468.615384615385</v>
      </c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8"/>
    </row>
    <row r="62" spans="1:54" x14ac:dyDescent="0.25">
      <c r="A62" s="49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</row>
    <row r="63" spans="1:54" ht="19.5" thickBot="1" x14ac:dyDescent="0.35">
      <c r="A63" s="14" t="s">
        <v>71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35"/>
    </row>
    <row r="64" spans="1:54" x14ac:dyDescent="0.25">
      <c r="A64" s="34" t="s">
        <v>50</v>
      </c>
      <c r="B64" s="17">
        <v>1</v>
      </c>
      <c r="C64" s="17">
        <v>2</v>
      </c>
      <c r="D64" s="17">
        <v>3</v>
      </c>
      <c r="E64" s="17">
        <v>4</v>
      </c>
      <c r="F64" s="17">
        <v>5</v>
      </c>
      <c r="G64" s="17">
        <v>6</v>
      </c>
      <c r="H64" s="17">
        <v>7</v>
      </c>
      <c r="I64" s="17">
        <v>8</v>
      </c>
      <c r="J64" s="17">
        <v>9</v>
      </c>
      <c r="K64" s="17">
        <v>10</v>
      </c>
      <c r="L64" s="17">
        <v>11</v>
      </c>
      <c r="M64" s="17">
        <v>12</v>
      </c>
      <c r="N64" s="17">
        <v>13</v>
      </c>
      <c r="O64" s="17">
        <v>14</v>
      </c>
      <c r="P64" s="17">
        <v>15</v>
      </c>
      <c r="Q64" s="93">
        <v>16</v>
      </c>
      <c r="R64" s="17">
        <v>17</v>
      </c>
      <c r="S64" s="17">
        <v>18</v>
      </c>
      <c r="T64" s="17">
        <v>19</v>
      </c>
      <c r="U64" s="17">
        <v>20</v>
      </c>
      <c r="V64" s="17">
        <v>21</v>
      </c>
      <c r="W64" s="17">
        <v>22</v>
      </c>
      <c r="X64" s="17">
        <v>23</v>
      </c>
      <c r="Y64" s="17">
        <v>24</v>
      </c>
      <c r="Z64" s="17">
        <v>25</v>
      </c>
      <c r="AA64" s="17">
        <v>26</v>
      </c>
      <c r="AB64" s="17">
        <v>27</v>
      </c>
      <c r="AC64" s="17">
        <v>28</v>
      </c>
      <c r="AD64" s="17">
        <v>29</v>
      </c>
      <c r="AE64" s="17">
        <v>30</v>
      </c>
      <c r="AF64" s="17">
        <v>31</v>
      </c>
      <c r="AG64" s="17">
        <v>32</v>
      </c>
      <c r="AH64" s="17">
        <v>33</v>
      </c>
      <c r="AI64" s="17">
        <v>34</v>
      </c>
      <c r="AJ64" s="17">
        <v>35</v>
      </c>
      <c r="AK64" s="17">
        <v>36</v>
      </c>
      <c r="AL64" s="17">
        <v>37</v>
      </c>
      <c r="AM64" s="17">
        <v>38</v>
      </c>
      <c r="AN64" s="17">
        <v>39</v>
      </c>
      <c r="AO64" s="17">
        <v>40</v>
      </c>
      <c r="AP64" s="17">
        <v>41</v>
      </c>
      <c r="AQ64" s="17">
        <v>42</v>
      </c>
      <c r="AR64" s="17">
        <v>43</v>
      </c>
      <c r="AS64" s="17">
        <v>44</v>
      </c>
      <c r="AT64" s="17">
        <v>45</v>
      </c>
      <c r="AU64" s="17">
        <v>46</v>
      </c>
      <c r="AV64" s="17">
        <v>47</v>
      </c>
      <c r="AW64" s="17">
        <v>48</v>
      </c>
      <c r="AX64" s="17">
        <v>49</v>
      </c>
      <c r="AY64" s="17">
        <v>50</v>
      </c>
      <c r="AZ64" s="17">
        <v>51</v>
      </c>
      <c r="BA64" s="16">
        <v>52</v>
      </c>
    </row>
    <row r="65" spans="1:53" x14ac:dyDescent="0.25">
      <c r="A65" s="32" t="s">
        <v>52</v>
      </c>
      <c r="B65" s="37">
        <v>43833</v>
      </c>
      <c r="C65" s="37">
        <v>43840</v>
      </c>
      <c r="D65" s="37">
        <v>43847</v>
      </c>
      <c r="E65" s="37">
        <v>43854</v>
      </c>
      <c r="F65" s="37">
        <v>43861</v>
      </c>
      <c r="G65" s="37">
        <v>43868</v>
      </c>
      <c r="H65" s="37">
        <v>43875</v>
      </c>
      <c r="I65" s="37">
        <v>43882</v>
      </c>
      <c r="J65" s="37">
        <v>43889</v>
      </c>
      <c r="K65" s="37">
        <v>43896</v>
      </c>
      <c r="L65" s="37">
        <v>43903</v>
      </c>
      <c r="M65" s="37">
        <v>43910</v>
      </c>
      <c r="N65" s="37">
        <v>43917</v>
      </c>
      <c r="O65" s="37">
        <v>43924</v>
      </c>
      <c r="P65" s="37">
        <v>43931</v>
      </c>
      <c r="Q65" s="94">
        <v>43938</v>
      </c>
      <c r="R65" s="36">
        <v>43945</v>
      </c>
      <c r="S65" s="36">
        <v>43952</v>
      </c>
      <c r="T65" s="36">
        <v>43959</v>
      </c>
      <c r="U65" s="36">
        <v>43966</v>
      </c>
      <c r="V65" s="36">
        <v>43973</v>
      </c>
      <c r="W65" s="36">
        <v>43980</v>
      </c>
      <c r="X65" s="36">
        <v>43987</v>
      </c>
      <c r="Y65" s="36">
        <v>43994</v>
      </c>
      <c r="Z65" s="36">
        <v>44001</v>
      </c>
      <c r="AA65" s="36">
        <v>44008</v>
      </c>
      <c r="AB65" s="36">
        <v>44015</v>
      </c>
      <c r="AC65" s="36">
        <v>44022</v>
      </c>
      <c r="AD65" s="36">
        <v>44029</v>
      </c>
      <c r="AE65" s="36">
        <v>44036</v>
      </c>
      <c r="AF65" s="36">
        <v>44043</v>
      </c>
      <c r="AG65" s="36">
        <v>44050</v>
      </c>
      <c r="AH65" s="36">
        <v>44057</v>
      </c>
      <c r="AI65" s="36">
        <v>44064</v>
      </c>
      <c r="AJ65" s="36">
        <v>44071</v>
      </c>
      <c r="AK65" s="36">
        <v>44078</v>
      </c>
      <c r="AL65" s="36">
        <v>44085</v>
      </c>
      <c r="AM65" s="36">
        <v>44092</v>
      </c>
      <c r="AN65" s="36">
        <v>44099</v>
      </c>
      <c r="AO65" s="36">
        <v>44106</v>
      </c>
      <c r="AP65" s="36">
        <v>44113</v>
      </c>
      <c r="AQ65" s="36">
        <v>44120</v>
      </c>
      <c r="AR65" s="36">
        <v>44127</v>
      </c>
      <c r="AS65" s="36">
        <v>44134</v>
      </c>
      <c r="AT65" s="36">
        <v>44141</v>
      </c>
      <c r="AU65" s="36">
        <v>44148</v>
      </c>
      <c r="AV65" s="36">
        <v>44155</v>
      </c>
      <c r="AW65" s="36">
        <v>44162</v>
      </c>
      <c r="AX65" s="36">
        <v>44169</v>
      </c>
      <c r="AY65" s="36">
        <v>44176</v>
      </c>
      <c r="AZ65" s="36">
        <v>44183</v>
      </c>
      <c r="BA65" s="15">
        <v>44190</v>
      </c>
    </row>
    <row r="66" spans="1:53" x14ac:dyDescent="0.25">
      <c r="A66" s="28" t="s">
        <v>51</v>
      </c>
      <c r="B66" s="50">
        <f>B54/B42</f>
        <v>0.10416666666666667</v>
      </c>
      <c r="C66" s="50">
        <f t="shared" ref="C66:D66" si="18">C54/C42</f>
        <v>0</v>
      </c>
      <c r="D66" s="50">
        <f t="shared" si="18"/>
        <v>0.14492753623188406</v>
      </c>
      <c r="E66" s="50">
        <f t="shared" ref="E66:P66" si="19">(E42/E29)-1</f>
        <v>0.26190476190476186</v>
      </c>
      <c r="F66" s="50">
        <f t="shared" si="19"/>
        <v>-0.1228070175438597</v>
      </c>
      <c r="G66" s="50">
        <f t="shared" si="19"/>
        <v>-0.44444444444444442</v>
      </c>
      <c r="H66" s="50">
        <f t="shared" si="19"/>
        <v>-0.12244897959183676</v>
      </c>
      <c r="I66" s="50">
        <f t="shared" si="19"/>
        <v>-0.13559322033898302</v>
      </c>
      <c r="J66" s="50">
        <f t="shared" si="19"/>
        <v>-5.7692307692307709E-2</v>
      </c>
      <c r="K66" s="50">
        <f t="shared" si="19"/>
        <v>0.24444444444444446</v>
      </c>
      <c r="L66" s="50">
        <f t="shared" si="19"/>
        <v>-7.0175438596491224E-2</v>
      </c>
      <c r="M66" s="50">
        <f t="shared" si="19"/>
        <v>-0.10204081632653061</v>
      </c>
      <c r="N66" s="50">
        <f t="shared" si="19"/>
        <v>8.8888888888888795E-2</v>
      </c>
      <c r="O66" s="50">
        <f t="shared" si="19"/>
        <v>0.24390243902439024</v>
      </c>
      <c r="P66" s="50">
        <f t="shared" si="19"/>
        <v>0.12765957446808507</v>
      </c>
      <c r="Q66" s="97">
        <f>(600/650)*P66</f>
        <v>0.1178396072013093</v>
      </c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5"/>
    </row>
    <row r="67" spans="1:53" x14ac:dyDescent="0.25">
      <c r="A67" s="28" t="s">
        <v>44</v>
      </c>
      <c r="B67" s="50">
        <f>B55/B43</f>
        <v>6.25E-2</v>
      </c>
      <c r="C67" s="50">
        <f t="shared" ref="C67:D67" si="20">C55/C43</f>
        <v>0.23076923076923078</v>
      </c>
      <c r="D67" s="50">
        <f t="shared" si="20"/>
        <v>-0.8125</v>
      </c>
      <c r="E67" s="50">
        <f t="shared" ref="E67:P67" si="21">(E43/E30)-1</f>
        <v>-4.5454545454545414E-2</v>
      </c>
      <c r="F67" s="50">
        <f t="shared" si="21"/>
        <v>0</v>
      </c>
      <c r="G67" s="50">
        <f t="shared" si="21"/>
        <v>-0.36</v>
      </c>
      <c r="H67" s="50">
        <f t="shared" si="21"/>
        <v>-0.29411764705882348</v>
      </c>
      <c r="I67" s="50">
        <f t="shared" si="21"/>
        <v>-0.4</v>
      </c>
      <c r="J67" s="50">
        <f t="shared" si="21"/>
        <v>0</v>
      </c>
      <c r="K67" s="50">
        <f t="shared" si="21"/>
        <v>0.25</v>
      </c>
      <c r="L67" s="50">
        <f t="shared" si="21"/>
        <v>-8.333333333333337E-2</v>
      </c>
      <c r="M67" s="50">
        <f t="shared" si="21"/>
        <v>-0.5</v>
      </c>
      <c r="N67" s="50">
        <f t="shared" si="21"/>
        <v>-0.23529411764705888</v>
      </c>
      <c r="O67" s="50">
        <f t="shared" si="21"/>
        <v>0.61538461538461542</v>
      </c>
      <c r="P67" s="50">
        <f t="shared" si="21"/>
        <v>0.26086956521739135</v>
      </c>
      <c r="Q67" s="97">
        <f>(600/650)*P67</f>
        <v>0.24080267558528434</v>
      </c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5"/>
    </row>
    <row r="68" spans="1:53" x14ac:dyDescent="0.25">
      <c r="A68" s="28" t="s">
        <v>45</v>
      </c>
      <c r="B68" s="50">
        <f>B56/B44</f>
        <v>-0.13756613756613756</v>
      </c>
      <c r="C68" s="50">
        <f t="shared" ref="C68:D68" si="22">C56/C44</f>
        <v>-1.8181818181818181E-2</v>
      </c>
      <c r="D68" s="50">
        <f t="shared" si="22"/>
        <v>-1.5923566878980892E-2</v>
      </c>
      <c r="E68" s="50">
        <f t="shared" ref="E68:P68" si="23">(E44/E31)-1</f>
        <v>-7.3746312684365822E-2</v>
      </c>
      <c r="F68" s="50">
        <f t="shared" si="23"/>
        <v>3.2573289902280145E-3</v>
      </c>
      <c r="G68" s="50">
        <f t="shared" si="23"/>
        <v>1.4981273408239737E-2</v>
      </c>
      <c r="H68" s="50">
        <f t="shared" si="23"/>
        <v>-6.2295081967213117E-2</v>
      </c>
      <c r="I68" s="50">
        <f t="shared" si="23"/>
        <v>0.16304347826086962</v>
      </c>
      <c r="J68" s="50">
        <f t="shared" si="23"/>
        <v>9.375E-2</v>
      </c>
      <c r="K68" s="50">
        <f t="shared" si="23"/>
        <v>2.9702970297029729E-2</v>
      </c>
      <c r="L68" s="50">
        <f t="shared" si="23"/>
        <v>4.013377926421402E-2</v>
      </c>
      <c r="M68" s="50">
        <f t="shared" si="23"/>
        <v>-6.1433447098976135E-2</v>
      </c>
      <c r="N68" s="50">
        <f t="shared" si="23"/>
        <v>-2.0761245674740469E-2</v>
      </c>
      <c r="O68" s="50">
        <f t="shared" si="23"/>
        <v>-2.7027027027026973E-2</v>
      </c>
      <c r="P68" s="50">
        <f t="shared" si="23"/>
        <v>1.736111111111116E-2</v>
      </c>
      <c r="Q68" s="97">
        <f>(600/650)*P68</f>
        <v>1.6025641025641073E-2</v>
      </c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5"/>
    </row>
    <row r="69" spans="1:53" x14ac:dyDescent="0.25">
      <c r="A69" s="28" t="s">
        <v>46</v>
      </c>
      <c r="B69" s="50">
        <f>B57/B45</f>
        <v>1.6652789342214821E-3</v>
      </c>
      <c r="C69" s="50">
        <f t="shared" ref="C69:D69" si="24">C57/C45</f>
        <v>5.3999999999999999E-2</v>
      </c>
      <c r="D69" s="50">
        <f t="shared" si="24"/>
        <v>9.5520421607378128E-2</v>
      </c>
      <c r="E69" s="50">
        <f t="shared" ref="E69:P69" si="25">(E45/E32)-1</f>
        <v>-5.7023643949930425E-2</v>
      </c>
      <c r="F69" s="50">
        <f t="shared" si="25"/>
        <v>-1.3899049012435993E-2</v>
      </c>
      <c r="G69" s="50">
        <f t="shared" si="25"/>
        <v>-4.1816870944484497E-2</v>
      </c>
      <c r="H69" s="50">
        <f t="shared" si="25"/>
        <v>-6.1224489795918324E-2</v>
      </c>
      <c r="I69" s="50">
        <f t="shared" si="25"/>
        <v>-8.8888888888888906E-2</v>
      </c>
      <c r="J69" s="50">
        <f t="shared" si="25"/>
        <v>-5.5379746835443333E-3</v>
      </c>
      <c r="K69" s="50">
        <f t="shared" si="25"/>
        <v>-6.7064083457526125E-2</v>
      </c>
      <c r="L69" s="50">
        <f t="shared" si="25"/>
        <v>2.2120518688024449E-2</v>
      </c>
      <c r="M69" s="50">
        <f t="shared" si="25"/>
        <v>1.2009607686148893E-2</v>
      </c>
      <c r="N69" s="50">
        <f t="shared" si="25"/>
        <v>6.4648117839607222E-2</v>
      </c>
      <c r="O69" s="50">
        <f t="shared" si="25"/>
        <v>0.50974025974025983</v>
      </c>
      <c r="P69" s="50">
        <f t="shared" si="25"/>
        <v>0.91225296442687753</v>
      </c>
      <c r="Q69" s="97">
        <f>(600/650)*P69</f>
        <v>0.84207965947096397</v>
      </c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5"/>
    </row>
    <row r="70" spans="1:53" x14ac:dyDescent="0.25">
      <c r="A70" s="28" t="s">
        <v>47</v>
      </c>
      <c r="B70" s="50">
        <f t="shared" ref="B70:D70" si="26">B58/B46</f>
        <v>5.053763440860215E-2</v>
      </c>
      <c r="C70" s="50">
        <f t="shared" si="26"/>
        <v>8.6442220200181989E-3</v>
      </c>
      <c r="D70" s="50">
        <f t="shared" si="26"/>
        <v>4.4709388971684054E-3</v>
      </c>
      <c r="E70" s="50">
        <f t="shared" ref="E70:P70" si="27">(E46/E33)-1</f>
        <v>1.1363636363636465E-2</v>
      </c>
      <c r="F70" s="50">
        <f t="shared" si="27"/>
        <v>4.1036717062634898E-2</v>
      </c>
      <c r="G70" s="50">
        <f t="shared" si="27"/>
        <v>-7.4680306905370863E-2</v>
      </c>
      <c r="H70" s="50">
        <f t="shared" si="27"/>
        <v>-8.2155939298796388E-2</v>
      </c>
      <c r="I70" s="50">
        <f t="shared" si="27"/>
        <v>-4.4407894736842146E-2</v>
      </c>
      <c r="J70" s="50">
        <f t="shared" si="27"/>
        <v>-1.8072289156626509E-2</v>
      </c>
      <c r="K70" s="50">
        <f t="shared" si="27"/>
        <v>-4.7388260635433443E-2</v>
      </c>
      <c r="L70" s="50">
        <f t="shared" si="27"/>
        <v>2.037252619324792E-2</v>
      </c>
      <c r="M70" s="50">
        <f t="shared" si="27"/>
        <v>3.9112667834209081E-2</v>
      </c>
      <c r="N70" s="50">
        <f t="shared" si="27"/>
        <v>9.8600121728545265E-2</v>
      </c>
      <c r="O70" s="50">
        <f t="shared" si="27"/>
        <v>0.69392812887236688</v>
      </c>
      <c r="P70" s="50">
        <f t="shared" si="27"/>
        <v>1.1396028037383177</v>
      </c>
      <c r="Q70" s="97">
        <f>(600/650)*P70</f>
        <v>1.0519410496046009</v>
      </c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5"/>
    </row>
    <row r="71" spans="1:53" x14ac:dyDescent="0.25">
      <c r="A71" s="28" t="s">
        <v>48</v>
      </c>
      <c r="B71" s="50">
        <f t="shared" ref="B71:D71" si="28">B59/B47</f>
        <v>0.14118303571428573</v>
      </c>
      <c r="C71" s="50">
        <f t="shared" si="28"/>
        <v>0.10563029397110114</v>
      </c>
      <c r="D71" s="50">
        <f t="shared" si="28"/>
        <v>8.1022880215343207E-2</v>
      </c>
      <c r="E71" s="50">
        <f>(E47/E34)-1</f>
        <v>2.1739130434782705E-2</v>
      </c>
      <c r="F71" s="50">
        <f>(F47/F34)-1</f>
        <v>4.1586692258477331E-2</v>
      </c>
      <c r="G71" s="50">
        <f>(G47/G34)-1</f>
        <v>-5.9981544140264575E-2</v>
      </c>
      <c r="H71" s="50">
        <f>(H47/H34)-1</f>
        <v>-0.11291273584905659</v>
      </c>
      <c r="I71" s="50">
        <f>(I47/I34)-1</f>
        <v>-4.2600189334174865E-2</v>
      </c>
      <c r="J71" s="50">
        <f>(J47/J34)-1</f>
        <v>-4.7802374077638765E-2</v>
      </c>
      <c r="K71" s="50">
        <f>(K47/K34)-1</f>
        <v>2.6627218934911268E-2</v>
      </c>
      <c r="L71" s="50">
        <f>(L47/L34)-1</f>
        <v>5.830207978179347E-2</v>
      </c>
      <c r="M71" s="50">
        <f>(M47/M34)-1</f>
        <v>4.0366350067842616E-2</v>
      </c>
      <c r="N71" s="50">
        <f>(N47/N34)-1</f>
        <v>0.16213314244810317</v>
      </c>
      <c r="O71" s="50">
        <f>(O47/O34)-1</f>
        <v>0.70411985018726586</v>
      </c>
      <c r="P71" s="50">
        <f>(P47/P34)-1</f>
        <v>1.3264533883728928</v>
      </c>
      <c r="Q71" s="97">
        <f>(600/650)*P71</f>
        <v>1.2244185123442088</v>
      </c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5"/>
    </row>
    <row r="72" spans="1:53" x14ac:dyDescent="0.25">
      <c r="A72" s="30" t="s">
        <v>49</v>
      </c>
      <c r="B72" s="50">
        <f t="shared" ref="B72:D72" si="29">B60/B48</f>
        <v>0.13370681605975723</v>
      </c>
      <c r="C72" s="50">
        <f t="shared" si="29"/>
        <v>0.15398732065398732</v>
      </c>
      <c r="D72" s="50">
        <f t="shared" si="29"/>
        <v>0.12778297474275024</v>
      </c>
      <c r="E72" s="50">
        <f t="shared" ref="E72:N72" si="30">(E48/E35)-1</f>
        <v>2.490951671279551E-2</v>
      </c>
      <c r="F72" s="50">
        <f t="shared" si="30"/>
        <v>2.9302427290618827E-2</v>
      </c>
      <c r="G72" s="50">
        <f t="shared" si="30"/>
        <v>-5.2531243380639747E-2</v>
      </c>
      <c r="H72" s="50">
        <f t="shared" si="30"/>
        <v>-4.6462955211385548E-2</v>
      </c>
      <c r="I72" s="50">
        <f t="shared" si="30"/>
        <v>-3.0823425803610749E-2</v>
      </c>
      <c r="J72" s="50">
        <f t="shared" si="30"/>
        <v>-1.4295287022559777E-2</v>
      </c>
      <c r="K72" s="50">
        <f t="shared" si="30"/>
        <v>1.5606801770323697E-2</v>
      </c>
      <c r="L72" s="50">
        <f t="shared" si="30"/>
        <v>4.9467455621301726E-2</v>
      </c>
      <c r="M72" s="50">
        <f t="shared" si="30"/>
        <v>1.8904507998060982E-2</v>
      </c>
      <c r="N72" s="50">
        <f t="shared" si="30"/>
        <v>0.15219082188229183</v>
      </c>
      <c r="O72" s="50">
        <f>(O48/O35)-1</f>
        <v>0.60981718006511398</v>
      </c>
      <c r="P72" s="50">
        <f t="shared" ref="P72" si="31">(P48/P35)-1</f>
        <v>1.0775500123487283</v>
      </c>
      <c r="Q72" s="97">
        <f>(600/650)*P72</f>
        <v>0.99466154986036459</v>
      </c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5"/>
    </row>
    <row r="73" spans="1:53" ht="15.75" thickBot="1" x14ac:dyDescent="0.3">
      <c r="A73" s="75" t="s">
        <v>65</v>
      </c>
      <c r="B73" s="76"/>
      <c r="C73" s="76"/>
      <c r="D73" s="76"/>
      <c r="E73" s="76">
        <f>(E49/E36)-1</f>
        <v>9.625212947188988E-3</v>
      </c>
      <c r="F73" s="76">
        <f>(F49/F36)-1</f>
        <v>2.7883508896167086E-2</v>
      </c>
      <c r="G73" s="76">
        <f>(G49/G36)-1</f>
        <v>-5.7975986277873037E-2</v>
      </c>
      <c r="H73" s="76">
        <f>(H49/H36)-1</f>
        <v>-7.4086603518267902E-2</v>
      </c>
      <c r="I73" s="76">
        <f>(I49/I36)-1</f>
        <v>-4.0283311199645899E-2</v>
      </c>
      <c r="J73" s="76">
        <f>(J49/J36)-1</f>
        <v>-2.0735240854762749E-2</v>
      </c>
      <c r="K73" s="76">
        <f>(K49/K36)-1</f>
        <v>-5.5055973573137074E-4</v>
      </c>
      <c r="L73" s="76">
        <f>(L49/L36)-1</f>
        <v>4.2585407400397512E-2</v>
      </c>
      <c r="M73" s="76">
        <f>(M49/M36)-1</f>
        <v>2.3457027494712568E-2</v>
      </c>
      <c r="N73" s="76">
        <f>(N49/N36)-1</f>
        <v>0.129218607479477</v>
      </c>
      <c r="O73" s="76">
        <f>(O49/O36)-1</f>
        <v>0.61830930278491003</v>
      </c>
      <c r="P73" s="76">
        <f>(P49/P36)-1</f>
        <v>1.1020309007870956</v>
      </c>
      <c r="Q73" s="100">
        <f>(600/650)*P73</f>
        <v>1.0172592930342421</v>
      </c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8"/>
    </row>
    <row r="74" spans="1:53" x14ac:dyDescent="0.25">
      <c r="A74" s="49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</row>
    <row r="75" spans="1:53" ht="19.5" thickBot="1" x14ac:dyDescent="0.35">
      <c r="A75" s="14" t="s">
        <v>70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35"/>
    </row>
    <row r="76" spans="1:53" x14ac:dyDescent="0.25">
      <c r="A76" s="34" t="s">
        <v>50</v>
      </c>
      <c r="B76" s="17">
        <v>1</v>
      </c>
      <c r="C76" s="17">
        <v>2</v>
      </c>
      <c r="D76" s="17">
        <v>3</v>
      </c>
      <c r="E76" s="17">
        <v>4</v>
      </c>
      <c r="F76" s="17">
        <v>5</v>
      </c>
      <c r="G76" s="17">
        <v>6</v>
      </c>
      <c r="H76" s="17">
        <v>7</v>
      </c>
      <c r="I76" s="17">
        <v>8</v>
      </c>
      <c r="J76" s="17">
        <v>9</v>
      </c>
      <c r="K76" s="17">
        <v>10</v>
      </c>
      <c r="L76" s="17">
        <v>11</v>
      </c>
      <c r="M76" s="17">
        <v>12</v>
      </c>
      <c r="N76" s="17">
        <v>13</v>
      </c>
      <c r="O76" s="17">
        <v>14</v>
      </c>
      <c r="P76" s="17">
        <v>15</v>
      </c>
      <c r="Q76" s="93">
        <v>16</v>
      </c>
      <c r="R76" s="17">
        <v>17</v>
      </c>
      <c r="S76" s="17">
        <v>18</v>
      </c>
      <c r="T76" s="17">
        <v>19</v>
      </c>
      <c r="U76" s="17">
        <v>20</v>
      </c>
      <c r="V76" s="17">
        <v>21</v>
      </c>
      <c r="W76" s="17">
        <v>22</v>
      </c>
      <c r="X76" s="17">
        <v>23</v>
      </c>
      <c r="Y76" s="17">
        <v>24</v>
      </c>
      <c r="Z76" s="17">
        <v>25</v>
      </c>
      <c r="AA76" s="17">
        <v>26</v>
      </c>
      <c r="AB76" s="17">
        <v>27</v>
      </c>
      <c r="AC76" s="17">
        <v>28</v>
      </c>
      <c r="AD76" s="17">
        <v>29</v>
      </c>
      <c r="AE76" s="17">
        <v>30</v>
      </c>
      <c r="AF76" s="17">
        <v>31</v>
      </c>
      <c r="AG76" s="17">
        <v>32</v>
      </c>
      <c r="AH76" s="17">
        <v>33</v>
      </c>
      <c r="AI76" s="17">
        <v>34</v>
      </c>
      <c r="AJ76" s="17">
        <v>35</v>
      </c>
      <c r="AK76" s="17">
        <v>36</v>
      </c>
      <c r="AL76" s="17">
        <v>37</v>
      </c>
      <c r="AM76" s="17">
        <v>38</v>
      </c>
      <c r="AN76" s="17">
        <v>39</v>
      </c>
      <c r="AO76" s="17">
        <v>40</v>
      </c>
      <c r="AP76" s="17">
        <v>41</v>
      </c>
      <c r="AQ76" s="17">
        <v>42</v>
      </c>
      <c r="AR76" s="17">
        <v>43</v>
      </c>
      <c r="AS76" s="17">
        <v>44</v>
      </c>
      <c r="AT76" s="17">
        <v>45</v>
      </c>
      <c r="AU76" s="17">
        <v>46</v>
      </c>
      <c r="AV76" s="17">
        <v>47</v>
      </c>
      <c r="AW76" s="17">
        <v>48</v>
      </c>
      <c r="AX76" s="17">
        <v>49</v>
      </c>
      <c r="AY76" s="17">
        <v>50</v>
      </c>
      <c r="AZ76" s="17">
        <v>51</v>
      </c>
      <c r="BA76" s="16">
        <v>52</v>
      </c>
    </row>
    <row r="77" spans="1:53" x14ac:dyDescent="0.25">
      <c r="A77" s="32" t="s">
        <v>52</v>
      </c>
      <c r="B77" s="37">
        <v>43833</v>
      </c>
      <c r="C77" s="37">
        <v>43840</v>
      </c>
      <c r="D77" s="37">
        <v>43847</v>
      </c>
      <c r="E77" s="37">
        <v>43854</v>
      </c>
      <c r="F77" s="37">
        <v>43861</v>
      </c>
      <c r="G77" s="37">
        <v>43868</v>
      </c>
      <c r="H77" s="37">
        <v>43875</v>
      </c>
      <c r="I77" s="37">
        <v>43882</v>
      </c>
      <c r="J77" s="37">
        <v>43889</v>
      </c>
      <c r="K77" s="37">
        <v>43896</v>
      </c>
      <c r="L77" s="37">
        <v>43903</v>
      </c>
      <c r="M77" s="37">
        <v>43910</v>
      </c>
      <c r="N77" s="37">
        <v>43917</v>
      </c>
      <c r="O77" s="37">
        <v>43924</v>
      </c>
      <c r="P77" s="37">
        <v>43931</v>
      </c>
      <c r="Q77" s="94">
        <v>43938</v>
      </c>
      <c r="R77" s="36">
        <v>43945</v>
      </c>
      <c r="S77" s="36">
        <v>43952</v>
      </c>
      <c r="T77" s="36">
        <v>43959</v>
      </c>
      <c r="U77" s="36">
        <v>43966</v>
      </c>
      <c r="V77" s="36">
        <v>43973</v>
      </c>
      <c r="W77" s="36">
        <v>43980</v>
      </c>
      <c r="X77" s="36">
        <v>43987</v>
      </c>
      <c r="Y77" s="36">
        <v>43994</v>
      </c>
      <c r="Z77" s="36">
        <v>44001</v>
      </c>
      <c r="AA77" s="36">
        <v>44008</v>
      </c>
      <c r="AB77" s="36">
        <v>44015</v>
      </c>
      <c r="AC77" s="36">
        <v>44022</v>
      </c>
      <c r="AD77" s="36">
        <v>44029</v>
      </c>
      <c r="AE77" s="36">
        <v>44036</v>
      </c>
      <c r="AF77" s="36">
        <v>44043</v>
      </c>
      <c r="AG77" s="36">
        <v>44050</v>
      </c>
      <c r="AH77" s="36">
        <v>44057</v>
      </c>
      <c r="AI77" s="36">
        <v>44064</v>
      </c>
      <c r="AJ77" s="36">
        <v>44071</v>
      </c>
      <c r="AK77" s="36">
        <v>44078</v>
      </c>
      <c r="AL77" s="36">
        <v>44085</v>
      </c>
      <c r="AM77" s="36">
        <v>44092</v>
      </c>
      <c r="AN77" s="36">
        <v>44099</v>
      </c>
      <c r="AO77" s="36">
        <v>44106</v>
      </c>
      <c r="AP77" s="36">
        <v>44113</v>
      </c>
      <c r="AQ77" s="36">
        <v>44120</v>
      </c>
      <c r="AR77" s="36">
        <v>44127</v>
      </c>
      <c r="AS77" s="36">
        <v>44134</v>
      </c>
      <c r="AT77" s="36">
        <v>44141</v>
      </c>
      <c r="AU77" s="36">
        <v>44148</v>
      </c>
      <c r="AV77" s="36">
        <v>44155</v>
      </c>
      <c r="AW77" s="36">
        <v>44162</v>
      </c>
      <c r="AX77" s="36">
        <v>44169</v>
      </c>
      <c r="AY77" s="36">
        <v>44176</v>
      </c>
      <c r="AZ77" s="36">
        <v>44183</v>
      </c>
      <c r="BA77" s="15">
        <v>44190</v>
      </c>
    </row>
    <row r="78" spans="1:53" x14ac:dyDescent="0.25">
      <c r="A78" s="28" t="s">
        <v>51</v>
      </c>
      <c r="B78" s="65">
        <f>(B54/'UK Pop by Age'!$G5)*52</f>
        <v>3.4887013041033838E-4</v>
      </c>
      <c r="C78" s="65">
        <f>(C54/'UK Pop by Age'!$G5)*52</f>
        <v>0</v>
      </c>
      <c r="D78" s="65">
        <f>(D54/'UK Pop by Age'!$G5)*52</f>
        <v>6.9774026082067677E-4</v>
      </c>
      <c r="E78" s="65">
        <f>(E54/'UK Pop by Age'!$G5)*52</f>
        <v>7.6751428690274436E-4</v>
      </c>
      <c r="F78" s="65">
        <f>(F54/'UK Pop by Age'!$G5)*52</f>
        <v>-4.8841818257447367E-4</v>
      </c>
      <c r="G78" s="65">
        <f>(G54/'UK Pop by Age'!$G5)*52</f>
        <v>-1.6745766259696241E-3</v>
      </c>
      <c r="H78" s="65">
        <f>(H54/'UK Pop by Age'!$G5)*52</f>
        <v>-4.1864415649240603E-4</v>
      </c>
      <c r="I78" s="65">
        <f>(I54/'UK Pop by Age'!$G5)*52</f>
        <v>-5.5819220865654137E-4</v>
      </c>
      <c r="J78" s="65">
        <f>(J54/'UK Pop by Age'!$G5)*52</f>
        <v>-2.0932207824620301E-4</v>
      </c>
      <c r="K78" s="65">
        <f>(K54/'UK Pop by Age'!$G5)*52</f>
        <v>7.6751428690274436E-4</v>
      </c>
      <c r="L78" s="65">
        <f>(L54/'UK Pop by Age'!$G5)*52</f>
        <v>-2.7909610432827069E-4</v>
      </c>
      <c r="M78" s="65">
        <f>(M54/'UK Pop by Age'!$G5)*52</f>
        <v>-3.4887013041033838E-4</v>
      </c>
      <c r="N78" s="65">
        <f>(N54/'UK Pop by Age'!$G5)*52</f>
        <v>2.7909610432827069E-4</v>
      </c>
      <c r="O78" s="65">
        <f>(O54/'UK Pop by Age'!$G5)*52</f>
        <v>6.9774026082067677E-4</v>
      </c>
      <c r="P78" s="65">
        <f>(P54/'UK Pop by Age'!$G5)*52</f>
        <v>4.1864415649240603E-4</v>
      </c>
      <c r="Q78" s="99">
        <f>(600/650)*P78</f>
        <v>3.8644075983914407E-4</v>
      </c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5"/>
    </row>
    <row r="79" spans="1:53" x14ac:dyDescent="0.25">
      <c r="A79" s="28" t="s">
        <v>44</v>
      </c>
      <c r="B79" s="65">
        <f>(B55/'UK Pop by Age'!$G6)*52</f>
        <v>4.6569181250208783E-6</v>
      </c>
      <c r="C79" s="65">
        <f>(C55/'UK Pop by Age'!$G6)*52</f>
        <v>2.7941508750125268E-5</v>
      </c>
      <c r="D79" s="65">
        <f>(D55/'UK Pop by Age'!$G6)*52</f>
        <v>-6.0539935625271409E-5</v>
      </c>
      <c r="E79" s="65">
        <f>(E55/'UK Pop by Age'!$G6)*52</f>
        <v>-4.6569181250208783E-6</v>
      </c>
      <c r="F79" s="65">
        <f>(F55/'UK Pop by Age'!$G6)*52</f>
        <v>0</v>
      </c>
      <c r="G79" s="65">
        <f>(G55/'UK Pop by Age'!$G6)*52</f>
        <v>-4.1912263125187899E-5</v>
      </c>
      <c r="H79" s="65">
        <f>(H55/'UK Pop by Age'!$G6)*52</f>
        <v>-2.3284590625104389E-5</v>
      </c>
      <c r="I79" s="65">
        <f>(I55/'UK Pop by Age'!$G6)*52</f>
        <v>-5.5883017500250537E-5</v>
      </c>
      <c r="J79" s="65">
        <f>(J55/'UK Pop by Age'!$G6)*52</f>
        <v>0</v>
      </c>
      <c r="K79" s="65">
        <f>(K55/'UK Pop by Age'!$G6)*52</f>
        <v>1.8627672500083513E-5</v>
      </c>
      <c r="L79" s="65">
        <f>(L55/'UK Pop by Age'!$G6)*52</f>
        <v>-9.3138362500417567E-6</v>
      </c>
      <c r="M79" s="65">
        <f>(M55/'UK Pop by Age'!$G6)*52</f>
        <v>-5.5883017500250537E-5</v>
      </c>
      <c r="N79" s="65">
        <f>(N55/'UK Pop by Age'!$G6)*52</f>
        <v>-1.8627672500083513E-5</v>
      </c>
      <c r="O79" s="65">
        <f>(O55/'UK Pop by Age'!$G6)*52</f>
        <v>3.7255345000167027E-5</v>
      </c>
      <c r="P79" s="65">
        <f>(P55/'UK Pop by Age'!$G6)*52</f>
        <v>2.7941508750125268E-5</v>
      </c>
      <c r="Q79" s="99">
        <f>(600/650)*P79</f>
        <v>2.5792161923192556E-5</v>
      </c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5"/>
    </row>
    <row r="80" spans="1:53" x14ac:dyDescent="0.25">
      <c r="A80" s="28" t="s">
        <v>45</v>
      </c>
      <c r="B80" s="65">
        <f>(B56/'UK Pop by Age'!$G7)*52</f>
        <v>-5.3629548262686252E-5</v>
      </c>
      <c r="C80" s="65">
        <f>(C56/'UK Pop by Age'!$G7)*52</f>
        <v>-1.0313374665901202E-5</v>
      </c>
      <c r="D80" s="65">
        <f>(D56/'UK Pop by Age'!$G7)*52</f>
        <v>-1.0313374665901202E-5</v>
      </c>
      <c r="E80" s="65">
        <f>(E56/'UK Pop by Age'!$G7)*52</f>
        <v>-5.1566873329506017E-5</v>
      </c>
      <c r="F80" s="65">
        <f>(F56/'UK Pop by Age'!$G7)*52</f>
        <v>2.0626749331802403E-6</v>
      </c>
      <c r="G80" s="65">
        <f>(G56/'UK Pop by Age'!$G7)*52</f>
        <v>8.2506997327209613E-6</v>
      </c>
      <c r="H80" s="65">
        <f>(H56/'UK Pop by Age'!$G7)*52</f>
        <v>-3.9190823730424571E-5</v>
      </c>
      <c r="I80" s="65">
        <f>(I56/'UK Pop by Age'!$G7)*52</f>
        <v>9.282037199311083E-5</v>
      </c>
      <c r="J80" s="65">
        <f>(J56/'UK Pop by Age'!$G7)*52</f>
        <v>5.5692223195866494E-5</v>
      </c>
      <c r="K80" s="65">
        <f>(K56/'UK Pop by Age'!$G7)*52</f>
        <v>1.8564074398622165E-5</v>
      </c>
      <c r="L80" s="65">
        <f>(L56/'UK Pop by Age'!$G7)*52</f>
        <v>2.4752099198162884E-5</v>
      </c>
      <c r="M80" s="65">
        <f>(M56/'UK Pop by Age'!$G7)*52</f>
        <v>-3.7128148797244329E-5</v>
      </c>
      <c r="N80" s="65">
        <f>(N56/'UK Pop by Age'!$G7)*52</f>
        <v>-1.2376049599081442E-5</v>
      </c>
      <c r="O80" s="65">
        <f>(O56/'UK Pop by Age'!$G7)*52</f>
        <v>-1.6501399465441923E-5</v>
      </c>
      <c r="P80" s="65">
        <f>(P56/'UK Pop by Age'!$G7)*52</f>
        <v>1.0313374665901202E-5</v>
      </c>
      <c r="Q80" s="99">
        <f>(600/650)*P80</f>
        <v>9.5200381531395717E-6</v>
      </c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5"/>
    </row>
    <row r="81" spans="1:53" x14ac:dyDescent="0.25">
      <c r="A81" s="28" t="s">
        <v>46</v>
      </c>
      <c r="B81" s="65">
        <f>(B57/'UK Pop by Age'!$G8)*52</f>
        <v>6.0646477454322123E-6</v>
      </c>
      <c r="C81" s="65">
        <f>(C57/'UK Pop by Age'!$G8)*52</f>
        <v>2.456182336900046E-4</v>
      </c>
      <c r="D81" s="65">
        <f>(D57/'UK Pop by Age'!$G8)*52</f>
        <v>4.3968696154383534E-4</v>
      </c>
      <c r="E81" s="65">
        <f>(E57/'UK Pop by Age'!$G8)*52</f>
        <v>-2.4865055756272071E-4</v>
      </c>
      <c r="F81" s="65">
        <f>(F57/'UK Pop by Age'!$G8)*52</f>
        <v>-5.7614153581606018E-5</v>
      </c>
      <c r="G81" s="65">
        <f>(G57/'UK Pop by Age'!$G8)*52</f>
        <v>-1.7587478461753416E-4</v>
      </c>
      <c r="H81" s="65">
        <f>(H57/'UK Pop by Age'!$G8)*52</f>
        <v>-2.5471520530815289E-4</v>
      </c>
      <c r="I81" s="65">
        <f>(I57/'UK Pop by Age'!$G8)*52</f>
        <v>-3.7600816021679718E-4</v>
      </c>
      <c r="J81" s="65">
        <f>(J57/'UK Pop by Age'!$G8)*52</f>
        <v>-2.1226267109012744E-5</v>
      </c>
      <c r="K81" s="65">
        <f>(K57/'UK Pop by Age'!$G8)*52</f>
        <v>-2.7290914854444953E-4</v>
      </c>
      <c r="L81" s="65">
        <f>(L57/'UK Pop by Age'!$G8)*52</f>
        <v>8.7937392308767078E-5</v>
      </c>
      <c r="M81" s="65">
        <f>(M57/'UK Pop by Age'!$G8)*52</f>
        <v>4.548485809074159E-5</v>
      </c>
      <c r="N81" s="65">
        <f>(N57/'UK Pop by Age'!$G8)*52</f>
        <v>2.3955358594457239E-4</v>
      </c>
      <c r="O81" s="65">
        <f>(O57/'UK Pop by Age'!$G8)*52</f>
        <v>1.9042993920657145E-3</v>
      </c>
      <c r="P81" s="65">
        <f>(P57/'UK Pop by Age'!$G8)*52</f>
        <v>3.4993017491143866E-3</v>
      </c>
      <c r="Q81" s="99">
        <f>(600/650)*P81</f>
        <v>3.2301246914902032E-3</v>
      </c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5"/>
    </row>
    <row r="82" spans="1:53" x14ac:dyDescent="0.25">
      <c r="A82" s="28" t="s">
        <v>47</v>
      </c>
      <c r="B82" s="65">
        <f>(B58/'UK Pop by Age'!$G9)*52</f>
        <v>7.3525529589136998E-4</v>
      </c>
      <c r="C82" s="65">
        <f>(C58/'UK Pop by Age'!$G9)*52</f>
        <v>1.4861543214825563E-4</v>
      </c>
      <c r="D82" s="65">
        <f>(D58/'UK Pop by Age'!$G9)*52</f>
        <v>7.0396783649173718E-5</v>
      </c>
      <c r="E82" s="65">
        <f>(E58/'UK Pop by Age'!$G9)*52</f>
        <v>1.7208102669798021E-4</v>
      </c>
      <c r="F82" s="65">
        <f>(F58/'UK Pop by Age'!$G9)*52</f>
        <v>5.9446172859302252E-4</v>
      </c>
      <c r="G82" s="65">
        <f>(G58/'UK Pop by Age'!$G9)*52</f>
        <v>-1.141992268086596E-3</v>
      </c>
      <c r="H82" s="65">
        <f>(H58/'UK Pop by Age'!$G9)*52</f>
        <v>-1.2280327814355859E-3</v>
      </c>
      <c r="I82" s="65">
        <f>(I58/'UK Pop by Age'!$G9)*52</f>
        <v>-6.3357105284256342E-4</v>
      </c>
      <c r="J82" s="65">
        <f>(J58/'UK Pop by Age'!$G9)*52</f>
        <v>-2.581215400469703E-4</v>
      </c>
      <c r="K82" s="65">
        <f>(K58/'UK Pop by Age'!$G9)*52</f>
        <v>-6.8832410679192082E-4</v>
      </c>
      <c r="L82" s="65">
        <f>(L58/'UK Pop by Age'!$G9)*52</f>
        <v>2.7376526974678668E-4</v>
      </c>
      <c r="M82" s="65">
        <f>(M58/'UK Pop by Age'!$G9)*52</f>
        <v>5.2406494494384873E-4</v>
      </c>
      <c r="N82" s="65">
        <f>(N58/'UK Pop by Age'!$G9)*52</f>
        <v>1.2671421056851268E-3</v>
      </c>
      <c r="O82" s="65">
        <f>(O58/'UK Pop by Age'!$G9)*52</f>
        <v>8.7604886318971738E-3</v>
      </c>
      <c r="P82" s="65">
        <f>(P58/'UK Pop by Age'!$G9)*52</f>
        <v>1.526045832217088E-2</v>
      </c>
      <c r="Q82" s="99">
        <f>(600/650)*P82</f>
        <v>1.4086576912773121E-2</v>
      </c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5"/>
    </row>
    <row r="83" spans="1:53" x14ac:dyDescent="0.25">
      <c r="A83" s="28" t="s">
        <v>48</v>
      </c>
      <c r="B83" s="65">
        <f>(B59/'UK Pop by Age'!$G10)*52</f>
        <v>6.7310747361112745E-3</v>
      </c>
      <c r="C83" s="65">
        <f>(C59/'UK Pop by Age'!$G10)*52</f>
        <v>5.6402681583224909E-3</v>
      </c>
      <c r="D83" s="65">
        <f>(D59/'UK Pop by Age'!$G10)*52</f>
        <v>4.0040582916393156E-3</v>
      </c>
      <c r="E83" s="65">
        <f>(E59/'UK Pop by Age'!$G10)*52</f>
        <v>9.4447886613419074E-4</v>
      </c>
      <c r="F83" s="65">
        <f>(F59/'UK Pop by Age'!$G10)*52</f>
        <v>1.7293275013724619E-3</v>
      </c>
      <c r="G83" s="65">
        <f>(G59/'UK Pop by Age'!$G10)*52</f>
        <v>-2.5939912520586928E-3</v>
      </c>
      <c r="H83" s="65">
        <f>(H59/'UK Pop by Age'!$G10)*52</f>
        <v>-5.0948648694280991E-3</v>
      </c>
      <c r="I83" s="65">
        <f>(I59/'UK Pop by Age'!$G10)*52</f>
        <v>-1.7958400975790949E-3</v>
      </c>
      <c r="J83" s="65">
        <f>(J59/'UK Pop by Age'!$G10)*52</f>
        <v>-1.9820753669576676E-3</v>
      </c>
      <c r="K83" s="65">
        <f>(K59/'UK Pop by Age'!$G10)*52</f>
        <v>1.077504058547457E-3</v>
      </c>
      <c r="L83" s="65">
        <f>(L59/'UK Pop by Age'!$G10)*52</f>
        <v>2.2747307902668537E-3</v>
      </c>
      <c r="M83" s="65">
        <f>(M59/'UK Pop by Age'!$G10)*52</f>
        <v>1.5829997897178689E-3</v>
      </c>
      <c r="N83" s="65">
        <f>(N59/'UK Pop by Age'!$G10)*52</f>
        <v>6.0260412163209631E-3</v>
      </c>
      <c r="O83" s="65">
        <f>(O59/'UK Pop by Age'!$G10)*52</f>
        <v>2.7509609791063473E-2</v>
      </c>
      <c r="P83" s="65">
        <f>(P59/'UK Pop by Age'!$G10)*52</f>
        <v>5.1294514194555482E-2</v>
      </c>
      <c r="Q83" s="99">
        <f>(600/650)*P83</f>
        <v>4.7348782333435833E-2</v>
      </c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5"/>
    </row>
    <row r="84" spans="1:53" x14ac:dyDescent="0.25">
      <c r="A84" s="46" t="s">
        <v>49</v>
      </c>
      <c r="B84" s="73">
        <f>(B60/'UK Pop by Age'!$G11)*52</f>
        <v>3.634276522058278E-2</v>
      </c>
      <c r="C84" s="73">
        <f>(C60/'UK Pop by Age'!$G11)*52</f>
        <v>4.684968198128199E-2</v>
      </c>
      <c r="D84" s="73">
        <f>(D60/'UK Pop by Age'!$G11)*52</f>
        <v>3.4667749505108994E-2</v>
      </c>
      <c r="E84" s="73">
        <f>(E60/'UK Pop by Age'!$G11)*52</f>
        <v>5.9386920821343364E-3</v>
      </c>
      <c r="F84" s="73">
        <f>(F60/'UK Pop by Age'!$G11)*52</f>
        <v>6.8015789658632583E-3</v>
      </c>
      <c r="G84" s="73">
        <f>(G60/'UK Pop by Age'!$G11)*52</f>
        <v>-1.2587996892045431E-2</v>
      </c>
      <c r="H84" s="73">
        <f>(H60/'UK Pop by Age'!$G11)*52</f>
        <v>-1.1268287540460024E-2</v>
      </c>
      <c r="I84" s="73">
        <f>(I60/'UK Pop by Age'!$G11)*52</f>
        <v>-7.1061272777675826E-3</v>
      </c>
      <c r="J84" s="73">
        <f>(J60/'UK Pop by Age'!$G11)*52</f>
        <v>-3.2485153269794665E-3</v>
      </c>
      <c r="K84" s="73">
        <f>(K60/'UK Pop by Age'!$G11)*52</f>
        <v>3.4007894829316291E-3</v>
      </c>
      <c r="L84" s="73">
        <f>(L60/'UK Pop by Age'!$G11)*52</f>
        <v>1.0608432864667321E-2</v>
      </c>
      <c r="M84" s="73">
        <f>(M60/'UK Pop by Age'!$G11)*52</f>
        <v>3.9591280547562249E-3</v>
      </c>
      <c r="N84" s="73">
        <f>(N60/'UK Pop by Age'!$G11)*52</f>
        <v>2.9794976514639793E-2</v>
      </c>
      <c r="O84" s="73">
        <f>(O60/'UK Pop by Age'!$G11)*52</f>
        <v>0.12359585658117188</v>
      </c>
      <c r="P84" s="73">
        <f>(P60/'UK Pop by Age'!$G11)*52</f>
        <v>0.22145738080642829</v>
      </c>
      <c r="Q84" s="99">
        <f>(600/650)*P84</f>
        <v>0.20442219766747227</v>
      </c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8"/>
    </row>
    <row r="85" spans="1:53" ht="15.75" thickBot="1" x14ac:dyDescent="0.3">
      <c r="A85" s="75" t="s">
        <v>65</v>
      </c>
      <c r="B85" s="77"/>
      <c r="C85" s="77"/>
      <c r="D85" s="77"/>
      <c r="E85" s="79">
        <f>(E61/'UK Pop by Age'!$G12)*52</f>
        <v>8.9231037713537574E-5</v>
      </c>
      <c r="F85" s="79">
        <f>(F61/'UK Pop by Age'!$G12)*52</f>
        <v>2.4874138831649855E-4</v>
      </c>
      <c r="G85" s="79">
        <f>(G61/'UK Pop by Age'!$G12)*52</f>
        <v>-5.3380691587921584E-4</v>
      </c>
      <c r="H85" s="79">
        <f>(H61/'UK Pop by Age'!$G12)*52</f>
        <v>-6.917379560801674E-4</v>
      </c>
      <c r="I85" s="79">
        <f>(I61/'UK Pop by Age'!$G12)*52</f>
        <v>-3.5929311645716455E-4</v>
      </c>
      <c r="J85" s="79">
        <f>(J61/'UK Pop by Age'!$G12)*52</f>
        <v>-1.8083104103008943E-4</v>
      </c>
      <c r="K85" s="79">
        <f>(K61/'UK Pop by Age'!$G12)*52</f>
        <v>-4.7379312060285441E-6</v>
      </c>
      <c r="L85" s="79">
        <f>(L61/'UK Pop by Age'!$G12)*52</f>
        <v>3.5534484045214078E-4</v>
      </c>
      <c r="M85" s="79">
        <f>(M61/'UK Pop by Age'!$G12)*52</f>
        <v>1.9267586904516079E-4</v>
      </c>
      <c r="N85" s="79">
        <f>(N61/'UK Pop by Age'!$G12)*52</f>
        <v>1.0068103812810657E-3</v>
      </c>
      <c r="O85" s="79">
        <f>(O61/'UK Pop by Age'!$G12)*52</f>
        <v>4.9440312134907847E-3</v>
      </c>
      <c r="P85" s="79">
        <f>(P61/'UK Pop by Age'!$G12)*52</f>
        <v>8.9554796345949535E-3</v>
      </c>
      <c r="Q85" s="90">
        <f>(Q61/'UK Pop by Age'!$G12)*52</f>
        <v>8.2665965857799568E-3</v>
      </c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8"/>
    </row>
    <row r="87" spans="1:53" ht="19.5" thickBot="1" x14ac:dyDescent="0.35">
      <c r="A87" s="14" t="s">
        <v>67</v>
      </c>
      <c r="B87" s="18"/>
      <c r="C87" s="18"/>
      <c r="D87" s="18"/>
      <c r="E87" s="18"/>
      <c r="F87" s="18"/>
      <c r="G87" s="18"/>
      <c r="H87" s="18"/>
      <c r="I87" s="18" t="s">
        <v>69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35"/>
    </row>
    <row r="88" spans="1:53" x14ac:dyDescent="0.25">
      <c r="A88" s="34" t="s">
        <v>50</v>
      </c>
      <c r="B88" s="17">
        <v>1</v>
      </c>
      <c r="C88" s="17">
        <v>2</v>
      </c>
      <c r="D88" s="17">
        <v>3</v>
      </c>
      <c r="E88" s="17">
        <v>4</v>
      </c>
      <c r="F88" s="17">
        <v>5</v>
      </c>
      <c r="G88" s="17">
        <v>6</v>
      </c>
      <c r="H88" s="17">
        <v>7</v>
      </c>
      <c r="I88" s="17">
        <v>8</v>
      </c>
      <c r="J88" s="17">
        <v>9</v>
      </c>
      <c r="K88" s="17">
        <v>10</v>
      </c>
      <c r="L88" s="17">
        <v>11</v>
      </c>
      <c r="M88" s="17">
        <v>12</v>
      </c>
      <c r="N88" s="17">
        <v>13</v>
      </c>
      <c r="O88" s="17">
        <v>14</v>
      </c>
      <c r="P88" s="17">
        <v>15</v>
      </c>
      <c r="Q88" s="88">
        <v>16</v>
      </c>
      <c r="R88" s="17">
        <v>17</v>
      </c>
      <c r="S88" s="17">
        <v>18</v>
      </c>
      <c r="T88" s="17">
        <v>19</v>
      </c>
      <c r="U88" s="17">
        <v>20</v>
      </c>
      <c r="V88" s="17">
        <v>21</v>
      </c>
      <c r="W88" s="17">
        <v>22</v>
      </c>
      <c r="X88" s="17">
        <v>23</v>
      </c>
      <c r="Y88" s="17">
        <v>24</v>
      </c>
      <c r="Z88" s="17">
        <v>25</v>
      </c>
      <c r="AA88" s="17">
        <v>26</v>
      </c>
      <c r="AB88" s="17">
        <v>27</v>
      </c>
      <c r="AC88" s="17">
        <v>28</v>
      </c>
      <c r="AD88" s="17">
        <v>29</v>
      </c>
      <c r="AE88" s="17">
        <v>30</v>
      </c>
      <c r="AF88" s="17">
        <v>31</v>
      </c>
      <c r="AG88" s="17">
        <v>32</v>
      </c>
      <c r="AH88" s="17">
        <v>33</v>
      </c>
      <c r="AI88" s="17">
        <v>34</v>
      </c>
      <c r="AJ88" s="17">
        <v>35</v>
      </c>
      <c r="AK88" s="17">
        <v>36</v>
      </c>
      <c r="AL88" s="17">
        <v>37</v>
      </c>
      <c r="AM88" s="17">
        <v>38</v>
      </c>
      <c r="AN88" s="17">
        <v>39</v>
      </c>
      <c r="AO88" s="17">
        <v>40</v>
      </c>
      <c r="AP88" s="17">
        <v>41</v>
      </c>
      <c r="AQ88" s="17">
        <v>42</v>
      </c>
      <c r="AR88" s="17">
        <v>43</v>
      </c>
      <c r="AS88" s="17">
        <v>44</v>
      </c>
      <c r="AT88" s="17">
        <v>45</v>
      </c>
      <c r="AU88" s="17">
        <v>46</v>
      </c>
      <c r="AV88" s="17">
        <v>47</v>
      </c>
      <c r="AW88" s="17">
        <v>48</v>
      </c>
      <c r="AX88" s="17">
        <v>49</v>
      </c>
      <c r="AY88" s="17">
        <v>50</v>
      </c>
      <c r="AZ88" s="17">
        <v>51</v>
      </c>
      <c r="BA88" s="16">
        <v>52</v>
      </c>
    </row>
    <row r="89" spans="1:53" x14ac:dyDescent="0.25">
      <c r="A89" s="32" t="s">
        <v>52</v>
      </c>
      <c r="B89" s="37">
        <v>43833</v>
      </c>
      <c r="C89" s="37">
        <v>43840</v>
      </c>
      <c r="D89" s="37">
        <v>43847</v>
      </c>
      <c r="E89" s="37">
        <v>43854</v>
      </c>
      <c r="F89" s="37">
        <v>43861</v>
      </c>
      <c r="G89" s="37">
        <v>43868</v>
      </c>
      <c r="H89" s="37">
        <v>43875</v>
      </c>
      <c r="I89" s="37">
        <v>43882</v>
      </c>
      <c r="J89" s="37">
        <v>43889</v>
      </c>
      <c r="K89" s="37">
        <v>43896</v>
      </c>
      <c r="L89" s="37">
        <v>43903</v>
      </c>
      <c r="M89" s="37">
        <v>43910</v>
      </c>
      <c r="N89" s="37">
        <v>43917</v>
      </c>
      <c r="O89" s="37">
        <v>43924</v>
      </c>
      <c r="P89" s="37">
        <v>43931</v>
      </c>
      <c r="Q89" s="89">
        <v>43938</v>
      </c>
      <c r="R89" s="36">
        <v>43945</v>
      </c>
      <c r="S89" s="36">
        <v>43952</v>
      </c>
      <c r="T89" s="36">
        <v>43959</v>
      </c>
      <c r="U89" s="36">
        <v>43966</v>
      </c>
      <c r="V89" s="36">
        <v>43973</v>
      </c>
      <c r="W89" s="36">
        <v>43980</v>
      </c>
      <c r="X89" s="36">
        <v>43987</v>
      </c>
      <c r="Y89" s="36">
        <v>43994</v>
      </c>
      <c r="Z89" s="36">
        <v>44001</v>
      </c>
      <c r="AA89" s="36">
        <v>44008</v>
      </c>
      <c r="AB89" s="36">
        <v>44015</v>
      </c>
      <c r="AC89" s="36">
        <v>44022</v>
      </c>
      <c r="AD89" s="36">
        <v>44029</v>
      </c>
      <c r="AE89" s="36">
        <v>44036</v>
      </c>
      <c r="AF89" s="36">
        <v>44043</v>
      </c>
      <c r="AG89" s="36">
        <v>44050</v>
      </c>
      <c r="AH89" s="36">
        <v>44057</v>
      </c>
      <c r="AI89" s="36">
        <v>44064</v>
      </c>
      <c r="AJ89" s="36">
        <v>44071</v>
      </c>
      <c r="AK89" s="36">
        <v>44078</v>
      </c>
      <c r="AL89" s="36">
        <v>44085</v>
      </c>
      <c r="AM89" s="36">
        <v>44092</v>
      </c>
      <c r="AN89" s="36">
        <v>44099</v>
      </c>
      <c r="AO89" s="36">
        <v>44106</v>
      </c>
      <c r="AP89" s="36">
        <v>44113</v>
      </c>
      <c r="AQ89" s="36">
        <v>44120</v>
      </c>
      <c r="AR89" s="36">
        <v>44127</v>
      </c>
      <c r="AS89" s="36">
        <v>44134</v>
      </c>
      <c r="AT89" s="36">
        <v>44141</v>
      </c>
      <c r="AU89" s="36">
        <v>44148</v>
      </c>
      <c r="AV89" s="36">
        <v>44155</v>
      </c>
      <c r="AW89" s="36">
        <v>44162</v>
      </c>
      <c r="AX89" s="36">
        <v>44169</v>
      </c>
      <c r="AY89" s="36">
        <v>44176</v>
      </c>
      <c r="AZ89" s="36">
        <v>44183</v>
      </c>
      <c r="BA89" s="15">
        <v>44190</v>
      </c>
    </row>
    <row r="90" spans="1:53" x14ac:dyDescent="0.25">
      <c r="A90" s="28" t="s">
        <v>51</v>
      </c>
      <c r="B90" s="65" t="e">
        <f>(B66/'UK Pop by Age'!$G17)*52</f>
        <v>#DIV/0!</v>
      </c>
      <c r="C90" s="65" t="e">
        <f>(C66/'UK Pop by Age'!$G17)*52</f>
        <v>#DIV/0!</v>
      </c>
      <c r="D90" s="65" t="e">
        <f>(D66/'UK Pop by Age'!$G17)*52</f>
        <v>#DIV/0!</v>
      </c>
      <c r="E90" s="86">
        <f>E42/'UK Pop by Age'!$G5*52</f>
        <v>3.6980233823495868E-3</v>
      </c>
      <c r="F90" s="86">
        <f>F42/'UK Pop by Age'!$G5*52</f>
        <v>3.4887013041033834E-3</v>
      </c>
      <c r="G90" s="86">
        <f>G42/'UK Pop by Age'!$G5*52</f>
        <v>2.0932207824620303E-3</v>
      </c>
      <c r="H90" s="86">
        <f>H42/'UK Pop by Age'!$G5*52</f>
        <v>3.0002831215289101E-3</v>
      </c>
      <c r="I90" s="86">
        <f>I42/'UK Pop by Age'!$G5*52</f>
        <v>3.5584753301854512E-3</v>
      </c>
      <c r="J90" s="86">
        <f>J42/'UK Pop by Age'!$G5*52</f>
        <v>3.418927278021316E-3</v>
      </c>
      <c r="K90" s="86">
        <f>K42/'UK Pop by Age'!$G5*52</f>
        <v>3.9073454605957894E-3</v>
      </c>
      <c r="L90" s="86">
        <f>L42/'UK Pop by Age'!$G5*52</f>
        <v>3.6980233823495868E-3</v>
      </c>
      <c r="M90" s="86">
        <f>M42/'UK Pop by Age'!$G5*52</f>
        <v>3.0700571476109774E-3</v>
      </c>
      <c r="N90" s="86">
        <f>N42/'UK Pop by Age'!$G5*52</f>
        <v>3.418927278021316E-3</v>
      </c>
      <c r="O90" s="86">
        <f>O42/'UK Pop by Age'!$G5*52</f>
        <v>3.5584753301854512E-3</v>
      </c>
      <c r="P90" s="86">
        <f>P42/'UK Pop by Age'!$G5*52</f>
        <v>3.6980233823495868E-3</v>
      </c>
      <c r="Q90" s="91">
        <f>(600/650)*P90</f>
        <v>3.4135600452457728E-3</v>
      </c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5"/>
    </row>
    <row r="91" spans="1:53" x14ac:dyDescent="0.25">
      <c r="A91" s="28" t="s">
        <v>44</v>
      </c>
      <c r="B91" s="65" t="e">
        <f>(B67/'UK Pop by Age'!$G18)*52</f>
        <v>#DIV/0!</v>
      </c>
      <c r="C91" s="65" t="e">
        <f>(C67/'UK Pop by Age'!$G18)*52</f>
        <v>#DIV/0!</v>
      </c>
      <c r="D91" s="65" t="e">
        <f>(D67/'UK Pop by Age'!$G18)*52</f>
        <v>#DIV/0!</v>
      </c>
      <c r="E91" s="86">
        <f>E43/'UK Pop by Age'!$G6*52</f>
        <v>9.7795280625438436E-5</v>
      </c>
      <c r="F91" s="86">
        <f>F43/'UK Pop by Age'!$G6*52</f>
        <v>6.9853771875313161E-5</v>
      </c>
      <c r="G91" s="86">
        <f>G43/'UK Pop by Age'!$G6*52</f>
        <v>7.4510690000334054E-5</v>
      </c>
      <c r="H91" s="86">
        <f>H43/'UK Pop by Age'!$G6*52</f>
        <v>5.5883017500250537E-5</v>
      </c>
      <c r="I91" s="86">
        <f>I43/'UK Pop by Age'!$G6*52</f>
        <v>8.3824526250375798E-5</v>
      </c>
      <c r="J91" s="86">
        <f>J43/'UK Pop by Age'!$G6*52</f>
        <v>9.3138362500417557E-5</v>
      </c>
      <c r="K91" s="86">
        <f>K43/'UK Pop by Age'!$G6*52</f>
        <v>9.3138362500417557E-5</v>
      </c>
      <c r="L91" s="86">
        <f>L43/'UK Pop by Age'!$G6*52</f>
        <v>1.0245219875045932E-4</v>
      </c>
      <c r="M91" s="86">
        <f>M43/'UK Pop by Age'!$G6*52</f>
        <v>5.5883017500250537E-5</v>
      </c>
      <c r="N91" s="86">
        <f>N43/'UK Pop by Age'!$G6*52</f>
        <v>6.0539935625271409E-5</v>
      </c>
      <c r="O91" s="86">
        <f>O43/'UK Pop by Age'!$G6*52</f>
        <v>9.7795280625438436E-5</v>
      </c>
      <c r="P91" s="86">
        <f>P43/'UK Pop by Age'!$G6*52</f>
        <v>1.3505062562560547E-4</v>
      </c>
      <c r="Q91" s="91">
        <f t="shared" ref="Q91:Q97" si="32">(600/650)*P91</f>
        <v>1.2466211596209737E-4</v>
      </c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5"/>
    </row>
    <row r="92" spans="1:53" x14ac:dyDescent="0.25">
      <c r="A92" s="28" t="s">
        <v>45</v>
      </c>
      <c r="B92" s="65" t="e">
        <f>(B68/'UK Pop by Age'!$G19)*52</f>
        <v>#DIV/0!</v>
      </c>
      <c r="C92" s="65" t="e">
        <f>(C68/'UK Pop by Age'!$G19)*52</f>
        <v>#DIV/0!</v>
      </c>
      <c r="D92" s="65" t="e">
        <f>(D68/'UK Pop by Age'!$G19)*52</f>
        <v>#DIV/0!</v>
      </c>
      <c r="E92" s="86">
        <f>E44/'UK Pop by Age'!$G7*52</f>
        <v>6.4767992901859552E-4</v>
      </c>
      <c r="F92" s="86">
        <f>F44/'UK Pop by Age'!$G7*52</f>
        <v>6.3530387941951403E-4</v>
      </c>
      <c r="G92" s="86">
        <f>G44/'UK Pop by Age'!$G7*52</f>
        <v>5.5898490689184526E-4</v>
      </c>
      <c r="H92" s="86">
        <f>H44/'UK Pop by Age'!$G7*52</f>
        <v>5.8992503088954877E-4</v>
      </c>
      <c r="I92" s="86">
        <f>I44/'UK Pop by Age'!$G7*52</f>
        <v>6.6211865355085716E-4</v>
      </c>
      <c r="J92" s="86">
        <f>J44/'UK Pop by Age'!$G7*52</f>
        <v>6.4974260395177577E-4</v>
      </c>
      <c r="K92" s="86">
        <f>K44/'UK Pop by Age'!$G7*52</f>
        <v>6.4355457915223502E-4</v>
      </c>
      <c r="L92" s="86">
        <f>L44/'UK Pop by Age'!$G7*52</f>
        <v>6.4149190421905478E-4</v>
      </c>
      <c r="M92" s="86">
        <f>M44/'UK Pop by Age'!$G7*52</f>
        <v>5.6723560662456614E-4</v>
      </c>
      <c r="N92" s="86">
        <f>N44/'UK Pop by Age'!$G7*52</f>
        <v>5.8373700609000813E-4</v>
      </c>
      <c r="O92" s="86">
        <f>O44/'UK Pop by Age'!$G7*52</f>
        <v>5.9405038075590927E-4</v>
      </c>
      <c r="P92" s="86">
        <f>P44/'UK Pop by Age'!$G7*52</f>
        <v>6.0436375542181051E-4</v>
      </c>
      <c r="Q92" s="91">
        <f t="shared" si="32"/>
        <v>5.5787423577397899E-4</v>
      </c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5"/>
    </row>
    <row r="93" spans="1:53" x14ac:dyDescent="0.25">
      <c r="A93" s="28" t="s">
        <v>46</v>
      </c>
      <c r="B93" s="65" t="e">
        <f>(B69/'UK Pop by Age'!$G20)*52</f>
        <v>#DIV/0!</v>
      </c>
      <c r="C93" s="65" t="e">
        <f>(C69/'UK Pop by Age'!$G20)*52</f>
        <v>#DIV/0!</v>
      </c>
      <c r="D93" s="65" t="e">
        <f>(D69/'UK Pop by Age'!$G20)*52</f>
        <v>#DIV/0!</v>
      </c>
      <c r="E93" s="86">
        <f>E45/'UK Pop by Age'!$G8*52</f>
        <v>4.1118311714030392E-3</v>
      </c>
      <c r="F93" s="86">
        <f>F45/'UK Pop by Age'!$G8*52</f>
        <v>4.0875725804213111E-3</v>
      </c>
      <c r="G93" s="86">
        <f>G45/'UK Pop by Age'!$G8*52</f>
        <v>4.0299584268397052E-3</v>
      </c>
      <c r="H93" s="86">
        <f>H45/'UK Pop by Age'!$G8*52</f>
        <v>3.905633148058345E-3</v>
      </c>
      <c r="I93" s="86">
        <f>I45/'UK Pop by Age'!$G8*52</f>
        <v>3.8540836422221707E-3</v>
      </c>
      <c r="J93" s="86">
        <f>J45/'UK Pop by Age'!$G8*52</f>
        <v>3.8116311080041453E-3</v>
      </c>
      <c r="K93" s="86">
        <f>K45/'UK Pop by Age'!$G8*52</f>
        <v>3.7964694886405649E-3</v>
      </c>
      <c r="L93" s="86">
        <f>L45/'UK Pop by Age'!$G8*52</f>
        <v>4.0633139894395822E-3</v>
      </c>
      <c r="M93" s="86">
        <f>M45/'UK Pop by Age'!$G8*52</f>
        <v>3.8328573751131583E-3</v>
      </c>
      <c r="N93" s="86">
        <f>N45/'UK Pop by Age'!$G8*52</f>
        <v>3.9450533584036536E-3</v>
      </c>
      <c r="O93" s="86">
        <f>O45/'UK Pop by Age'!$G8*52</f>
        <v>5.640122403251957E-3</v>
      </c>
      <c r="P93" s="86">
        <f>P45/'UK Pop by Age'!$G8*52</f>
        <v>7.3351914481002605E-3</v>
      </c>
      <c r="Q93" s="91">
        <f t="shared" si="32"/>
        <v>6.7709459520925485E-3</v>
      </c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5"/>
    </row>
    <row r="94" spans="1:53" x14ac:dyDescent="0.25">
      <c r="A94" s="28" t="s">
        <v>47</v>
      </c>
      <c r="B94" s="65" t="e">
        <f>(B70/'UK Pop by Age'!$G21)*52</f>
        <v>#DIV/0!</v>
      </c>
      <c r="C94" s="65" t="e">
        <f>(C70/'UK Pop by Age'!$G21)*52</f>
        <v>#DIV/0!</v>
      </c>
      <c r="D94" s="65" t="e">
        <f>(D70/'UK Pop by Age'!$G21)*52</f>
        <v>#DIV/0!</v>
      </c>
      <c r="E94" s="86">
        <f>E46/'UK Pop by Age'!$G9*52</f>
        <v>1.531521137612024E-2</v>
      </c>
      <c r="F94" s="86">
        <f>F46/'UK Pop by Age'!$G9*52</f>
        <v>1.5080555430622991E-2</v>
      </c>
      <c r="G94" s="86">
        <f>G46/'UK Pop by Age'!$G9*52</f>
        <v>1.4149753513483918E-2</v>
      </c>
      <c r="H94" s="86">
        <f>H46/'UK Pop by Age'!$G9*52</f>
        <v>1.3719550946738967E-2</v>
      </c>
      <c r="I94" s="86">
        <f>I46/'UK Pop by Age'!$G9*52</f>
        <v>1.3633510433389978E-2</v>
      </c>
      <c r="J94" s="86">
        <f>J46/'UK Pop by Age'!$G9*52</f>
        <v>1.4024603675885384E-2</v>
      </c>
      <c r="K94" s="86">
        <f>K46/'UK Pop by Age'!$G9*52</f>
        <v>1.3836878919487589E-2</v>
      </c>
      <c r="L94" s="86">
        <f>L46/'UK Pop by Age'!$G9*52</f>
        <v>1.3711729081889059E-2</v>
      </c>
      <c r="M94" s="86">
        <f>M46/'UK Pop by Age'!$G9*52</f>
        <v>1.392291943283658E-2</v>
      </c>
      <c r="N94" s="86">
        <f>N46/'UK Pop by Age'!$G9*52</f>
        <v>1.4118466054084285E-2</v>
      </c>
      <c r="O94" s="86">
        <f>O46/'UK Pop by Age'!$G9*52</f>
        <v>2.1384978499648995E-2</v>
      </c>
      <c r="P94" s="86">
        <f>P46/'UK Pop by Age'!$G9*52</f>
        <v>2.8651490945213701E-2</v>
      </c>
      <c r="Q94" s="91">
        <f t="shared" si="32"/>
        <v>2.6447530103274188E-2</v>
      </c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5"/>
    </row>
    <row r="95" spans="1:53" x14ac:dyDescent="0.25">
      <c r="A95" s="28" t="s">
        <v>48</v>
      </c>
      <c r="B95" s="65" t="e">
        <f>(B71/'UK Pop by Age'!$G22)*52</f>
        <v>#DIV/0!</v>
      </c>
      <c r="C95" s="65" t="e">
        <f>(C71/'UK Pop by Age'!$G22)*52</f>
        <v>#DIV/0!</v>
      </c>
      <c r="D95" s="65" t="e">
        <f>(D71/'UK Pop by Age'!$G22)*52</f>
        <v>#DIV/0!</v>
      </c>
      <c r="E95" s="86">
        <f>E47/'UK Pop by Age'!$G10*52</f>
        <v>4.4390506708306965E-2</v>
      </c>
      <c r="F95" s="86">
        <f>F47/'UK Pop by Age'!$G10*52</f>
        <v>4.3313002649759506E-2</v>
      </c>
      <c r="G95" s="86">
        <f>G47/'UK Pop by Age'!$G10*52</f>
        <v>4.0652498801494179E-2</v>
      </c>
      <c r="H95" s="86">
        <f>H47/'UK Pop by Age'!$G10*52</f>
        <v>4.0027280397151831E-2</v>
      </c>
      <c r="I95" s="86">
        <f>I47/'UK Pop by Age'!$G10*52</f>
        <v>4.035984337818499E-2</v>
      </c>
      <c r="J95" s="86">
        <f>J47/'UK Pop by Age'!$G10*52</f>
        <v>3.9481877108257436E-2</v>
      </c>
      <c r="K95" s="86">
        <f>K47/'UK Pop by Age'!$G10*52</f>
        <v>4.1543767590663069E-2</v>
      </c>
      <c r="L95" s="86">
        <f>L47/'UK Pop by Age'!$G10*52</f>
        <v>4.1291019725077857E-2</v>
      </c>
      <c r="M95" s="86">
        <f>M47/'UK Pop by Age'!$G10*52</f>
        <v>4.079882651314877E-2</v>
      </c>
      <c r="N95" s="86">
        <f>N47/'UK Pop by Age'!$G10*52</f>
        <v>4.3193279976587562E-2</v>
      </c>
      <c r="O95" s="86">
        <f>O47/'UK Pop by Age'!$G10*52</f>
        <v>6.6579108802839779E-2</v>
      </c>
      <c r="P95" s="86">
        <f>P47/'UK Pop by Age'!$G10*52</f>
        <v>8.9964937629091996E-2</v>
      </c>
      <c r="Q95" s="91">
        <f t="shared" si="32"/>
        <v>8.3044557811469535E-2</v>
      </c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5"/>
    </row>
    <row r="96" spans="1:53" x14ac:dyDescent="0.25">
      <c r="A96" s="46" t="s">
        <v>49</v>
      </c>
      <c r="B96" s="73" t="e">
        <f>(B72/'UK Pop by Age'!$G23)*52</f>
        <v>#DIV/0!</v>
      </c>
      <c r="C96" s="73" t="e">
        <f>(C72/'UK Pop by Age'!$G23)*52</f>
        <v>#DIV/0!</v>
      </c>
      <c r="D96" s="73" t="e">
        <f>(D72/'UK Pop by Age'!$G23)*52</f>
        <v>#DIV/0!</v>
      </c>
      <c r="E96" s="87">
        <f>E48/'UK Pop by Age'!$G11*52</f>
        <v>0.24434926225123671</v>
      </c>
      <c r="F96" s="87">
        <f>F48/'UK Pop by Age'!$G11*52</f>
        <v>0.23891815068894295</v>
      </c>
      <c r="G96" s="87">
        <f>G48/'UK Pop by Age'!$G11*52</f>
        <v>0.22704076652467428</v>
      </c>
      <c r="H96" s="87">
        <f>H48/'UK Pop by Age'!$G11*52</f>
        <v>0.23125368483935077</v>
      </c>
      <c r="I96" s="87">
        <f>I48/'UK Pop by Age'!$G11*52</f>
        <v>0.22343694483380644</v>
      </c>
      <c r="J96" s="87">
        <f>J48/'UK Pop by Age'!$G11*52</f>
        <v>0.22399528340563099</v>
      </c>
      <c r="K96" s="87">
        <f>K48/'UK Pop by Age'!$G11*52</f>
        <v>0.22130510665047617</v>
      </c>
      <c r="L96" s="87">
        <f>L48/'UK Pop by Age'!$G11*52</f>
        <v>0.22506120249729614</v>
      </c>
      <c r="M96" s="87">
        <f>M48/'UK Pop by Age'!$G11*52</f>
        <v>0.21338685054096371</v>
      </c>
      <c r="N96" s="87">
        <f>N48/'UK Pop by Age'!$G11*52</f>
        <v>0.2255687830171367</v>
      </c>
      <c r="O96" s="87">
        <f>O48/'UK Pop by Age'!$G11*52</f>
        <v>0.32627275815350015</v>
      </c>
      <c r="P96" s="87">
        <f>P48/'UK Pop by Age'!$G11*52</f>
        <v>0.42697673328986363</v>
      </c>
      <c r="Q96" s="92">
        <f t="shared" si="32"/>
        <v>0.39413236919064337</v>
      </c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8"/>
    </row>
    <row r="97" spans="1:53" s="18" customFormat="1" ht="15.75" thickBot="1" x14ac:dyDescent="0.3">
      <c r="A97" s="75" t="s">
        <v>65</v>
      </c>
      <c r="B97" s="77"/>
      <c r="C97" s="77"/>
      <c r="D97" s="77"/>
      <c r="E97" s="79">
        <f>E49/'UK Pop by Age'!$G12*52</f>
        <v>9.3597830975093877E-3</v>
      </c>
      <c r="F97" s="79">
        <f>F49/'UK Pop by Age'!$G12*52</f>
        <v>9.1694761940672408E-3</v>
      </c>
      <c r="G97" s="79">
        <f>G49/'UK Pop by Age'!$G12*52</f>
        <v>8.673572727836254E-3</v>
      </c>
      <c r="H97" s="79">
        <f>H49/'UK Pop by Age'!$G12*52</f>
        <v>8.6451451406000818E-3</v>
      </c>
      <c r="I97" s="79">
        <f>I49/'UK Pop by Age'!$G12*52</f>
        <v>8.5598623788915688E-3</v>
      </c>
      <c r="J97" s="79">
        <f>J49/'UK Pop by Age'!$G12*52</f>
        <v>8.5401209988664496E-3</v>
      </c>
      <c r="K97" s="79">
        <f>K49/'UK Pop by Age'!$G12*52</f>
        <v>8.6009244493438167E-3</v>
      </c>
      <c r="L97" s="79">
        <f>L49/'UK Pop by Age'!$G12*52</f>
        <v>8.6996313494694111E-3</v>
      </c>
      <c r="M97" s="79">
        <f>M49/'UK Pop by Age'!$G12*52</f>
        <v>8.406669269896647E-3</v>
      </c>
      <c r="N97" s="79">
        <f>N49/'UK Pop by Age'!$G12*52</f>
        <v>8.7983382495950054E-3</v>
      </c>
      <c r="O97" s="79">
        <f>O49/'UK Pop by Age'!$G12*52</f>
        <v>1.2940079778864957E-2</v>
      </c>
      <c r="P97" s="79">
        <f>P49/'UK Pop by Age'!$G12*52</f>
        <v>1.7081821308134907E-2</v>
      </c>
      <c r="Q97" s="90">
        <f t="shared" si="32"/>
        <v>1.5767835053662992E-2</v>
      </c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8"/>
    </row>
    <row r="98" spans="1:53" s="31" customFormat="1" x14ac:dyDescent="0.25">
      <c r="A98" s="30"/>
      <c r="B98" s="44"/>
      <c r="C98" s="44"/>
      <c r="D98" s="44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</row>
    <row r="99" spans="1:53" s="31" customFormat="1" ht="18.75" x14ac:dyDescent="0.3">
      <c r="A99" s="14" t="s">
        <v>66</v>
      </c>
      <c r="B99" s="44"/>
      <c r="C99" s="44"/>
      <c r="D99" s="44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</row>
    <row r="100" spans="1:53" s="31" customFormat="1" x14ac:dyDescent="0.25">
      <c r="A100" s="34" t="s">
        <v>50</v>
      </c>
      <c r="B100" s="17">
        <v>1</v>
      </c>
      <c r="C100" s="17">
        <v>2</v>
      </c>
      <c r="D100" s="17">
        <v>3</v>
      </c>
      <c r="E100" s="17">
        <v>4</v>
      </c>
      <c r="F100" s="17">
        <v>5</v>
      </c>
      <c r="G100" s="17">
        <v>6</v>
      </c>
      <c r="H100" s="17">
        <v>7</v>
      </c>
      <c r="I100" s="17">
        <v>8</v>
      </c>
      <c r="J100" s="17">
        <v>9</v>
      </c>
      <c r="K100" s="17">
        <v>10</v>
      </c>
      <c r="L100" s="17">
        <v>11</v>
      </c>
      <c r="M100" s="17">
        <v>12</v>
      </c>
      <c r="N100" s="17">
        <v>13</v>
      </c>
      <c r="O100" s="17">
        <v>14</v>
      </c>
      <c r="P100" s="17">
        <v>15</v>
      </c>
      <c r="Q100" s="17">
        <v>16</v>
      </c>
      <c r="R100" s="17">
        <v>17</v>
      </c>
      <c r="S100" s="17">
        <v>18</v>
      </c>
      <c r="T100" s="17">
        <v>19</v>
      </c>
      <c r="U100" s="17">
        <v>20</v>
      </c>
      <c r="V100" s="17">
        <v>21</v>
      </c>
      <c r="W100" s="17">
        <v>22</v>
      </c>
      <c r="X100" s="17">
        <v>23</v>
      </c>
      <c r="Y100" s="17">
        <v>24</v>
      </c>
      <c r="Z100" s="17">
        <v>25</v>
      </c>
      <c r="AA100" s="17">
        <v>26</v>
      </c>
      <c r="AB100" s="17">
        <v>27</v>
      </c>
      <c r="AC100" s="17">
        <v>28</v>
      </c>
      <c r="AD100" s="17">
        <v>29</v>
      </c>
      <c r="AE100" s="17">
        <v>30</v>
      </c>
      <c r="AF100" s="17">
        <v>31</v>
      </c>
      <c r="AG100" s="17">
        <v>32</v>
      </c>
      <c r="AH100" s="17">
        <v>33</v>
      </c>
      <c r="AI100" s="17">
        <v>34</v>
      </c>
      <c r="AJ100" s="17">
        <v>35</v>
      </c>
      <c r="AK100" s="17">
        <v>36</v>
      </c>
      <c r="AL100" s="17">
        <v>37</v>
      </c>
      <c r="AM100" s="17">
        <v>38</v>
      </c>
      <c r="AN100" s="17">
        <v>39</v>
      </c>
      <c r="AO100" s="17">
        <v>40</v>
      </c>
      <c r="AP100" s="17">
        <v>41</v>
      </c>
      <c r="AQ100" s="17">
        <v>42</v>
      </c>
      <c r="AR100" s="17">
        <v>43</v>
      </c>
      <c r="AS100" s="17">
        <v>44</v>
      </c>
      <c r="AT100" s="17">
        <v>45</v>
      </c>
      <c r="AU100" s="17">
        <v>46</v>
      </c>
      <c r="AV100" s="17">
        <v>47</v>
      </c>
      <c r="AW100" s="17">
        <v>48</v>
      </c>
      <c r="AX100" s="17">
        <v>49</v>
      </c>
      <c r="AY100" s="17">
        <v>50</v>
      </c>
      <c r="AZ100" s="17">
        <v>51</v>
      </c>
      <c r="BA100" s="17">
        <v>52</v>
      </c>
    </row>
    <row r="101" spans="1:53" s="31" customFormat="1" x14ac:dyDescent="0.25">
      <c r="A101" s="32" t="s">
        <v>52</v>
      </c>
      <c r="B101" s="37">
        <v>43833</v>
      </c>
      <c r="C101" s="37">
        <v>43840</v>
      </c>
      <c r="D101" s="37">
        <v>43847</v>
      </c>
      <c r="E101" s="37">
        <v>43854</v>
      </c>
      <c r="F101" s="37">
        <v>43861</v>
      </c>
      <c r="G101" s="37">
        <v>43868</v>
      </c>
      <c r="H101" s="37">
        <v>43875</v>
      </c>
      <c r="I101" s="37">
        <v>43882</v>
      </c>
      <c r="J101" s="37">
        <v>43889</v>
      </c>
      <c r="K101" s="37">
        <v>43896</v>
      </c>
      <c r="L101" s="37">
        <v>43903</v>
      </c>
      <c r="M101" s="37">
        <v>43910</v>
      </c>
      <c r="N101" s="37">
        <v>43917</v>
      </c>
      <c r="O101" s="37">
        <v>43924</v>
      </c>
      <c r="P101" s="36">
        <v>43931</v>
      </c>
      <c r="Q101" s="36">
        <v>43938</v>
      </c>
      <c r="R101" s="36">
        <v>43945</v>
      </c>
      <c r="S101" s="36">
        <v>43952</v>
      </c>
      <c r="T101" s="36">
        <v>43959</v>
      </c>
      <c r="U101" s="36">
        <v>43966</v>
      </c>
      <c r="V101" s="36">
        <v>43973</v>
      </c>
      <c r="W101" s="36">
        <v>43980</v>
      </c>
      <c r="X101" s="36">
        <v>43987</v>
      </c>
      <c r="Y101" s="36">
        <v>43994</v>
      </c>
      <c r="Z101" s="36">
        <v>44001</v>
      </c>
      <c r="AA101" s="36">
        <v>44008</v>
      </c>
      <c r="AB101" s="36">
        <v>44015</v>
      </c>
      <c r="AC101" s="36">
        <v>44022</v>
      </c>
      <c r="AD101" s="36">
        <v>44029</v>
      </c>
      <c r="AE101" s="36">
        <v>44036</v>
      </c>
      <c r="AF101" s="36">
        <v>44043</v>
      </c>
      <c r="AG101" s="36">
        <v>44050</v>
      </c>
      <c r="AH101" s="36">
        <v>44057</v>
      </c>
      <c r="AI101" s="36">
        <v>44064</v>
      </c>
      <c r="AJ101" s="36">
        <v>44071</v>
      </c>
      <c r="AK101" s="36">
        <v>44078</v>
      </c>
      <c r="AL101" s="36">
        <v>44085</v>
      </c>
      <c r="AM101" s="36">
        <v>44092</v>
      </c>
      <c r="AN101" s="36">
        <v>44099</v>
      </c>
      <c r="AO101" s="36">
        <v>44106</v>
      </c>
      <c r="AP101" s="36">
        <v>44113</v>
      </c>
      <c r="AQ101" s="36">
        <v>44120</v>
      </c>
      <c r="AR101" s="36">
        <v>44127</v>
      </c>
      <c r="AS101" s="36">
        <v>44134</v>
      </c>
      <c r="AT101" s="36">
        <v>44141</v>
      </c>
      <c r="AU101" s="36">
        <v>44148</v>
      </c>
      <c r="AV101" s="36">
        <v>44155</v>
      </c>
      <c r="AW101" s="36">
        <v>44162</v>
      </c>
      <c r="AX101" s="36">
        <v>44169</v>
      </c>
      <c r="AY101" s="36">
        <v>44176</v>
      </c>
      <c r="AZ101" s="36">
        <v>44183</v>
      </c>
      <c r="BA101" s="36">
        <v>44190</v>
      </c>
    </row>
    <row r="102" spans="1:53" s="31" customFormat="1" ht="26.25" x14ac:dyDescent="0.25">
      <c r="A102" s="30" t="s">
        <v>43</v>
      </c>
      <c r="B102" s="38">
        <v>52</v>
      </c>
      <c r="C102" s="38">
        <v>73</v>
      </c>
      <c r="D102" s="38">
        <v>59</v>
      </c>
      <c r="E102" s="38">
        <v>50</v>
      </c>
      <c r="F102" s="38">
        <v>41</v>
      </c>
      <c r="G102" s="38">
        <v>45</v>
      </c>
      <c r="H102" s="38">
        <v>48</v>
      </c>
      <c r="I102" s="38">
        <v>26</v>
      </c>
      <c r="J102" s="38">
        <v>45</v>
      </c>
      <c r="K102" s="38">
        <v>47</v>
      </c>
      <c r="L102" s="38">
        <v>47</v>
      </c>
      <c r="M102" s="38">
        <v>46</v>
      </c>
      <c r="N102" s="38">
        <v>43</v>
      </c>
      <c r="O102" s="38">
        <v>46</v>
      </c>
      <c r="P102" s="38">
        <v>36</v>
      </c>
      <c r="Q102" s="38">
        <v>54</v>
      </c>
      <c r="R102" s="38">
        <v>57</v>
      </c>
      <c r="S102" s="38">
        <v>51</v>
      </c>
      <c r="T102" s="38">
        <v>48</v>
      </c>
      <c r="U102" s="33">
        <v>52</v>
      </c>
      <c r="V102" s="33">
        <v>60</v>
      </c>
      <c r="W102" s="33">
        <v>46</v>
      </c>
      <c r="X102" s="38">
        <v>46</v>
      </c>
      <c r="Y102" s="38">
        <v>60</v>
      </c>
      <c r="Z102" s="38">
        <v>55</v>
      </c>
      <c r="AA102" s="38">
        <v>43</v>
      </c>
      <c r="AB102" s="38">
        <v>50</v>
      </c>
      <c r="AC102" s="38">
        <v>48</v>
      </c>
      <c r="AD102" s="38">
        <v>45</v>
      </c>
      <c r="AE102" s="38">
        <v>59</v>
      </c>
      <c r="AF102" s="38">
        <v>62</v>
      </c>
      <c r="AG102" s="38">
        <v>59</v>
      </c>
      <c r="AH102" s="38">
        <v>64</v>
      </c>
      <c r="AI102" s="38">
        <v>44</v>
      </c>
      <c r="AJ102" s="38">
        <v>51</v>
      </c>
      <c r="AK102" s="38">
        <v>45</v>
      </c>
      <c r="AL102" s="38">
        <v>55</v>
      </c>
      <c r="AM102" s="33">
        <v>69</v>
      </c>
      <c r="AN102" s="38">
        <v>50</v>
      </c>
      <c r="AO102" s="38">
        <v>40</v>
      </c>
      <c r="AP102" s="38">
        <v>47</v>
      </c>
      <c r="AQ102" s="38">
        <v>43</v>
      </c>
      <c r="AR102" s="38">
        <v>65</v>
      </c>
      <c r="AS102" s="38">
        <v>46</v>
      </c>
      <c r="AT102" s="38">
        <v>44</v>
      </c>
      <c r="AU102" s="38">
        <v>47</v>
      </c>
      <c r="AV102" s="38">
        <v>62</v>
      </c>
      <c r="AW102" s="38">
        <v>58</v>
      </c>
      <c r="AX102" s="38">
        <v>45</v>
      </c>
      <c r="AY102" s="38">
        <v>51</v>
      </c>
      <c r="AZ102" s="38">
        <v>41</v>
      </c>
      <c r="BA102" s="38">
        <v>22</v>
      </c>
    </row>
    <row r="103" spans="1:53" s="31" customFormat="1" x14ac:dyDescent="0.25">
      <c r="A103" s="28" t="s">
        <v>44</v>
      </c>
      <c r="B103" s="38">
        <v>18</v>
      </c>
      <c r="C103" s="38">
        <v>17</v>
      </c>
      <c r="D103" s="38">
        <v>22</v>
      </c>
      <c r="E103" s="38">
        <v>25</v>
      </c>
      <c r="F103" s="38">
        <v>14</v>
      </c>
      <c r="G103" s="38">
        <v>23</v>
      </c>
      <c r="H103" s="38">
        <v>17</v>
      </c>
      <c r="I103" s="38">
        <v>13</v>
      </c>
      <c r="J103" s="38">
        <v>11</v>
      </c>
      <c r="K103" s="38">
        <v>27</v>
      </c>
      <c r="L103" s="38">
        <v>17</v>
      </c>
      <c r="M103" s="38">
        <v>15</v>
      </c>
      <c r="N103" s="38">
        <v>20</v>
      </c>
      <c r="O103" s="38">
        <v>22</v>
      </c>
      <c r="P103" s="38">
        <v>25</v>
      </c>
      <c r="Q103" s="38">
        <v>21</v>
      </c>
      <c r="R103" s="38">
        <v>12</v>
      </c>
      <c r="S103" s="38">
        <v>21</v>
      </c>
      <c r="T103" s="38">
        <v>21</v>
      </c>
      <c r="U103" s="33">
        <v>24</v>
      </c>
      <c r="V103" s="33">
        <v>13</v>
      </c>
      <c r="W103" s="33">
        <v>18</v>
      </c>
      <c r="X103" s="38">
        <v>19</v>
      </c>
      <c r="Y103" s="38">
        <v>17</v>
      </c>
      <c r="Z103" s="38">
        <v>21</v>
      </c>
      <c r="AA103" s="38">
        <v>22</v>
      </c>
      <c r="AB103" s="38">
        <v>23</v>
      </c>
      <c r="AC103" s="38">
        <v>21</v>
      </c>
      <c r="AD103" s="38">
        <v>15</v>
      </c>
      <c r="AE103" s="38">
        <v>13</v>
      </c>
      <c r="AF103" s="38">
        <v>18</v>
      </c>
      <c r="AG103" s="38">
        <v>18</v>
      </c>
      <c r="AH103" s="38">
        <v>11</v>
      </c>
      <c r="AI103" s="38">
        <v>22</v>
      </c>
      <c r="AJ103" s="38">
        <v>11</v>
      </c>
      <c r="AK103" s="38">
        <v>20</v>
      </c>
      <c r="AL103" s="38">
        <v>18</v>
      </c>
      <c r="AM103" s="33">
        <v>18</v>
      </c>
      <c r="AN103" s="38">
        <v>10</v>
      </c>
      <c r="AO103" s="38">
        <v>17</v>
      </c>
      <c r="AP103" s="38">
        <v>20</v>
      </c>
      <c r="AQ103" s="38">
        <v>18</v>
      </c>
      <c r="AR103" s="38">
        <v>24</v>
      </c>
      <c r="AS103" s="38">
        <v>24</v>
      </c>
      <c r="AT103" s="38">
        <v>12</v>
      </c>
      <c r="AU103" s="38">
        <v>29</v>
      </c>
      <c r="AV103" s="38">
        <v>22</v>
      </c>
      <c r="AW103" s="38">
        <v>20</v>
      </c>
      <c r="AX103" s="38">
        <v>15</v>
      </c>
      <c r="AY103" s="38">
        <v>13</v>
      </c>
      <c r="AZ103" s="38">
        <v>23</v>
      </c>
      <c r="BA103" s="38">
        <v>11</v>
      </c>
    </row>
    <row r="104" spans="1:53" s="31" customFormat="1" x14ac:dyDescent="0.25">
      <c r="A104" s="28" t="s">
        <v>45</v>
      </c>
      <c r="B104" s="38">
        <v>208</v>
      </c>
      <c r="C104" s="38">
        <v>302</v>
      </c>
      <c r="D104" s="38">
        <v>286</v>
      </c>
      <c r="E104" s="38">
        <v>298</v>
      </c>
      <c r="F104" s="38">
        <v>339</v>
      </c>
      <c r="G104" s="38">
        <v>293</v>
      </c>
      <c r="H104" s="38">
        <v>318</v>
      </c>
      <c r="I104" s="38">
        <v>294</v>
      </c>
      <c r="J104" s="38">
        <v>254</v>
      </c>
      <c r="K104" s="38">
        <v>287</v>
      </c>
      <c r="L104" s="38">
        <v>329</v>
      </c>
      <c r="M104" s="38">
        <v>278</v>
      </c>
      <c r="N104" s="38">
        <v>261</v>
      </c>
      <c r="O104" s="38">
        <v>260</v>
      </c>
      <c r="P104" s="38">
        <v>337</v>
      </c>
      <c r="Q104" s="38">
        <v>301</v>
      </c>
      <c r="R104" s="38">
        <v>340</v>
      </c>
      <c r="S104" s="38">
        <v>308</v>
      </c>
      <c r="T104" s="38">
        <v>247</v>
      </c>
      <c r="U104" s="33">
        <v>300</v>
      </c>
      <c r="V104" s="33">
        <v>294</v>
      </c>
      <c r="W104" s="33">
        <v>250</v>
      </c>
      <c r="X104" s="38">
        <v>298</v>
      </c>
      <c r="Y104" s="38">
        <v>286</v>
      </c>
      <c r="Z104" s="38">
        <v>308</v>
      </c>
      <c r="AA104" s="38">
        <v>306</v>
      </c>
      <c r="AB104" s="38">
        <v>286</v>
      </c>
      <c r="AC104" s="38">
        <v>304</v>
      </c>
      <c r="AD104" s="38">
        <v>304</v>
      </c>
      <c r="AE104" s="38">
        <v>291</v>
      </c>
      <c r="AF104" s="38">
        <v>286</v>
      </c>
      <c r="AG104" s="38">
        <v>328</v>
      </c>
      <c r="AH104" s="38">
        <v>253</v>
      </c>
      <c r="AI104" s="38">
        <v>250</v>
      </c>
      <c r="AJ104" s="38">
        <v>233</v>
      </c>
      <c r="AK104" s="38">
        <v>323</v>
      </c>
      <c r="AL104" s="38">
        <v>275</v>
      </c>
      <c r="AM104" s="33">
        <v>292</v>
      </c>
      <c r="AN104" s="38">
        <v>270</v>
      </c>
      <c r="AO104" s="38">
        <v>287</v>
      </c>
      <c r="AP104" s="38">
        <v>328</v>
      </c>
      <c r="AQ104" s="38">
        <v>301</v>
      </c>
      <c r="AR104" s="38">
        <v>309</v>
      </c>
      <c r="AS104" s="38">
        <v>289</v>
      </c>
      <c r="AT104" s="38">
        <v>308</v>
      </c>
      <c r="AU104" s="38">
        <v>292</v>
      </c>
      <c r="AV104" s="38">
        <v>312</v>
      </c>
      <c r="AW104" s="38">
        <v>317</v>
      </c>
      <c r="AX104" s="38">
        <v>326</v>
      </c>
      <c r="AY104" s="38">
        <v>295</v>
      </c>
      <c r="AZ104" s="38">
        <v>333</v>
      </c>
      <c r="BA104" s="38">
        <v>166</v>
      </c>
    </row>
    <row r="105" spans="1:53" s="31" customFormat="1" x14ac:dyDescent="0.25">
      <c r="A105" s="28" t="s">
        <v>46</v>
      </c>
      <c r="B105" s="38">
        <v>1290</v>
      </c>
      <c r="C105" s="38">
        <v>1561</v>
      </c>
      <c r="D105" s="38">
        <v>1507</v>
      </c>
      <c r="E105" s="38">
        <v>1459</v>
      </c>
      <c r="F105" s="38">
        <v>1404</v>
      </c>
      <c r="G105" s="38">
        <v>1347</v>
      </c>
      <c r="H105" s="38">
        <v>1377</v>
      </c>
      <c r="I105" s="38">
        <v>1378</v>
      </c>
      <c r="J105" s="38">
        <v>1229</v>
      </c>
      <c r="K105" s="38">
        <v>1362</v>
      </c>
      <c r="L105" s="38">
        <v>1316</v>
      </c>
      <c r="M105" s="38">
        <v>1349</v>
      </c>
      <c r="N105" s="38">
        <v>1065</v>
      </c>
      <c r="O105" s="38">
        <v>1229</v>
      </c>
      <c r="P105" s="38">
        <v>1382</v>
      </c>
      <c r="Q105" s="38">
        <v>1386</v>
      </c>
      <c r="R105" s="38">
        <v>1213</v>
      </c>
      <c r="S105" s="38">
        <v>1363</v>
      </c>
      <c r="T105" s="38">
        <v>1115</v>
      </c>
      <c r="U105" s="33">
        <v>1330</v>
      </c>
      <c r="V105" s="33">
        <v>1258</v>
      </c>
      <c r="W105" s="33">
        <v>998</v>
      </c>
      <c r="X105" s="38">
        <v>1195</v>
      </c>
      <c r="Y105" s="38">
        <v>1199</v>
      </c>
      <c r="Z105" s="38">
        <v>1161</v>
      </c>
      <c r="AA105" s="38">
        <v>1184</v>
      </c>
      <c r="AB105" s="38">
        <v>1150</v>
      </c>
      <c r="AC105" s="38">
        <v>1140</v>
      </c>
      <c r="AD105" s="38">
        <v>1166</v>
      </c>
      <c r="AE105" s="38">
        <v>1193</v>
      </c>
      <c r="AF105" s="38">
        <v>1155</v>
      </c>
      <c r="AG105" s="38">
        <v>1175</v>
      </c>
      <c r="AH105" s="38">
        <v>1130</v>
      </c>
      <c r="AI105" s="38">
        <v>1083</v>
      </c>
      <c r="AJ105" s="38">
        <v>1017</v>
      </c>
      <c r="AK105" s="38">
        <v>1196</v>
      </c>
      <c r="AL105" s="38">
        <v>1180</v>
      </c>
      <c r="AM105" s="33">
        <v>1171</v>
      </c>
      <c r="AN105" s="38">
        <v>1083</v>
      </c>
      <c r="AO105" s="38">
        <v>1200</v>
      </c>
      <c r="AP105" s="38">
        <v>1212</v>
      </c>
      <c r="AQ105" s="38">
        <v>1209</v>
      </c>
      <c r="AR105" s="38">
        <v>1200</v>
      </c>
      <c r="AS105" s="38">
        <v>1151</v>
      </c>
      <c r="AT105" s="38">
        <v>1157</v>
      </c>
      <c r="AU105" s="38">
        <v>1238</v>
      </c>
      <c r="AV105" s="38">
        <v>1223</v>
      </c>
      <c r="AW105" s="38">
        <v>1246</v>
      </c>
      <c r="AX105" s="38">
        <v>1218</v>
      </c>
      <c r="AY105" s="38">
        <v>1265</v>
      </c>
      <c r="AZ105" s="38">
        <v>1306</v>
      </c>
      <c r="BA105" s="38">
        <v>792</v>
      </c>
    </row>
    <row r="106" spans="1:53" s="31" customFormat="1" x14ac:dyDescent="0.25">
      <c r="A106" s="28" t="s">
        <v>47</v>
      </c>
      <c r="B106" s="38">
        <v>1976</v>
      </c>
      <c r="C106" s="38">
        <v>2321</v>
      </c>
      <c r="D106" s="38">
        <v>2191</v>
      </c>
      <c r="E106" s="38">
        <v>2157</v>
      </c>
      <c r="F106" s="38">
        <v>1988</v>
      </c>
      <c r="G106" s="38">
        <v>2032</v>
      </c>
      <c r="H106" s="38">
        <v>1953</v>
      </c>
      <c r="I106" s="38">
        <v>1896</v>
      </c>
      <c r="J106" s="38">
        <v>1728</v>
      </c>
      <c r="K106" s="38">
        <v>2019</v>
      </c>
      <c r="L106" s="38">
        <v>1989</v>
      </c>
      <c r="M106" s="38">
        <v>1917</v>
      </c>
      <c r="N106" s="38">
        <v>1586</v>
      </c>
      <c r="O106" s="38">
        <v>1764</v>
      </c>
      <c r="P106" s="38">
        <v>2053</v>
      </c>
      <c r="Q106" s="38">
        <v>1880</v>
      </c>
      <c r="R106" s="38">
        <v>1707</v>
      </c>
      <c r="S106" s="38">
        <v>1725</v>
      </c>
      <c r="T106" s="38">
        <v>1437</v>
      </c>
      <c r="U106" s="33">
        <v>1760</v>
      </c>
      <c r="V106" s="33">
        <v>1659</v>
      </c>
      <c r="W106" s="33">
        <v>1431</v>
      </c>
      <c r="X106" s="38">
        <v>1700</v>
      </c>
      <c r="Y106" s="38">
        <v>1607</v>
      </c>
      <c r="Z106" s="38">
        <v>1613</v>
      </c>
      <c r="AA106" s="38">
        <v>1652</v>
      </c>
      <c r="AB106" s="38">
        <v>1548</v>
      </c>
      <c r="AC106" s="38">
        <v>1600</v>
      </c>
      <c r="AD106" s="38">
        <v>1577</v>
      </c>
      <c r="AE106" s="38">
        <v>1566</v>
      </c>
      <c r="AF106" s="38">
        <v>1536</v>
      </c>
      <c r="AG106" s="38">
        <v>1608</v>
      </c>
      <c r="AH106" s="38">
        <v>1558</v>
      </c>
      <c r="AI106" s="38">
        <v>1601</v>
      </c>
      <c r="AJ106" s="38">
        <v>1442</v>
      </c>
      <c r="AK106" s="38">
        <v>1621</v>
      </c>
      <c r="AL106" s="38">
        <v>1600</v>
      </c>
      <c r="AM106" s="33">
        <v>1623</v>
      </c>
      <c r="AN106" s="38">
        <v>1607</v>
      </c>
      <c r="AO106" s="38">
        <v>1627</v>
      </c>
      <c r="AP106" s="38">
        <v>1607</v>
      </c>
      <c r="AQ106" s="38">
        <v>1654</v>
      </c>
      <c r="AR106" s="38">
        <v>1657</v>
      </c>
      <c r="AS106" s="38">
        <v>1569</v>
      </c>
      <c r="AT106" s="38">
        <v>1666</v>
      </c>
      <c r="AU106" s="38">
        <v>1716</v>
      </c>
      <c r="AV106" s="38">
        <v>1700</v>
      </c>
      <c r="AW106" s="38">
        <v>1658</v>
      </c>
      <c r="AX106" s="38">
        <v>1696</v>
      </c>
      <c r="AY106" s="38">
        <v>1814</v>
      </c>
      <c r="AZ106" s="38">
        <v>1867</v>
      </c>
      <c r="BA106" s="38">
        <v>1205</v>
      </c>
    </row>
    <row r="107" spans="1:53" s="31" customFormat="1" x14ac:dyDescent="0.25">
      <c r="A107" s="28" t="s">
        <v>48</v>
      </c>
      <c r="B107" s="38">
        <v>3612</v>
      </c>
      <c r="C107" s="38">
        <v>4155</v>
      </c>
      <c r="D107" s="38">
        <v>3866</v>
      </c>
      <c r="E107" s="38">
        <v>3824</v>
      </c>
      <c r="F107" s="38">
        <v>3661</v>
      </c>
      <c r="G107" s="38">
        <v>3376</v>
      </c>
      <c r="H107" s="38">
        <v>3492</v>
      </c>
      <c r="I107" s="38">
        <v>3398</v>
      </c>
      <c r="J107" s="38">
        <v>3028</v>
      </c>
      <c r="K107" s="38">
        <v>3691</v>
      </c>
      <c r="L107" s="38">
        <v>3594</v>
      </c>
      <c r="M107" s="38">
        <v>3342</v>
      </c>
      <c r="N107" s="38">
        <v>2884</v>
      </c>
      <c r="O107" s="38">
        <v>3013</v>
      </c>
      <c r="P107" s="38">
        <v>3442</v>
      </c>
      <c r="Q107" s="38">
        <v>3109</v>
      </c>
      <c r="R107" s="38">
        <v>2906</v>
      </c>
      <c r="S107" s="38">
        <v>2907</v>
      </c>
      <c r="T107" s="38">
        <v>2384</v>
      </c>
      <c r="U107" s="33">
        <v>2791</v>
      </c>
      <c r="V107" s="33">
        <v>2687</v>
      </c>
      <c r="W107" s="33">
        <v>2330</v>
      </c>
      <c r="X107" s="38">
        <v>2881</v>
      </c>
      <c r="Y107" s="38">
        <v>2670</v>
      </c>
      <c r="Z107" s="38">
        <v>2550</v>
      </c>
      <c r="AA107" s="38">
        <v>2508</v>
      </c>
      <c r="AB107" s="38">
        <v>2611</v>
      </c>
      <c r="AC107" s="38">
        <v>2633</v>
      </c>
      <c r="AD107" s="38">
        <v>2484</v>
      </c>
      <c r="AE107" s="38">
        <v>2628</v>
      </c>
      <c r="AF107" s="38">
        <v>2620</v>
      </c>
      <c r="AG107" s="38">
        <v>2563</v>
      </c>
      <c r="AH107" s="38">
        <v>2489</v>
      </c>
      <c r="AI107" s="38">
        <v>2560</v>
      </c>
      <c r="AJ107" s="38">
        <v>2150</v>
      </c>
      <c r="AK107" s="38">
        <v>2638</v>
      </c>
      <c r="AL107" s="38">
        <v>2576</v>
      </c>
      <c r="AM107" s="33">
        <v>2601</v>
      </c>
      <c r="AN107" s="38">
        <v>2629</v>
      </c>
      <c r="AO107" s="38">
        <v>2696</v>
      </c>
      <c r="AP107" s="38">
        <v>2741</v>
      </c>
      <c r="AQ107" s="38">
        <v>2769</v>
      </c>
      <c r="AR107" s="38">
        <v>2642</v>
      </c>
      <c r="AS107" s="38">
        <v>2700</v>
      </c>
      <c r="AT107" s="38">
        <v>2949</v>
      </c>
      <c r="AU107" s="38">
        <v>2819</v>
      </c>
      <c r="AV107" s="38">
        <v>2766</v>
      </c>
      <c r="AW107" s="38">
        <v>2829</v>
      </c>
      <c r="AX107" s="38">
        <v>2965</v>
      </c>
      <c r="AY107" s="38">
        <v>2962</v>
      </c>
      <c r="AZ107" s="38">
        <v>3136</v>
      </c>
      <c r="BA107" s="38">
        <v>2013</v>
      </c>
    </row>
    <row r="108" spans="1:53" s="31" customFormat="1" x14ac:dyDescent="0.25">
      <c r="A108" s="30" t="s">
        <v>49</v>
      </c>
      <c r="B108" s="38">
        <v>5565</v>
      </c>
      <c r="C108" s="38">
        <v>6621</v>
      </c>
      <c r="D108" s="38">
        <v>6325</v>
      </c>
      <c r="E108" s="38">
        <v>6122</v>
      </c>
      <c r="F108" s="38">
        <v>5838</v>
      </c>
      <c r="G108" s="38">
        <v>5374</v>
      </c>
      <c r="H108" s="38">
        <v>5041</v>
      </c>
      <c r="I108" s="38">
        <v>5137</v>
      </c>
      <c r="J108" s="38">
        <v>4559</v>
      </c>
      <c r="K108" s="38">
        <v>5564</v>
      </c>
      <c r="L108" s="38">
        <v>5496</v>
      </c>
      <c r="M108" s="38">
        <v>4966</v>
      </c>
      <c r="N108" s="38">
        <v>4082</v>
      </c>
      <c r="O108" s="38">
        <v>4460</v>
      </c>
      <c r="P108" s="38">
        <v>5026</v>
      </c>
      <c r="Q108" s="38">
        <v>4472</v>
      </c>
      <c r="R108" s="38">
        <v>4071</v>
      </c>
      <c r="S108" s="38">
        <v>3778</v>
      </c>
      <c r="T108" s="38">
        <v>3372</v>
      </c>
      <c r="U108" s="33">
        <v>3884</v>
      </c>
      <c r="V108" s="33">
        <v>3665</v>
      </c>
      <c r="W108" s="33">
        <v>3074</v>
      </c>
      <c r="X108" s="38">
        <v>3811</v>
      </c>
      <c r="Y108" s="38">
        <v>3504</v>
      </c>
      <c r="Z108" s="38">
        <v>3548</v>
      </c>
      <c r="AA108" s="38">
        <v>3497</v>
      </c>
      <c r="AB108" s="38">
        <v>3590</v>
      </c>
      <c r="AC108" s="38">
        <v>3547</v>
      </c>
      <c r="AD108" s="38">
        <v>3536</v>
      </c>
      <c r="AE108" s="38">
        <v>3391</v>
      </c>
      <c r="AF108" s="38">
        <v>3484</v>
      </c>
      <c r="AG108" s="38">
        <v>3568</v>
      </c>
      <c r="AH108" s="38">
        <v>3325</v>
      </c>
      <c r="AI108" s="38">
        <v>3418</v>
      </c>
      <c r="AJ108" s="38">
        <v>2961</v>
      </c>
      <c r="AK108" s="38">
        <v>3602</v>
      </c>
      <c r="AL108" s="38">
        <v>3487</v>
      </c>
      <c r="AM108" s="33">
        <v>3531</v>
      </c>
      <c r="AN108" s="38">
        <v>3501</v>
      </c>
      <c r="AO108" s="38">
        <v>3636</v>
      </c>
      <c r="AP108" s="38">
        <v>3694</v>
      </c>
      <c r="AQ108" s="38">
        <v>3870</v>
      </c>
      <c r="AR108" s="38">
        <v>3706</v>
      </c>
      <c r="AS108" s="38">
        <v>3750</v>
      </c>
      <c r="AT108" s="38">
        <v>4015</v>
      </c>
      <c r="AU108" s="38">
        <v>4052</v>
      </c>
      <c r="AV108" s="38">
        <v>3872</v>
      </c>
      <c r="AW108" s="38">
        <v>3905</v>
      </c>
      <c r="AX108" s="38">
        <v>4022</v>
      </c>
      <c r="AY108" s="38">
        <v>4150</v>
      </c>
      <c r="AZ108" s="38">
        <v>4410</v>
      </c>
      <c r="BA108" s="38">
        <v>2922</v>
      </c>
    </row>
    <row r="109" spans="1:53" s="31" customFormat="1" x14ac:dyDescent="0.25">
      <c r="A109" s="30" t="s">
        <v>65</v>
      </c>
      <c r="B109" s="38"/>
      <c r="C109" s="38"/>
      <c r="D109" s="38"/>
      <c r="E109" s="38">
        <f>SUM(E102:E108)</f>
        <v>13935</v>
      </c>
      <c r="F109" s="38">
        <f t="shared" ref="F109:BA109" si="33">SUM(F102:F108)</f>
        <v>13285</v>
      </c>
      <c r="G109" s="38">
        <f t="shared" si="33"/>
        <v>12490</v>
      </c>
      <c r="H109" s="38">
        <f t="shared" si="33"/>
        <v>12246</v>
      </c>
      <c r="I109" s="38">
        <f t="shared" si="33"/>
        <v>12142</v>
      </c>
      <c r="J109" s="38">
        <f t="shared" si="33"/>
        <v>10854</v>
      </c>
      <c r="K109" s="38">
        <f t="shared" si="33"/>
        <v>12997</v>
      </c>
      <c r="L109" s="38">
        <f t="shared" si="33"/>
        <v>12788</v>
      </c>
      <c r="M109" s="38">
        <f t="shared" si="33"/>
        <v>11913</v>
      </c>
      <c r="N109" s="38">
        <f t="shared" si="33"/>
        <v>9941</v>
      </c>
      <c r="O109" s="38">
        <f t="shared" si="33"/>
        <v>10794</v>
      </c>
      <c r="P109" s="38">
        <f t="shared" si="33"/>
        <v>12301</v>
      </c>
      <c r="Q109" s="38">
        <f t="shared" si="33"/>
        <v>11223</v>
      </c>
      <c r="R109" s="38">
        <f t="shared" si="33"/>
        <v>10306</v>
      </c>
      <c r="S109" s="38">
        <f t="shared" si="33"/>
        <v>10153</v>
      </c>
      <c r="T109" s="38">
        <f t="shared" si="33"/>
        <v>8624</v>
      </c>
      <c r="U109" s="38">
        <f t="shared" si="33"/>
        <v>10141</v>
      </c>
      <c r="V109" s="38">
        <f t="shared" si="33"/>
        <v>9636</v>
      </c>
      <c r="W109" s="38">
        <f t="shared" si="33"/>
        <v>8147</v>
      </c>
      <c r="X109" s="38">
        <f t="shared" si="33"/>
        <v>9950</v>
      </c>
      <c r="Y109" s="38">
        <f t="shared" si="33"/>
        <v>9343</v>
      </c>
      <c r="Z109" s="38">
        <f t="shared" si="33"/>
        <v>9256</v>
      </c>
      <c r="AA109" s="38">
        <f t="shared" si="33"/>
        <v>9212</v>
      </c>
      <c r="AB109" s="38">
        <f t="shared" si="33"/>
        <v>9258</v>
      </c>
      <c r="AC109" s="38">
        <f t="shared" si="33"/>
        <v>9293</v>
      </c>
      <c r="AD109" s="38">
        <f t="shared" si="33"/>
        <v>9127</v>
      </c>
      <c r="AE109" s="38">
        <f t="shared" si="33"/>
        <v>9141</v>
      </c>
      <c r="AF109" s="38">
        <f t="shared" si="33"/>
        <v>9161</v>
      </c>
      <c r="AG109" s="38">
        <f t="shared" si="33"/>
        <v>9319</v>
      </c>
      <c r="AH109" s="38">
        <f t="shared" si="33"/>
        <v>8830</v>
      </c>
      <c r="AI109" s="38">
        <f t="shared" si="33"/>
        <v>8978</v>
      </c>
      <c r="AJ109" s="38">
        <f t="shared" si="33"/>
        <v>7865</v>
      </c>
      <c r="AK109" s="38">
        <f t="shared" si="33"/>
        <v>9445</v>
      </c>
      <c r="AL109" s="38">
        <f t="shared" si="33"/>
        <v>9191</v>
      </c>
      <c r="AM109" s="38">
        <f t="shared" si="33"/>
        <v>9305</v>
      </c>
      <c r="AN109" s="38">
        <f t="shared" si="33"/>
        <v>9150</v>
      </c>
      <c r="AO109" s="38">
        <f t="shared" si="33"/>
        <v>9503</v>
      </c>
      <c r="AP109" s="38">
        <f t="shared" si="33"/>
        <v>9649</v>
      </c>
      <c r="AQ109" s="38">
        <f t="shared" si="33"/>
        <v>9864</v>
      </c>
      <c r="AR109" s="38">
        <f t="shared" si="33"/>
        <v>9603</v>
      </c>
      <c r="AS109" s="38">
        <f t="shared" si="33"/>
        <v>9529</v>
      </c>
      <c r="AT109" s="38">
        <f t="shared" si="33"/>
        <v>10151</v>
      </c>
      <c r="AU109" s="38">
        <f t="shared" si="33"/>
        <v>10193</v>
      </c>
      <c r="AV109" s="38">
        <f t="shared" si="33"/>
        <v>9957</v>
      </c>
      <c r="AW109" s="38">
        <f t="shared" si="33"/>
        <v>10033</v>
      </c>
      <c r="AX109" s="38">
        <f t="shared" si="33"/>
        <v>10287</v>
      </c>
      <c r="AY109" s="38">
        <f t="shared" si="33"/>
        <v>10550</v>
      </c>
      <c r="AZ109" s="38">
        <f t="shared" si="33"/>
        <v>11116</v>
      </c>
      <c r="BA109" s="38">
        <f t="shared" si="33"/>
        <v>7131</v>
      </c>
    </row>
    <row r="110" spans="1:53" s="31" customFormat="1" x14ac:dyDescent="0.25">
      <c r="A110" s="29"/>
    </row>
    <row r="111" spans="1:53" s="18" customFormat="1" ht="18.75" x14ac:dyDescent="0.3">
      <c r="A111" s="14" t="s">
        <v>62</v>
      </c>
      <c r="BA111" s="35"/>
    </row>
    <row r="112" spans="1:53" s="31" customFormat="1" x14ac:dyDescent="0.25">
      <c r="A112" s="34" t="s">
        <v>50</v>
      </c>
      <c r="B112" s="17">
        <v>1</v>
      </c>
      <c r="C112" s="17">
        <v>2</v>
      </c>
      <c r="D112" s="17">
        <v>3</v>
      </c>
      <c r="E112" s="17">
        <v>4</v>
      </c>
      <c r="F112" s="17">
        <v>5</v>
      </c>
      <c r="G112" s="17">
        <v>6</v>
      </c>
      <c r="H112" s="17">
        <v>7</v>
      </c>
      <c r="I112" s="17">
        <v>8</v>
      </c>
      <c r="J112" s="17">
        <v>9</v>
      </c>
      <c r="K112" s="17">
        <v>10</v>
      </c>
      <c r="L112" s="17">
        <v>11</v>
      </c>
      <c r="M112" s="17">
        <v>12</v>
      </c>
      <c r="N112" s="17">
        <v>13</v>
      </c>
      <c r="O112" s="17">
        <v>14</v>
      </c>
      <c r="P112" s="17">
        <v>15</v>
      </c>
      <c r="Q112" s="17">
        <v>16</v>
      </c>
      <c r="R112" s="17">
        <v>17</v>
      </c>
      <c r="S112" s="17">
        <v>18</v>
      </c>
      <c r="T112" s="17">
        <v>19</v>
      </c>
      <c r="U112" s="17">
        <v>20</v>
      </c>
      <c r="V112" s="17">
        <v>21</v>
      </c>
      <c r="W112" s="17">
        <v>22</v>
      </c>
      <c r="X112" s="17">
        <v>23</v>
      </c>
      <c r="Y112" s="17">
        <v>24</v>
      </c>
      <c r="Z112" s="17">
        <v>25</v>
      </c>
      <c r="AA112" s="17">
        <v>26</v>
      </c>
      <c r="AB112" s="17">
        <v>27</v>
      </c>
      <c r="AC112" s="17">
        <v>28</v>
      </c>
      <c r="AD112" s="17">
        <v>29</v>
      </c>
      <c r="AE112" s="17">
        <v>30</v>
      </c>
      <c r="AF112" s="17">
        <v>31</v>
      </c>
      <c r="AG112" s="17">
        <v>32</v>
      </c>
      <c r="AH112" s="17">
        <v>33</v>
      </c>
      <c r="AI112" s="17">
        <v>34</v>
      </c>
      <c r="AJ112" s="17">
        <v>35</v>
      </c>
      <c r="AK112" s="17">
        <v>36</v>
      </c>
      <c r="AL112" s="17">
        <v>37</v>
      </c>
      <c r="AM112" s="17">
        <v>38</v>
      </c>
      <c r="AN112" s="17">
        <v>39</v>
      </c>
      <c r="AO112" s="17">
        <v>40</v>
      </c>
      <c r="AP112" s="17">
        <v>41</v>
      </c>
      <c r="AQ112" s="17">
        <v>42</v>
      </c>
      <c r="AR112" s="17">
        <v>43</v>
      </c>
      <c r="AS112" s="17">
        <v>44</v>
      </c>
      <c r="AT112" s="17">
        <v>45</v>
      </c>
      <c r="AU112" s="17">
        <v>46</v>
      </c>
      <c r="AV112" s="17">
        <v>47</v>
      </c>
      <c r="AW112" s="17">
        <v>48</v>
      </c>
      <c r="AX112" s="17">
        <v>49</v>
      </c>
      <c r="AY112" s="17">
        <v>50</v>
      </c>
      <c r="AZ112" s="17">
        <v>51</v>
      </c>
      <c r="BA112" s="16">
        <v>52</v>
      </c>
    </row>
    <row r="113" spans="1:53" s="31" customFormat="1" x14ac:dyDescent="0.25">
      <c r="A113" s="32" t="s">
        <v>52</v>
      </c>
      <c r="B113" s="37">
        <v>43833</v>
      </c>
      <c r="C113" s="37">
        <v>43840</v>
      </c>
      <c r="D113" s="37">
        <v>43847</v>
      </c>
      <c r="E113" s="37">
        <v>43854</v>
      </c>
      <c r="F113" s="37">
        <v>43861</v>
      </c>
      <c r="G113" s="37">
        <v>43868</v>
      </c>
      <c r="H113" s="37">
        <v>43875</v>
      </c>
      <c r="I113" s="37">
        <v>43882</v>
      </c>
      <c r="J113" s="37">
        <v>43889</v>
      </c>
      <c r="K113" s="37">
        <v>43896</v>
      </c>
      <c r="L113" s="37">
        <v>43903</v>
      </c>
      <c r="M113" s="37">
        <v>43910</v>
      </c>
      <c r="N113" s="37">
        <v>43917</v>
      </c>
      <c r="O113" s="37">
        <v>43924</v>
      </c>
      <c r="P113" s="36">
        <v>43931</v>
      </c>
      <c r="Q113" s="36">
        <v>43938</v>
      </c>
      <c r="R113" s="36">
        <v>43945</v>
      </c>
      <c r="S113" s="36">
        <v>43952</v>
      </c>
      <c r="T113" s="36">
        <v>43959</v>
      </c>
      <c r="U113" s="36">
        <v>43966</v>
      </c>
      <c r="V113" s="36">
        <v>43973</v>
      </c>
      <c r="W113" s="36">
        <v>43980</v>
      </c>
      <c r="X113" s="36">
        <v>43987</v>
      </c>
      <c r="Y113" s="36">
        <v>43994</v>
      </c>
      <c r="Z113" s="36">
        <v>44001</v>
      </c>
      <c r="AA113" s="36">
        <v>44008</v>
      </c>
      <c r="AB113" s="36">
        <v>44015</v>
      </c>
      <c r="AC113" s="36">
        <v>44022</v>
      </c>
      <c r="AD113" s="36">
        <v>44029</v>
      </c>
      <c r="AE113" s="36">
        <v>44036</v>
      </c>
      <c r="AF113" s="36">
        <v>44043</v>
      </c>
      <c r="AG113" s="36">
        <v>44050</v>
      </c>
      <c r="AH113" s="36">
        <v>44057</v>
      </c>
      <c r="AI113" s="36">
        <v>44064</v>
      </c>
      <c r="AJ113" s="36">
        <v>44071</v>
      </c>
      <c r="AK113" s="36">
        <v>44078</v>
      </c>
      <c r="AL113" s="36">
        <v>44085</v>
      </c>
      <c r="AM113" s="36">
        <v>44092</v>
      </c>
      <c r="AN113" s="36">
        <v>44099</v>
      </c>
      <c r="AO113" s="36">
        <v>44106</v>
      </c>
      <c r="AP113" s="36">
        <v>44113</v>
      </c>
      <c r="AQ113" s="36">
        <v>44120</v>
      </c>
      <c r="AR113" s="36">
        <v>44127</v>
      </c>
      <c r="AS113" s="36">
        <v>44134</v>
      </c>
      <c r="AT113" s="36">
        <v>44141</v>
      </c>
      <c r="AU113" s="36">
        <v>44148</v>
      </c>
      <c r="AV113" s="36">
        <v>44155</v>
      </c>
      <c r="AW113" s="36">
        <v>44162</v>
      </c>
      <c r="AX113" s="36">
        <v>44169</v>
      </c>
      <c r="AY113" s="36">
        <v>44176</v>
      </c>
      <c r="AZ113" s="36">
        <v>44183</v>
      </c>
      <c r="BA113" s="15">
        <v>44190</v>
      </c>
    </row>
    <row r="114" spans="1:53" s="31" customFormat="1" x14ac:dyDescent="0.25">
      <c r="A114" s="28" t="s">
        <v>51</v>
      </c>
      <c r="B114" s="38">
        <v>52</v>
      </c>
      <c r="C114" s="38">
        <v>73</v>
      </c>
      <c r="D114" s="38">
        <v>59</v>
      </c>
      <c r="E114" s="44">
        <f t="shared" ref="E114:AJ114" si="34">E29-E102</f>
        <v>-8</v>
      </c>
      <c r="F114" s="44">
        <f t="shared" si="34"/>
        <v>16</v>
      </c>
      <c r="G114" s="44">
        <f t="shared" si="34"/>
        <v>9</v>
      </c>
      <c r="H114" s="44">
        <f t="shared" si="34"/>
        <v>1</v>
      </c>
      <c r="I114" s="44">
        <f t="shared" si="34"/>
        <v>33</v>
      </c>
      <c r="J114" s="44">
        <f t="shared" si="34"/>
        <v>7</v>
      </c>
      <c r="K114" s="44">
        <f t="shared" si="34"/>
        <v>-2</v>
      </c>
      <c r="L114" s="44">
        <f t="shared" si="34"/>
        <v>10</v>
      </c>
      <c r="M114" s="44">
        <f t="shared" si="34"/>
        <v>3</v>
      </c>
      <c r="N114" s="44">
        <f t="shared" si="34"/>
        <v>2</v>
      </c>
      <c r="O114" s="44">
        <f t="shared" si="34"/>
        <v>-5</v>
      </c>
      <c r="P114" s="44">
        <f t="shared" si="34"/>
        <v>11</v>
      </c>
      <c r="Q114" s="44">
        <f>Q29-Q102</f>
        <v>-6</v>
      </c>
      <c r="R114" s="44">
        <f t="shared" si="34"/>
        <v>-23</v>
      </c>
      <c r="S114" s="44">
        <f t="shared" si="34"/>
        <v>-5</v>
      </c>
      <c r="T114" s="44">
        <f t="shared" si="34"/>
        <v>8</v>
      </c>
      <c r="U114" s="44">
        <f t="shared" si="34"/>
        <v>-8</v>
      </c>
      <c r="V114" s="44">
        <f t="shared" si="34"/>
        <v>-9</v>
      </c>
      <c r="W114" s="44">
        <f t="shared" si="34"/>
        <v>-1</v>
      </c>
      <c r="X114" s="44">
        <f t="shared" si="34"/>
        <v>2</v>
      </c>
      <c r="Y114" s="44">
        <f t="shared" si="34"/>
        <v>-14</v>
      </c>
      <c r="Z114" s="44">
        <f t="shared" si="34"/>
        <v>-9</v>
      </c>
      <c r="AA114" s="44">
        <f t="shared" si="34"/>
        <v>-4</v>
      </c>
      <c r="AB114" s="44">
        <f t="shared" si="34"/>
        <v>-17</v>
      </c>
      <c r="AC114" s="44">
        <f t="shared" si="34"/>
        <v>-4</v>
      </c>
      <c r="AD114" s="44">
        <f t="shared" si="34"/>
        <v>0</v>
      </c>
      <c r="AE114" s="44">
        <f t="shared" si="34"/>
        <v>-2</v>
      </c>
      <c r="AF114" s="44">
        <f t="shared" si="34"/>
        <v>-5</v>
      </c>
      <c r="AG114" s="44">
        <f t="shared" si="34"/>
        <v>-2</v>
      </c>
      <c r="AH114" s="44">
        <f t="shared" si="34"/>
        <v>-10</v>
      </c>
      <c r="AI114" s="44">
        <f t="shared" si="34"/>
        <v>3</v>
      </c>
      <c r="AJ114" s="44">
        <f t="shared" si="34"/>
        <v>-6</v>
      </c>
      <c r="AK114" s="44">
        <f t="shared" ref="AK114:BA114" si="35">AK29-AK102</f>
        <v>9</v>
      </c>
      <c r="AL114" s="44">
        <f t="shared" si="35"/>
        <v>5</v>
      </c>
      <c r="AM114" s="44">
        <f t="shared" si="35"/>
        <v>-24</v>
      </c>
      <c r="AN114" s="44">
        <f t="shared" si="35"/>
        <v>5</v>
      </c>
      <c r="AO114" s="44">
        <f t="shared" si="35"/>
        <v>28</v>
      </c>
      <c r="AP114" s="44">
        <f t="shared" si="35"/>
        <v>-1</v>
      </c>
      <c r="AQ114" s="44">
        <f t="shared" si="35"/>
        <v>11</v>
      </c>
      <c r="AR114" s="44">
        <f t="shared" si="35"/>
        <v>-16</v>
      </c>
      <c r="AS114" s="44">
        <f t="shared" si="35"/>
        <v>-1</v>
      </c>
      <c r="AT114" s="44">
        <f t="shared" si="35"/>
        <v>8</v>
      </c>
      <c r="AU114" s="44">
        <f t="shared" si="35"/>
        <v>-1</v>
      </c>
      <c r="AV114" s="44">
        <f t="shared" si="35"/>
        <v>-5</v>
      </c>
      <c r="AW114" s="44">
        <f t="shared" si="35"/>
        <v>-2</v>
      </c>
      <c r="AX114" s="44">
        <f t="shared" si="35"/>
        <v>5</v>
      </c>
      <c r="AY114" s="44">
        <f t="shared" si="35"/>
        <v>1</v>
      </c>
      <c r="AZ114" s="44">
        <f t="shared" si="35"/>
        <v>12</v>
      </c>
      <c r="BA114" s="45">
        <f t="shared" si="35"/>
        <v>12</v>
      </c>
    </row>
    <row r="115" spans="1:53" s="31" customFormat="1" x14ac:dyDescent="0.25">
      <c r="A115" s="28" t="s">
        <v>44</v>
      </c>
      <c r="B115" s="44">
        <f>B30-B103</f>
        <v>-3</v>
      </c>
      <c r="C115" s="44">
        <f>C30-C103</f>
        <v>3</v>
      </c>
      <c r="D115" s="44">
        <f>D30-D103</f>
        <v>7</v>
      </c>
      <c r="E115" s="44">
        <f t="shared" ref="E115:AJ115" si="36">E30-E103</f>
        <v>-3</v>
      </c>
      <c r="F115" s="44">
        <f t="shared" si="36"/>
        <v>1</v>
      </c>
      <c r="G115" s="44">
        <f t="shared" si="36"/>
        <v>2</v>
      </c>
      <c r="H115" s="44">
        <f t="shared" si="36"/>
        <v>0</v>
      </c>
      <c r="I115" s="44">
        <f t="shared" si="36"/>
        <v>17</v>
      </c>
      <c r="J115" s="44">
        <f t="shared" si="36"/>
        <v>9</v>
      </c>
      <c r="K115" s="44">
        <f t="shared" si="36"/>
        <v>-11</v>
      </c>
      <c r="L115" s="44">
        <f t="shared" si="36"/>
        <v>7</v>
      </c>
      <c r="M115" s="44">
        <f t="shared" si="36"/>
        <v>9</v>
      </c>
      <c r="N115" s="44">
        <f t="shared" si="36"/>
        <v>-3</v>
      </c>
      <c r="O115" s="44">
        <f t="shared" si="36"/>
        <v>-9</v>
      </c>
      <c r="P115" s="44">
        <f t="shared" si="36"/>
        <v>-2</v>
      </c>
      <c r="Q115" s="44">
        <f>Q30-Q103</f>
        <v>0</v>
      </c>
      <c r="R115" s="44">
        <f t="shared" si="36"/>
        <v>6</v>
      </c>
      <c r="S115" s="44">
        <f t="shared" si="36"/>
        <v>-3</v>
      </c>
      <c r="T115" s="44">
        <f t="shared" si="36"/>
        <v>-4</v>
      </c>
      <c r="U115" s="44">
        <f t="shared" si="36"/>
        <v>-10</v>
      </c>
      <c r="V115" s="44">
        <f t="shared" si="36"/>
        <v>8</v>
      </c>
      <c r="W115" s="44">
        <f t="shared" si="36"/>
        <v>-2</v>
      </c>
      <c r="X115" s="44">
        <f t="shared" si="36"/>
        <v>-1</v>
      </c>
      <c r="Y115" s="44">
        <f t="shared" si="36"/>
        <v>1</v>
      </c>
      <c r="Z115" s="44">
        <f t="shared" si="36"/>
        <v>-1</v>
      </c>
      <c r="AA115" s="44">
        <f t="shared" si="36"/>
        <v>-1</v>
      </c>
      <c r="AB115" s="44">
        <f t="shared" si="36"/>
        <v>3</v>
      </c>
      <c r="AC115" s="44">
        <f t="shared" si="36"/>
        <v>-5</v>
      </c>
      <c r="AD115" s="44">
        <f t="shared" si="36"/>
        <v>-1</v>
      </c>
      <c r="AE115" s="44">
        <f t="shared" si="36"/>
        <v>1</v>
      </c>
      <c r="AF115" s="44">
        <f t="shared" si="36"/>
        <v>-7</v>
      </c>
      <c r="AG115" s="44">
        <f t="shared" si="36"/>
        <v>-6</v>
      </c>
      <c r="AH115" s="44">
        <f t="shared" si="36"/>
        <v>13</v>
      </c>
      <c r="AI115" s="44">
        <f t="shared" si="36"/>
        <v>-14</v>
      </c>
      <c r="AJ115" s="44">
        <f t="shared" si="36"/>
        <v>5</v>
      </c>
      <c r="AK115" s="44">
        <f t="shared" ref="AK115:BA115" si="37">AK30-AK103</f>
        <v>-1</v>
      </c>
      <c r="AL115" s="44">
        <f t="shared" si="37"/>
        <v>-6</v>
      </c>
      <c r="AM115" s="44">
        <f t="shared" si="37"/>
        <v>0</v>
      </c>
      <c r="AN115" s="44">
        <f t="shared" si="37"/>
        <v>4</v>
      </c>
      <c r="AO115" s="44">
        <f t="shared" si="37"/>
        <v>-2</v>
      </c>
      <c r="AP115" s="44">
        <f t="shared" si="37"/>
        <v>-4</v>
      </c>
      <c r="AQ115" s="44">
        <f t="shared" si="37"/>
        <v>-4</v>
      </c>
      <c r="AR115" s="44">
        <f t="shared" si="37"/>
        <v>-10</v>
      </c>
      <c r="AS115" s="44">
        <f t="shared" si="37"/>
        <v>-5</v>
      </c>
      <c r="AT115" s="44">
        <f t="shared" si="37"/>
        <v>-5</v>
      </c>
      <c r="AU115" s="44">
        <f t="shared" si="37"/>
        <v>-10</v>
      </c>
      <c r="AV115" s="44">
        <f t="shared" si="37"/>
        <v>-3</v>
      </c>
      <c r="AW115" s="44">
        <f t="shared" si="37"/>
        <v>-6</v>
      </c>
      <c r="AX115" s="44">
        <f t="shared" si="37"/>
        <v>2</v>
      </c>
      <c r="AY115" s="44">
        <f t="shared" si="37"/>
        <v>19</v>
      </c>
      <c r="AZ115" s="44">
        <f t="shared" si="37"/>
        <v>-4</v>
      </c>
      <c r="BA115" s="45">
        <f t="shared" si="37"/>
        <v>2</v>
      </c>
    </row>
    <row r="116" spans="1:53" s="31" customFormat="1" x14ac:dyDescent="0.25">
      <c r="A116" s="28" t="s">
        <v>45</v>
      </c>
      <c r="B116" s="44">
        <f>B31-B104</f>
        <v>7</v>
      </c>
      <c r="C116" s="44">
        <f>C31-C104</f>
        <v>-22</v>
      </c>
      <c r="D116" s="44">
        <f>D31-D104</f>
        <v>33</v>
      </c>
      <c r="E116" s="44">
        <f t="shared" ref="E116:AJ116" si="38">E31-E104</f>
        <v>41</v>
      </c>
      <c r="F116" s="44">
        <f t="shared" si="38"/>
        <v>-32</v>
      </c>
      <c r="G116" s="44">
        <f t="shared" si="38"/>
        <v>-26</v>
      </c>
      <c r="H116" s="44">
        <f t="shared" si="38"/>
        <v>-13</v>
      </c>
      <c r="I116" s="44">
        <f t="shared" si="38"/>
        <v>-18</v>
      </c>
      <c r="J116" s="44">
        <f t="shared" si="38"/>
        <v>34</v>
      </c>
      <c r="K116" s="44">
        <f t="shared" si="38"/>
        <v>16</v>
      </c>
      <c r="L116" s="44">
        <f t="shared" si="38"/>
        <v>-30</v>
      </c>
      <c r="M116" s="44">
        <f t="shared" si="38"/>
        <v>15</v>
      </c>
      <c r="N116" s="44">
        <f t="shared" si="38"/>
        <v>28</v>
      </c>
      <c r="O116" s="44">
        <f t="shared" si="38"/>
        <v>36</v>
      </c>
      <c r="P116" s="44">
        <f t="shared" si="38"/>
        <v>-49</v>
      </c>
      <c r="Q116" s="44">
        <f>Q31-Q104</f>
        <v>-50</v>
      </c>
      <c r="R116" s="44">
        <f t="shared" si="38"/>
        <v>-67</v>
      </c>
      <c r="S116" s="44">
        <f t="shared" si="38"/>
        <v>-11</v>
      </c>
      <c r="T116" s="44">
        <f t="shared" si="38"/>
        <v>15</v>
      </c>
      <c r="U116" s="44">
        <f t="shared" si="38"/>
        <v>4</v>
      </c>
      <c r="V116" s="44">
        <f t="shared" si="38"/>
        <v>15</v>
      </c>
      <c r="W116" s="44">
        <f t="shared" si="38"/>
        <v>-11</v>
      </c>
      <c r="X116" s="44">
        <f t="shared" si="38"/>
        <v>8</v>
      </c>
      <c r="Y116" s="44">
        <f t="shared" si="38"/>
        <v>12</v>
      </c>
      <c r="Z116" s="44">
        <f t="shared" si="38"/>
        <v>-29</v>
      </c>
      <c r="AA116" s="44">
        <f t="shared" si="38"/>
        <v>-33</v>
      </c>
      <c r="AB116" s="44">
        <f t="shared" si="38"/>
        <v>-31</v>
      </c>
      <c r="AC116" s="44">
        <f t="shared" si="38"/>
        <v>-45</v>
      </c>
      <c r="AD116" s="44">
        <f t="shared" si="38"/>
        <v>-25</v>
      </c>
      <c r="AE116" s="44">
        <f t="shared" si="38"/>
        <v>-24</v>
      </c>
      <c r="AF116" s="44">
        <f t="shared" si="38"/>
        <v>-21</v>
      </c>
      <c r="AG116" s="44">
        <f t="shared" si="38"/>
        <v>-83</v>
      </c>
      <c r="AH116" s="44">
        <f t="shared" si="38"/>
        <v>24</v>
      </c>
      <c r="AI116" s="44">
        <f t="shared" si="38"/>
        <v>14</v>
      </c>
      <c r="AJ116" s="44">
        <f t="shared" si="38"/>
        <v>-9</v>
      </c>
      <c r="AK116" s="44">
        <f t="shared" ref="AK116:BA116" si="39">AK31-AK104</f>
        <v>-55</v>
      </c>
      <c r="AL116" s="44">
        <f t="shared" si="39"/>
        <v>22</v>
      </c>
      <c r="AM116" s="44">
        <f t="shared" si="39"/>
        <v>-28</v>
      </c>
      <c r="AN116" s="44">
        <f t="shared" si="39"/>
        <v>-1</v>
      </c>
      <c r="AO116" s="44">
        <f t="shared" si="39"/>
        <v>38</v>
      </c>
      <c r="AP116" s="44">
        <f t="shared" si="39"/>
        <v>-26</v>
      </c>
      <c r="AQ116" s="44">
        <f t="shared" si="39"/>
        <v>2</v>
      </c>
      <c r="AR116" s="44">
        <f t="shared" si="39"/>
        <v>-28</v>
      </c>
      <c r="AS116" s="44">
        <f t="shared" si="39"/>
        <v>0</v>
      </c>
      <c r="AT116" s="44">
        <f t="shared" si="39"/>
        <v>6</v>
      </c>
      <c r="AU116" s="44">
        <f t="shared" si="39"/>
        <v>-21</v>
      </c>
      <c r="AV116" s="44">
        <f t="shared" si="39"/>
        <v>-29</v>
      </c>
      <c r="AW116" s="44">
        <f t="shared" si="39"/>
        <v>-5</v>
      </c>
      <c r="AX116" s="44">
        <f t="shared" si="39"/>
        <v>-11</v>
      </c>
      <c r="AY116" s="44">
        <f t="shared" si="39"/>
        <v>20</v>
      </c>
      <c r="AZ116" s="44">
        <f t="shared" si="39"/>
        <v>35</v>
      </c>
      <c r="BA116" s="45">
        <f t="shared" si="39"/>
        <v>-18</v>
      </c>
    </row>
    <row r="117" spans="1:53" s="31" customFormat="1" x14ac:dyDescent="0.25">
      <c r="A117" s="28" t="s">
        <v>46</v>
      </c>
      <c r="B117" s="44">
        <f>B32-B105</f>
        <v>-91</v>
      </c>
      <c r="C117" s="44">
        <f>C32-C105</f>
        <v>-142</v>
      </c>
      <c r="D117" s="44">
        <f>D32-D105</f>
        <v>-134</v>
      </c>
      <c r="E117" s="44">
        <f t="shared" ref="E117:AJ117" si="40">E32-E105</f>
        <v>-21</v>
      </c>
      <c r="F117" s="44">
        <f t="shared" si="40"/>
        <v>-37</v>
      </c>
      <c r="G117" s="44">
        <f t="shared" si="40"/>
        <v>40</v>
      </c>
      <c r="H117" s="44">
        <f t="shared" si="40"/>
        <v>-5</v>
      </c>
      <c r="I117" s="44">
        <f t="shared" si="40"/>
        <v>17</v>
      </c>
      <c r="J117" s="44">
        <f t="shared" si="40"/>
        <v>35</v>
      </c>
      <c r="K117" s="44">
        <f t="shared" si="40"/>
        <v>-20</v>
      </c>
      <c r="L117" s="44">
        <f t="shared" si="40"/>
        <v>-5</v>
      </c>
      <c r="M117" s="44">
        <f t="shared" si="40"/>
        <v>-100</v>
      </c>
      <c r="N117" s="44">
        <f t="shared" si="40"/>
        <v>157</v>
      </c>
      <c r="O117" s="44">
        <f t="shared" si="40"/>
        <v>3</v>
      </c>
      <c r="P117" s="44">
        <f t="shared" si="40"/>
        <v>-117</v>
      </c>
      <c r="Q117" s="44">
        <f>Q32-Q105</f>
        <v>-286</v>
      </c>
      <c r="R117" s="44">
        <f t="shared" si="40"/>
        <v>-6</v>
      </c>
      <c r="S117" s="44">
        <f t="shared" si="40"/>
        <v>-29</v>
      </c>
      <c r="T117" s="44">
        <f t="shared" si="40"/>
        <v>-21</v>
      </c>
      <c r="U117" s="44">
        <f t="shared" si="40"/>
        <v>-56</v>
      </c>
      <c r="V117" s="44">
        <f t="shared" si="40"/>
        <v>4</v>
      </c>
      <c r="W117" s="44">
        <f t="shared" si="40"/>
        <v>-7</v>
      </c>
      <c r="X117" s="44">
        <f t="shared" si="40"/>
        <v>28</v>
      </c>
      <c r="Y117" s="44">
        <f t="shared" si="40"/>
        <v>-50</v>
      </c>
      <c r="Z117" s="44">
        <f t="shared" si="40"/>
        <v>-11</v>
      </c>
      <c r="AA117" s="44">
        <f t="shared" si="40"/>
        <v>30</v>
      </c>
      <c r="AB117" s="44">
        <f t="shared" si="40"/>
        <v>-38</v>
      </c>
      <c r="AC117" s="44">
        <f t="shared" si="40"/>
        <v>0</v>
      </c>
      <c r="AD117" s="44">
        <f t="shared" si="40"/>
        <v>-30</v>
      </c>
      <c r="AE117" s="44">
        <f t="shared" si="40"/>
        <v>-76</v>
      </c>
      <c r="AF117" s="44">
        <f t="shared" si="40"/>
        <v>-32</v>
      </c>
      <c r="AG117" s="44">
        <f t="shared" si="40"/>
        <v>-80</v>
      </c>
      <c r="AH117" s="44">
        <f t="shared" si="40"/>
        <v>114</v>
      </c>
      <c r="AI117" s="44">
        <f t="shared" si="40"/>
        <v>44</v>
      </c>
      <c r="AJ117" s="44">
        <f t="shared" si="40"/>
        <v>9</v>
      </c>
      <c r="AK117" s="44">
        <f t="shared" ref="AK117:BA117" si="41">AK32-AK105</f>
        <v>3</v>
      </c>
      <c r="AL117" s="44">
        <f t="shared" si="41"/>
        <v>-11</v>
      </c>
      <c r="AM117" s="44">
        <f t="shared" si="41"/>
        <v>3</v>
      </c>
      <c r="AN117" s="44">
        <f t="shared" si="41"/>
        <v>114</v>
      </c>
      <c r="AO117" s="44">
        <f t="shared" si="41"/>
        <v>-11</v>
      </c>
      <c r="AP117" s="44">
        <f t="shared" si="41"/>
        <v>-75</v>
      </c>
      <c r="AQ117" s="44">
        <f t="shared" si="41"/>
        <v>-55</v>
      </c>
      <c r="AR117" s="44">
        <f t="shared" si="41"/>
        <v>-2</v>
      </c>
      <c r="AS117" s="44">
        <f t="shared" si="41"/>
        <v>45</v>
      </c>
      <c r="AT117" s="44">
        <f t="shared" si="41"/>
        <v>79</v>
      </c>
      <c r="AU117" s="44">
        <f t="shared" si="41"/>
        <v>16</v>
      </c>
      <c r="AV117" s="44">
        <f t="shared" si="41"/>
        <v>2</v>
      </c>
      <c r="AW117" s="44">
        <f t="shared" si="41"/>
        <v>-9</v>
      </c>
      <c r="AX117" s="44">
        <f t="shared" si="41"/>
        <v>57</v>
      </c>
      <c r="AY117" s="44">
        <f t="shared" si="41"/>
        <v>48</v>
      </c>
      <c r="AZ117" s="44">
        <f t="shared" si="41"/>
        <v>10</v>
      </c>
      <c r="BA117" s="45">
        <f t="shared" si="41"/>
        <v>-19</v>
      </c>
    </row>
    <row r="118" spans="1:53" s="31" customFormat="1" x14ac:dyDescent="0.25">
      <c r="A118" s="28" t="s">
        <v>47</v>
      </c>
      <c r="B118" s="44">
        <f>B33-B106</f>
        <v>-210</v>
      </c>
      <c r="C118" s="44">
        <f>C33-C106</f>
        <v>-142</v>
      </c>
      <c r="D118" s="44">
        <f>D33-D106</f>
        <v>-187</v>
      </c>
      <c r="E118" s="44">
        <f t="shared" ref="E118:AJ118" si="42">E33-E106</f>
        <v>-221</v>
      </c>
      <c r="F118" s="44">
        <f t="shared" si="42"/>
        <v>-136</v>
      </c>
      <c r="G118" s="44">
        <f t="shared" si="42"/>
        <v>-77</v>
      </c>
      <c r="H118" s="44">
        <f t="shared" si="42"/>
        <v>-42</v>
      </c>
      <c r="I118" s="44">
        <f t="shared" si="42"/>
        <v>-72</v>
      </c>
      <c r="J118" s="44">
        <f t="shared" si="42"/>
        <v>98</v>
      </c>
      <c r="K118" s="44">
        <f t="shared" si="42"/>
        <v>-162</v>
      </c>
      <c r="L118" s="44">
        <f t="shared" si="42"/>
        <v>-271</v>
      </c>
      <c r="M118" s="44">
        <f t="shared" si="42"/>
        <v>-204</v>
      </c>
      <c r="N118" s="44">
        <f t="shared" si="42"/>
        <v>57</v>
      </c>
      <c r="O118" s="44">
        <f t="shared" si="42"/>
        <v>-150</v>
      </c>
      <c r="P118" s="44">
        <f t="shared" si="42"/>
        <v>-341</v>
      </c>
      <c r="Q118" s="44">
        <f>Q33-Q106</f>
        <v>-434</v>
      </c>
      <c r="R118" s="44">
        <f t="shared" si="42"/>
        <v>23</v>
      </c>
      <c r="S118" s="44">
        <f t="shared" si="42"/>
        <v>144</v>
      </c>
      <c r="T118" s="44">
        <f t="shared" si="42"/>
        <v>76</v>
      </c>
      <c r="U118" s="44">
        <f t="shared" si="42"/>
        <v>-110</v>
      </c>
      <c r="V118" s="44">
        <f t="shared" si="42"/>
        <v>106</v>
      </c>
      <c r="W118" s="44">
        <f t="shared" si="42"/>
        <v>-49</v>
      </c>
      <c r="X118" s="44">
        <f t="shared" si="42"/>
        <v>41</v>
      </c>
      <c r="Y118" s="44">
        <f t="shared" si="42"/>
        <v>51</v>
      </c>
      <c r="Z118" s="44">
        <f t="shared" si="42"/>
        <v>12</v>
      </c>
      <c r="AA118" s="44">
        <f t="shared" si="42"/>
        <v>-47</v>
      </c>
      <c r="AB118" s="44">
        <f t="shared" si="42"/>
        <v>13</v>
      </c>
      <c r="AC118" s="44">
        <f t="shared" si="42"/>
        <v>-36</v>
      </c>
      <c r="AD118" s="44">
        <f t="shared" si="42"/>
        <v>-77</v>
      </c>
      <c r="AE118" s="44">
        <f t="shared" si="42"/>
        <v>32</v>
      </c>
      <c r="AF118" s="44">
        <f t="shared" si="42"/>
        <v>61</v>
      </c>
      <c r="AG118" s="44">
        <f t="shared" si="42"/>
        <v>-30</v>
      </c>
      <c r="AH118" s="44">
        <f t="shared" si="42"/>
        <v>15</v>
      </c>
      <c r="AI118" s="44">
        <f t="shared" si="42"/>
        <v>-19</v>
      </c>
      <c r="AJ118" s="44">
        <f t="shared" si="42"/>
        <v>-23</v>
      </c>
      <c r="AK118" s="44">
        <f t="shared" ref="AK118:BA118" si="43">AK33-AK106</f>
        <v>22</v>
      </c>
      <c r="AL118" s="44">
        <f t="shared" si="43"/>
        <v>17</v>
      </c>
      <c r="AM118" s="44">
        <f t="shared" si="43"/>
        <v>-31</v>
      </c>
      <c r="AN118" s="44">
        <f t="shared" si="43"/>
        <v>-60</v>
      </c>
      <c r="AO118" s="44">
        <f t="shared" si="43"/>
        <v>38</v>
      </c>
      <c r="AP118" s="44">
        <f t="shared" si="43"/>
        <v>-12</v>
      </c>
      <c r="AQ118" s="44">
        <f t="shared" si="43"/>
        <v>-26</v>
      </c>
      <c r="AR118" s="44">
        <f t="shared" si="43"/>
        <v>6</v>
      </c>
      <c r="AS118" s="44">
        <f t="shared" si="43"/>
        <v>94</v>
      </c>
      <c r="AT118" s="44">
        <f t="shared" si="43"/>
        <v>10</v>
      </c>
      <c r="AU118" s="44">
        <f t="shared" si="43"/>
        <v>-43</v>
      </c>
      <c r="AV118" s="44">
        <f t="shared" si="43"/>
        <v>43</v>
      </c>
      <c r="AW118" s="44">
        <f t="shared" si="43"/>
        <v>93</v>
      </c>
      <c r="AX118" s="44">
        <f t="shared" si="43"/>
        <v>-7</v>
      </c>
      <c r="AY118" s="44">
        <f t="shared" si="43"/>
        <v>-21</v>
      </c>
      <c r="AZ118" s="44">
        <f t="shared" si="43"/>
        <v>36</v>
      </c>
      <c r="BA118" s="45">
        <f t="shared" si="43"/>
        <v>-20</v>
      </c>
    </row>
    <row r="119" spans="1:53" s="31" customFormat="1" x14ac:dyDescent="0.25">
      <c r="A119" s="28" t="s">
        <v>48</v>
      </c>
      <c r="B119" s="44">
        <f>B34-B107</f>
        <v>-534</v>
      </c>
      <c r="C119" s="44">
        <f>C34-C107</f>
        <v>-565</v>
      </c>
      <c r="D119" s="44">
        <f>D34-D107</f>
        <v>-452</v>
      </c>
      <c r="E119" s="44">
        <f t="shared" ref="E119:AJ119" si="44">E34-E107</f>
        <v>-558</v>
      </c>
      <c r="F119" s="44">
        <f t="shared" si="44"/>
        <v>-535</v>
      </c>
      <c r="G119" s="44">
        <f t="shared" si="44"/>
        <v>-125</v>
      </c>
      <c r="H119" s="44">
        <f t="shared" si="44"/>
        <v>-100</v>
      </c>
      <c r="I119" s="44">
        <f t="shared" si="44"/>
        <v>-229</v>
      </c>
      <c r="J119" s="44">
        <f t="shared" si="44"/>
        <v>89</v>
      </c>
      <c r="K119" s="44">
        <f t="shared" si="44"/>
        <v>-649</v>
      </c>
      <c r="L119" s="44">
        <f t="shared" si="44"/>
        <v>-661</v>
      </c>
      <c r="M119" s="44">
        <f t="shared" si="44"/>
        <v>-394</v>
      </c>
      <c r="N119" s="44">
        <f t="shared" si="44"/>
        <v>-90</v>
      </c>
      <c r="O119" s="44">
        <f t="shared" si="44"/>
        <v>-76</v>
      </c>
      <c r="P119" s="44">
        <f t="shared" si="44"/>
        <v>-535</v>
      </c>
      <c r="Q119" s="44">
        <f>Q34-Q107</f>
        <v>-562</v>
      </c>
      <c r="R119" s="44">
        <f t="shared" si="44"/>
        <v>-95</v>
      </c>
      <c r="S119" s="44">
        <f t="shared" si="44"/>
        <v>300</v>
      </c>
      <c r="T119" s="44">
        <f t="shared" si="44"/>
        <v>195</v>
      </c>
      <c r="U119" s="44">
        <f t="shared" si="44"/>
        <v>73</v>
      </c>
      <c r="V119" s="44">
        <f t="shared" si="44"/>
        <v>259</v>
      </c>
      <c r="W119" s="44">
        <f t="shared" si="44"/>
        <v>73</v>
      </c>
      <c r="X119" s="44">
        <f t="shared" si="44"/>
        <v>-35</v>
      </c>
      <c r="Y119" s="44">
        <f t="shared" si="44"/>
        <v>2</v>
      </c>
      <c r="Z119" s="44">
        <f t="shared" si="44"/>
        <v>161</v>
      </c>
      <c r="AA119" s="44">
        <f t="shared" si="44"/>
        <v>184</v>
      </c>
      <c r="AB119" s="44">
        <f t="shared" si="44"/>
        <v>39</v>
      </c>
      <c r="AC119" s="44">
        <f t="shared" si="44"/>
        <v>-17</v>
      </c>
      <c r="AD119" s="44">
        <f t="shared" si="44"/>
        <v>126</v>
      </c>
      <c r="AE119" s="44">
        <f t="shared" si="44"/>
        <v>-48</v>
      </c>
      <c r="AF119" s="44">
        <f t="shared" si="44"/>
        <v>44</v>
      </c>
      <c r="AG119" s="44">
        <f t="shared" si="44"/>
        <v>12</v>
      </c>
      <c r="AH119" s="44">
        <f t="shared" si="44"/>
        <v>41</v>
      </c>
      <c r="AI119" s="44">
        <f t="shared" si="44"/>
        <v>-81</v>
      </c>
      <c r="AJ119" s="44">
        <f t="shared" si="44"/>
        <v>169</v>
      </c>
      <c r="AK119" s="44">
        <f t="shared" ref="AK119:BA119" si="45">AK34-AK107</f>
        <v>137</v>
      </c>
      <c r="AL119" s="44">
        <f t="shared" si="45"/>
        <v>78</v>
      </c>
      <c r="AM119" s="44">
        <f t="shared" si="45"/>
        <v>94</v>
      </c>
      <c r="AN119" s="44">
        <f t="shared" si="45"/>
        <v>131</v>
      </c>
      <c r="AO119" s="44">
        <f t="shared" si="45"/>
        <v>84</v>
      </c>
      <c r="AP119" s="44">
        <f t="shared" si="45"/>
        <v>128</v>
      </c>
      <c r="AQ119" s="44">
        <f t="shared" si="45"/>
        <v>151</v>
      </c>
      <c r="AR119" s="44">
        <f t="shared" si="45"/>
        <v>157</v>
      </c>
      <c r="AS119" s="44">
        <f t="shared" si="45"/>
        <v>238</v>
      </c>
      <c r="AT119" s="44">
        <f t="shared" si="45"/>
        <v>49</v>
      </c>
      <c r="AU119" s="44">
        <f t="shared" si="45"/>
        <v>251</v>
      </c>
      <c r="AV119" s="44">
        <f t="shared" si="45"/>
        <v>397</v>
      </c>
      <c r="AW119" s="44">
        <f t="shared" si="45"/>
        <v>313</v>
      </c>
      <c r="AX119" s="44">
        <f t="shared" si="45"/>
        <v>113</v>
      </c>
      <c r="AY119" s="44">
        <f t="shared" si="45"/>
        <v>253</v>
      </c>
      <c r="AZ119" s="44">
        <f t="shared" si="45"/>
        <v>163</v>
      </c>
      <c r="BA119" s="45">
        <f t="shared" si="45"/>
        <v>218</v>
      </c>
    </row>
    <row r="120" spans="1:53" s="52" customFormat="1" x14ac:dyDescent="0.25">
      <c r="A120" s="46" t="s">
        <v>49</v>
      </c>
      <c r="B120" s="47">
        <f>B35-B108</f>
        <v>-926</v>
      </c>
      <c r="C120" s="47">
        <f>C35-C108</f>
        <v>-1550</v>
      </c>
      <c r="D120" s="47">
        <f>D35-D108</f>
        <v>-1663</v>
      </c>
      <c r="E120" s="47">
        <f t="shared" ref="E120:AJ120" si="46">E35-E108</f>
        <v>-1425</v>
      </c>
      <c r="F120" s="47">
        <f t="shared" si="46"/>
        <v>-1265</v>
      </c>
      <c r="G120" s="47">
        <f t="shared" si="46"/>
        <v>-653</v>
      </c>
      <c r="H120" s="47">
        <f t="shared" si="46"/>
        <v>-263</v>
      </c>
      <c r="I120" s="47">
        <f t="shared" si="46"/>
        <v>-595</v>
      </c>
      <c r="J120" s="47">
        <f t="shared" si="46"/>
        <v>-82</v>
      </c>
      <c r="K120" s="47">
        <f t="shared" si="46"/>
        <v>-1271</v>
      </c>
      <c r="L120" s="47">
        <f t="shared" si="46"/>
        <v>-1271</v>
      </c>
      <c r="M120" s="47">
        <f t="shared" si="46"/>
        <v>-840</v>
      </c>
      <c r="N120" s="47">
        <f t="shared" si="46"/>
        <v>-225</v>
      </c>
      <c r="O120" s="47">
        <f t="shared" si="46"/>
        <v>-467</v>
      </c>
      <c r="P120" s="47">
        <f t="shared" si="46"/>
        <v>-977</v>
      </c>
      <c r="Q120" s="47">
        <f>Q35-Q108</f>
        <v>-860</v>
      </c>
      <c r="R120" s="47">
        <f t="shared" si="46"/>
        <v>-85</v>
      </c>
      <c r="S120" s="47">
        <f t="shared" si="46"/>
        <v>658</v>
      </c>
      <c r="T120" s="47">
        <f t="shared" si="46"/>
        <v>162</v>
      </c>
      <c r="U120" s="47">
        <f t="shared" si="46"/>
        <v>238</v>
      </c>
      <c r="V120" s="47">
        <f t="shared" si="46"/>
        <v>265</v>
      </c>
      <c r="W120" s="47">
        <f t="shared" si="46"/>
        <v>110</v>
      </c>
      <c r="X120" s="47">
        <f t="shared" si="46"/>
        <v>147</v>
      </c>
      <c r="Y120" s="47">
        <f t="shared" si="46"/>
        <v>100</v>
      </c>
      <c r="Z120" s="47">
        <f t="shared" si="46"/>
        <v>79</v>
      </c>
      <c r="AA120" s="47">
        <f t="shared" si="46"/>
        <v>170</v>
      </c>
      <c r="AB120" s="47">
        <f t="shared" si="46"/>
        <v>-165</v>
      </c>
      <c r="AC120" s="47">
        <f t="shared" si="46"/>
        <v>-7</v>
      </c>
      <c r="AD120" s="47">
        <f t="shared" si="46"/>
        <v>-40</v>
      </c>
      <c r="AE120" s="47">
        <f t="shared" si="46"/>
        <v>88</v>
      </c>
      <c r="AF120" s="47">
        <f t="shared" si="46"/>
        <v>70</v>
      </c>
      <c r="AG120" s="47">
        <f t="shared" si="46"/>
        <v>-8</v>
      </c>
      <c r="AH120" s="47">
        <f t="shared" si="46"/>
        <v>66</v>
      </c>
      <c r="AI120" s="47">
        <f t="shared" si="46"/>
        <v>69</v>
      </c>
      <c r="AJ120" s="47">
        <f t="shared" si="46"/>
        <v>232</v>
      </c>
      <c r="AK120" s="47">
        <f t="shared" ref="AK120:BA120" si="47">AK35-AK108</f>
        <v>135</v>
      </c>
      <c r="AL120" s="47">
        <f t="shared" si="47"/>
        <v>217</v>
      </c>
      <c r="AM120" s="47">
        <f t="shared" si="47"/>
        <v>121</v>
      </c>
      <c r="AN120" s="47">
        <f t="shared" si="47"/>
        <v>174</v>
      </c>
      <c r="AO120" s="47">
        <f t="shared" si="47"/>
        <v>121</v>
      </c>
      <c r="AP120" s="47">
        <f t="shared" si="47"/>
        <v>314</v>
      </c>
      <c r="AQ120" s="47">
        <f t="shared" si="47"/>
        <v>213</v>
      </c>
      <c r="AR120" s="47">
        <f t="shared" si="47"/>
        <v>311</v>
      </c>
      <c r="AS120" s="47">
        <f t="shared" si="47"/>
        <v>264</v>
      </c>
      <c r="AT120" s="47">
        <f t="shared" si="47"/>
        <v>399</v>
      </c>
      <c r="AU120" s="47">
        <f t="shared" si="47"/>
        <v>265</v>
      </c>
      <c r="AV120" s="47">
        <f t="shared" si="47"/>
        <v>520</v>
      </c>
      <c r="AW120" s="47">
        <f t="shared" si="47"/>
        <v>541</v>
      </c>
      <c r="AX120" s="47">
        <f t="shared" si="47"/>
        <v>370</v>
      </c>
      <c r="AY120" s="47">
        <f t="shared" si="47"/>
        <v>318</v>
      </c>
      <c r="AZ120" s="47">
        <f t="shared" si="47"/>
        <v>558</v>
      </c>
      <c r="BA120" s="48">
        <f t="shared" si="47"/>
        <v>227</v>
      </c>
    </row>
    <row r="121" spans="1:53" s="31" customFormat="1" x14ac:dyDescent="0.25">
      <c r="A121" s="75" t="s">
        <v>65</v>
      </c>
      <c r="B121" s="77"/>
      <c r="C121" s="77"/>
      <c r="D121" s="77"/>
      <c r="E121" s="77">
        <f>SUM(E114:E120)</f>
        <v>-2195</v>
      </c>
      <c r="F121" s="77">
        <f t="shared" ref="F121:BA121" si="48">SUM(F114:F120)</f>
        <v>-1988</v>
      </c>
      <c r="G121" s="77">
        <f t="shared" si="48"/>
        <v>-830</v>
      </c>
      <c r="H121" s="77">
        <f t="shared" si="48"/>
        <v>-422</v>
      </c>
      <c r="I121" s="77">
        <f t="shared" si="48"/>
        <v>-847</v>
      </c>
      <c r="J121" s="77">
        <f t="shared" si="48"/>
        <v>190</v>
      </c>
      <c r="K121" s="77">
        <f t="shared" si="48"/>
        <v>-2099</v>
      </c>
      <c r="L121" s="77">
        <f t="shared" si="48"/>
        <v>-2221</v>
      </c>
      <c r="M121" s="77">
        <f t="shared" si="48"/>
        <v>-1511</v>
      </c>
      <c r="N121" s="77">
        <f t="shared" si="48"/>
        <v>-74</v>
      </c>
      <c r="O121" s="77">
        <f t="shared" si="48"/>
        <v>-668</v>
      </c>
      <c r="P121" s="77">
        <f t="shared" si="48"/>
        <v>-2010</v>
      </c>
      <c r="Q121" s="77">
        <f t="shared" si="48"/>
        <v>-2198</v>
      </c>
      <c r="R121" s="77">
        <f t="shared" si="48"/>
        <v>-247</v>
      </c>
      <c r="S121" s="77">
        <f t="shared" si="48"/>
        <v>1054</v>
      </c>
      <c r="T121" s="77">
        <f t="shared" si="48"/>
        <v>431</v>
      </c>
      <c r="U121" s="77">
        <f t="shared" si="48"/>
        <v>131</v>
      </c>
      <c r="V121" s="77">
        <f t="shared" si="48"/>
        <v>648</v>
      </c>
      <c r="W121" s="77">
        <f t="shared" si="48"/>
        <v>113</v>
      </c>
      <c r="X121" s="77">
        <f t="shared" si="48"/>
        <v>190</v>
      </c>
      <c r="Y121" s="77">
        <f t="shared" si="48"/>
        <v>102</v>
      </c>
      <c r="Z121" s="77">
        <f t="shared" si="48"/>
        <v>202</v>
      </c>
      <c r="AA121" s="77">
        <f t="shared" si="48"/>
        <v>299</v>
      </c>
      <c r="AB121" s="77">
        <f t="shared" si="48"/>
        <v>-196</v>
      </c>
      <c r="AC121" s="77">
        <f t="shared" si="48"/>
        <v>-114</v>
      </c>
      <c r="AD121" s="77">
        <f t="shared" si="48"/>
        <v>-47</v>
      </c>
      <c r="AE121" s="77">
        <f t="shared" si="48"/>
        <v>-29</v>
      </c>
      <c r="AF121" s="77">
        <f t="shared" si="48"/>
        <v>110</v>
      </c>
      <c r="AG121" s="77">
        <f t="shared" si="48"/>
        <v>-197</v>
      </c>
      <c r="AH121" s="77">
        <f t="shared" si="48"/>
        <v>263</v>
      </c>
      <c r="AI121" s="77">
        <f t="shared" si="48"/>
        <v>16</v>
      </c>
      <c r="AJ121" s="77">
        <f t="shared" si="48"/>
        <v>377</v>
      </c>
      <c r="AK121" s="77">
        <f t="shared" si="48"/>
        <v>250</v>
      </c>
      <c r="AL121" s="77">
        <f t="shared" si="48"/>
        <v>322</v>
      </c>
      <c r="AM121" s="77">
        <f t="shared" si="48"/>
        <v>135</v>
      </c>
      <c r="AN121" s="77">
        <f t="shared" si="48"/>
        <v>367</v>
      </c>
      <c r="AO121" s="77">
        <f t="shared" si="48"/>
        <v>296</v>
      </c>
      <c r="AP121" s="77">
        <f t="shared" si="48"/>
        <v>324</v>
      </c>
      <c r="AQ121" s="77">
        <f t="shared" si="48"/>
        <v>292</v>
      </c>
      <c r="AR121" s="77">
        <f t="shared" si="48"/>
        <v>418</v>
      </c>
      <c r="AS121" s="77">
        <f t="shared" si="48"/>
        <v>635</v>
      </c>
      <c r="AT121" s="77">
        <f t="shared" si="48"/>
        <v>546</v>
      </c>
      <c r="AU121" s="77">
        <f t="shared" si="48"/>
        <v>457</v>
      </c>
      <c r="AV121" s="77">
        <f t="shared" si="48"/>
        <v>925</v>
      </c>
      <c r="AW121" s="77">
        <f t="shared" si="48"/>
        <v>925</v>
      </c>
      <c r="AX121" s="77">
        <f t="shared" si="48"/>
        <v>529</v>
      </c>
      <c r="AY121" s="77">
        <f t="shared" si="48"/>
        <v>638</v>
      </c>
      <c r="AZ121" s="77">
        <f t="shared" si="48"/>
        <v>810</v>
      </c>
      <c r="BA121" s="78">
        <f t="shared" si="48"/>
        <v>402</v>
      </c>
    </row>
    <row r="122" spans="1:53" s="31" customFormat="1" x14ac:dyDescent="0.25">
      <c r="A122" s="30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</row>
    <row r="123" spans="1:53" s="31" customFormat="1" ht="18.75" x14ac:dyDescent="0.3">
      <c r="A123" s="14" t="s">
        <v>63</v>
      </c>
      <c r="B123" s="80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35"/>
    </row>
    <row r="124" spans="1:53" s="31" customFormat="1" x14ac:dyDescent="0.25">
      <c r="A124" s="34" t="s">
        <v>50</v>
      </c>
      <c r="B124" s="17">
        <v>1</v>
      </c>
      <c r="C124" s="17">
        <v>2</v>
      </c>
      <c r="D124" s="17">
        <v>3</v>
      </c>
      <c r="E124" s="17">
        <v>4</v>
      </c>
      <c r="F124" s="17">
        <v>5</v>
      </c>
      <c r="G124" s="17">
        <v>6</v>
      </c>
      <c r="H124" s="17">
        <v>7</v>
      </c>
      <c r="I124" s="17">
        <v>8</v>
      </c>
      <c r="J124" s="17">
        <v>9</v>
      </c>
      <c r="K124" s="17">
        <v>10</v>
      </c>
      <c r="L124" s="17">
        <v>11</v>
      </c>
      <c r="M124" s="17">
        <v>12</v>
      </c>
      <c r="N124" s="17">
        <v>13</v>
      </c>
      <c r="O124" s="17">
        <v>14</v>
      </c>
      <c r="P124" s="17">
        <v>15</v>
      </c>
      <c r="Q124" s="17">
        <v>16</v>
      </c>
      <c r="R124" s="17">
        <v>17</v>
      </c>
      <c r="S124" s="17">
        <v>18</v>
      </c>
      <c r="T124" s="17">
        <v>19</v>
      </c>
      <c r="U124" s="17">
        <v>20</v>
      </c>
      <c r="V124" s="17">
        <v>21</v>
      </c>
      <c r="W124" s="17">
        <v>22</v>
      </c>
      <c r="X124" s="17">
        <v>23</v>
      </c>
      <c r="Y124" s="17">
        <v>24</v>
      </c>
      <c r="Z124" s="17">
        <v>25</v>
      </c>
      <c r="AA124" s="17">
        <v>26</v>
      </c>
      <c r="AB124" s="17">
        <v>27</v>
      </c>
      <c r="AC124" s="17">
        <v>28</v>
      </c>
      <c r="AD124" s="17">
        <v>29</v>
      </c>
      <c r="AE124" s="17">
        <v>30</v>
      </c>
      <c r="AF124" s="17">
        <v>31</v>
      </c>
      <c r="AG124" s="17">
        <v>32</v>
      </c>
      <c r="AH124" s="17">
        <v>33</v>
      </c>
      <c r="AI124" s="17">
        <v>34</v>
      </c>
      <c r="AJ124" s="17">
        <v>35</v>
      </c>
      <c r="AK124" s="17">
        <v>36</v>
      </c>
      <c r="AL124" s="17">
        <v>37</v>
      </c>
      <c r="AM124" s="17">
        <v>38</v>
      </c>
      <c r="AN124" s="17">
        <v>39</v>
      </c>
      <c r="AO124" s="17">
        <v>40</v>
      </c>
      <c r="AP124" s="17">
        <v>41</v>
      </c>
      <c r="AQ124" s="17">
        <v>42</v>
      </c>
      <c r="AR124" s="17">
        <v>43</v>
      </c>
      <c r="AS124" s="17">
        <v>44</v>
      </c>
      <c r="AT124" s="17">
        <v>45</v>
      </c>
      <c r="AU124" s="17">
        <v>46</v>
      </c>
      <c r="AV124" s="17">
        <v>47</v>
      </c>
      <c r="AW124" s="17">
        <v>48</v>
      </c>
      <c r="AX124" s="17">
        <v>49</v>
      </c>
      <c r="AY124" s="17">
        <v>50</v>
      </c>
      <c r="AZ124" s="17">
        <v>51</v>
      </c>
      <c r="BA124" s="16">
        <v>52</v>
      </c>
    </row>
    <row r="125" spans="1:53" s="31" customFormat="1" x14ac:dyDescent="0.25">
      <c r="A125" s="32" t="s">
        <v>52</v>
      </c>
      <c r="B125" s="37">
        <v>43833</v>
      </c>
      <c r="C125" s="37">
        <v>43840</v>
      </c>
      <c r="D125" s="37">
        <v>43847</v>
      </c>
      <c r="E125" s="37">
        <v>43854</v>
      </c>
      <c r="F125" s="37">
        <v>43861</v>
      </c>
      <c r="G125" s="37">
        <v>43868</v>
      </c>
      <c r="H125" s="37">
        <v>43875</v>
      </c>
      <c r="I125" s="37">
        <v>43882</v>
      </c>
      <c r="J125" s="37">
        <v>43889</v>
      </c>
      <c r="K125" s="37">
        <v>43896</v>
      </c>
      <c r="L125" s="37">
        <v>43903</v>
      </c>
      <c r="M125" s="37">
        <v>43910</v>
      </c>
      <c r="N125" s="37">
        <v>43917</v>
      </c>
      <c r="O125" s="37">
        <v>43924</v>
      </c>
      <c r="P125" s="36">
        <v>43931</v>
      </c>
      <c r="Q125" s="36">
        <v>43938</v>
      </c>
      <c r="R125" s="36">
        <v>43945</v>
      </c>
      <c r="S125" s="36">
        <v>43952</v>
      </c>
      <c r="T125" s="36">
        <v>43959</v>
      </c>
      <c r="U125" s="36">
        <v>43966</v>
      </c>
      <c r="V125" s="36">
        <v>43973</v>
      </c>
      <c r="W125" s="36">
        <v>43980</v>
      </c>
      <c r="X125" s="36">
        <v>43987</v>
      </c>
      <c r="Y125" s="36">
        <v>43994</v>
      </c>
      <c r="Z125" s="36">
        <v>44001</v>
      </c>
      <c r="AA125" s="36">
        <v>44008</v>
      </c>
      <c r="AB125" s="36">
        <v>44015</v>
      </c>
      <c r="AC125" s="36">
        <v>44022</v>
      </c>
      <c r="AD125" s="36">
        <v>44029</v>
      </c>
      <c r="AE125" s="36">
        <v>44036</v>
      </c>
      <c r="AF125" s="36">
        <v>44043</v>
      </c>
      <c r="AG125" s="36">
        <v>44050</v>
      </c>
      <c r="AH125" s="36">
        <v>44057</v>
      </c>
      <c r="AI125" s="36">
        <v>44064</v>
      </c>
      <c r="AJ125" s="36">
        <v>44071</v>
      </c>
      <c r="AK125" s="36">
        <v>44078</v>
      </c>
      <c r="AL125" s="36">
        <v>44085</v>
      </c>
      <c r="AM125" s="36">
        <v>44092</v>
      </c>
      <c r="AN125" s="36">
        <v>44099</v>
      </c>
      <c r="AO125" s="36">
        <v>44106</v>
      </c>
      <c r="AP125" s="36">
        <v>44113</v>
      </c>
      <c r="AQ125" s="36">
        <v>44120</v>
      </c>
      <c r="AR125" s="36">
        <v>44127</v>
      </c>
      <c r="AS125" s="36">
        <v>44134</v>
      </c>
      <c r="AT125" s="36">
        <v>44141</v>
      </c>
      <c r="AU125" s="36">
        <v>44148</v>
      </c>
      <c r="AV125" s="36">
        <v>44155</v>
      </c>
      <c r="AW125" s="36">
        <v>44162</v>
      </c>
      <c r="AX125" s="36">
        <v>44169</v>
      </c>
      <c r="AY125" s="36">
        <v>44176</v>
      </c>
      <c r="AZ125" s="36">
        <v>44183</v>
      </c>
      <c r="BA125" s="15">
        <v>44190</v>
      </c>
    </row>
    <row r="126" spans="1:53" s="31" customFormat="1" x14ac:dyDescent="0.25">
      <c r="A126" s="68" t="s">
        <v>51</v>
      </c>
      <c r="B126" s="69">
        <f t="shared" ref="B126:AG126" si="49">B114/((B102+B29)/2)</f>
        <v>1.0947368421052632</v>
      </c>
      <c r="C126" s="69">
        <f t="shared" si="49"/>
        <v>1.1869918699186992</v>
      </c>
      <c r="D126" s="69">
        <f t="shared" si="49"/>
        <v>1</v>
      </c>
      <c r="E126" s="69">
        <f t="shared" si="49"/>
        <v>-0.17391304347826086</v>
      </c>
      <c r="F126" s="69">
        <f t="shared" si="49"/>
        <v>0.32653061224489793</v>
      </c>
      <c r="G126" s="69">
        <f t="shared" si="49"/>
        <v>0.18181818181818182</v>
      </c>
      <c r="H126" s="69">
        <f t="shared" si="49"/>
        <v>2.0618556701030927E-2</v>
      </c>
      <c r="I126" s="69">
        <f t="shared" si="49"/>
        <v>0.77647058823529413</v>
      </c>
      <c r="J126" s="69">
        <f t="shared" si="49"/>
        <v>0.14432989690721648</v>
      </c>
      <c r="K126" s="69">
        <f t="shared" si="49"/>
        <v>-4.3478260869565216E-2</v>
      </c>
      <c r="L126" s="69">
        <f t="shared" si="49"/>
        <v>0.19230769230769232</v>
      </c>
      <c r="M126" s="69">
        <f t="shared" si="49"/>
        <v>6.3157894736842107E-2</v>
      </c>
      <c r="N126" s="69">
        <f t="shared" si="49"/>
        <v>4.5454545454545456E-2</v>
      </c>
      <c r="O126" s="69">
        <f t="shared" si="49"/>
        <v>-0.11494252873563218</v>
      </c>
      <c r="P126" s="69">
        <f t="shared" si="49"/>
        <v>0.26506024096385544</v>
      </c>
      <c r="Q126" s="69">
        <f>Q114/((Q102+Q29)/2)</f>
        <v>-0.11764705882352941</v>
      </c>
      <c r="R126" s="69">
        <f t="shared" si="49"/>
        <v>-0.50549450549450547</v>
      </c>
      <c r="S126" s="69">
        <f t="shared" si="49"/>
        <v>-0.10309278350515463</v>
      </c>
      <c r="T126" s="69">
        <f t="shared" si="49"/>
        <v>0.15384615384615385</v>
      </c>
      <c r="U126" s="69">
        <f t="shared" si="49"/>
        <v>-0.16666666666666666</v>
      </c>
      <c r="V126" s="69">
        <f t="shared" si="49"/>
        <v>-0.16216216216216217</v>
      </c>
      <c r="W126" s="69">
        <f t="shared" si="49"/>
        <v>-2.197802197802198E-2</v>
      </c>
      <c r="X126" s="69">
        <f t="shared" si="49"/>
        <v>4.2553191489361701E-2</v>
      </c>
      <c r="Y126" s="69">
        <f t="shared" si="49"/>
        <v>-0.26415094339622641</v>
      </c>
      <c r="Z126" s="69">
        <f t="shared" si="49"/>
        <v>-0.17821782178217821</v>
      </c>
      <c r="AA126" s="69">
        <f t="shared" si="49"/>
        <v>-9.7560975609756101E-2</v>
      </c>
      <c r="AB126" s="69">
        <f t="shared" si="49"/>
        <v>-0.40963855421686746</v>
      </c>
      <c r="AC126" s="69">
        <f t="shared" si="49"/>
        <v>-8.6956521739130432E-2</v>
      </c>
      <c r="AD126" s="69">
        <f t="shared" si="49"/>
        <v>0</v>
      </c>
      <c r="AE126" s="69">
        <f t="shared" si="49"/>
        <v>-3.4482758620689655E-2</v>
      </c>
      <c r="AF126" s="69">
        <f t="shared" si="49"/>
        <v>-8.4033613445378158E-2</v>
      </c>
      <c r="AG126" s="69">
        <f t="shared" si="49"/>
        <v>-3.4482758620689655E-2</v>
      </c>
      <c r="AH126" s="69">
        <f t="shared" ref="AH126:BA126" si="50">AH114/((AH102+AH29)/2)</f>
        <v>-0.16949152542372881</v>
      </c>
      <c r="AI126" s="69">
        <f t="shared" si="50"/>
        <v>6.5934065934065936E-2</v>
      </c>
      <c r="AJ126" s="69">
        <f t="shared" si="50"/>
        <v>-0.125</v>
      </c>
      <c r="AK126" s="69">
        <f t="shared" si="50"/>
        <v>0.18181818181818182</v>
      </c>
      <c r="AL126" s="69">
        <f t="shared" si="50"/>
        <v>8.6956521739130432E-2</v>
      </c>
      <c r="AM126" s="69">
        <f t="shared" si="50"/>
        <v>-0.42105263157894735</v>
      </c>
      <c r="AN126" s="69">
        <f t="shared" si="50"/>
        <v>9.5238095238095233E-2</v>
      </c>
      <c r="AO126" s="69">
        <f t="shared" si="50"/>
        <v>0.51851851851851849</v>
      </c>
      <c r="AP126" s="69">
        <f t="shared" si="50"/>
        <v>-2.1505376344086023E-2</v>
      </c>
      <c r="AQ126" s="69">
        <f t="shared" si="50"/>
        <v>0.22680412371134021</v>
      </c>
      <c r="AR126" s="69">
        <f t="shared" si="50"/>
        <v>-0.2807017543859649</v>
      </c>
      <c r="AS126" s="69">
        <f t="shared" si="50"/>
        <v>-2.197802197802198E-2</v>
      </c>
      <c r="AT126" s="69">
        <f t="shared" si="50"/>
        <v>0.16666666666666666</v>
      </c>
      <c r="AU126" s="69">
        <f t="shared" si="50"/>
        <v>-2.1505376344086023E-2</v>
      </c>
      <c r="AV126" s="69">
        <f t="shared" si="50"/>
        <v>-8.4033613445378158E-2</v>
      </c>
      <c r="AW126" s="69">
        <f t="shared" si="50"/>
        <v>-3.5087719298245612E-2</v>
      </c>
      <c r="AX126" s="69">
        <f t="shared" si="50"/>
        <v>0.10526315789473684</v>
      </c>
      <c r="AY126" s="69">
        <f t="shared" si="50"/>
        <v>1.9417475728155338E-2</v>
      </c>
      <c r="AZ126" s="69">
        <f t="shared" si="50"/>
        <v>0.25531914893617019</v>
      </c>
      <c r="BA126" s="70">
        <f t="shared" si="50"/>
        <v>0.42857142857142855</v>
      </c>
    </row>
    <row r="127" spans="1:53" s="31" customFormat="1" x14ac:dyDescent="0.25">
      <c r="A127" s="28" t="s">
        <v>44</v>
      </c>
      <c r="B127" s="50">
        <f t="shared" ref="B127:AG127" si="51">B115/((B103+B30)/2)</f>
        <v>-0.18181818181818182</v>
      </c>
      <c r="C127" s="50">
        <f t="shared" si="51"/>
        <v>0.16216216216216217</v>
      </c>
      <c r="D127" s="50">
        <f t="shared" si="51"/>
        <v>0.27450980392156865</v>
      </c>
      <c r="E127" s="50">
        <f t="shared" si="51"/>
        <v>-0.1276595744680851</v>
      </c>
      <c r="F127" s="50">
        <f t="shared" si="51"/>
        <v>6.8965517241379309E-2</v>
      </c>
      <c r="G127" s="50">
        <f t="shared" si="51"/>
        <v>8.3333333333333329E-2</v>
      </c>
      <c r="H127" s="50">
        <f t="shared" si="51"/>
        <v>0</v>
      </c>
      <c r="I127" s="50">
        <f t="shared" si="51"/>
        <v>0.79069767441860461</v>
      </c>
      <c r="J127" s="50">
        <f t="shared" si="51"/>
        <v>0.58064516129032262</v>
      </c>
      <c r="K127" s="50">
        <f t="shared" si="51"/>
        <v>-0.51162790697674421</v>
      </c>
      <c r="L127" s="50">
        <f t="shared" si="51"/>
        <v>0.34146341463414637</v>
      </c>
      <c r="M127" s="50">
        <f t="shared" si="51"/>
        <v>0.46153846153846156</v>
      </c>
      <c r="N127" s="50">
        <f t="shared" si="51"/>
        <v>-0.16216216216216217</v>
      </c>
      <c r="O127" s="50">
        <f t="shared" si="51"/>
        <v>-0.51428571428571423</v>
      </c>
      <c r="P127" s="50">
        <f t="shared" si="51"/>
        <v>-8.3333333333333329E-2</v>
      </c>
      <c r="Q127" s="50">
        <f>Q115/((Q103+Q30)/2)</f>
        <v>0</v>
      </c>
      <c r="R127" s="50">
        <f t="shared" si="51"/>
        <v>0.4</v>
      </c>
      <c r="S127" s="50">
        <f t="shared" si="51"/>
        <v>-0.15384615384615385</v>
      </c>
      <c r="T127" s="50">
        <f t="shared" si="51"/>
        <v>-0.21052631578947367</v>
      </c>
      <c r="U127" s="50">
        <f t="shared" si="51"/>
        <v>-0.52631578947368418</v>
      </c>
      <c r="V127" s="50">
        <f t="shared" si="51"/>
        <v>0.47058823529411764</v>
      </c>
      <c r="W127" s="50">
        <f t="shared" si="51"/>
        <v>-0.11764705882352941</v>
      </c>
      <c r="X127" s="50">
        <f t="shared" si="51"/>
        <v>-5.4054054054054057E-2</v>
      </c>
      <c r="Y127" s="50">
        <f t="shared" si="51"/>
        <v>5.7142857142857141E-2</v>
      </c>
      <c r="Z127" s="50">
        <f t="shared" si="51"/>
        <v>-4.878048780487805E-2</v>
      </c>
      <c r="AA127" s="50">
        <f t="shared" si="51"/>
        <v>-4.6511627906976744E-2</v>
      </c>
      <c r="AB127" s="50">
        <f t="shared" si="51"/>
        <v>0.12244897959183673</v>
      </c>
      <c r="AC127" s="50">
        <f t="shared" si="51"/>
        <v>-0.27027027027027029</v>
      </c>
      <c r="AD127" s="50">
        <f t="shared" si="51"/>
        <v>-6.8965517241379309E-2</v>
      </c>
      <c r="AE127" s="50">
        <f t="shared" si="51"/>
        <v>7.407407407407407E-2</v>
      </c>
      <c r="AF127" s="50">
        <f t="shared" si="51"/>
        <v>-0.48275862068965519</v>
      </c>
      <c r="AG127" s="50">
        <f t="shared" si="51"/>
        <v>-0.4</v>
      </c>
      <c r="AH127" s="50">
        <f t="shared" ref="AH127:BA127" si="52">AH115/((AH103+AH30)/2)</f>
        <v>0.74285714285714288</v>
      </c>
      <c r="AI127" s="50">
        <f t="shared" si="52"/>
        <v>-0.93333333333333335</v>
      </c>
      <c r="AJ127" s="50">
        <f t="shared" si="52"/>
        <v>0.37037037037037035</v>
      </c>
      <c r="AK127" s="50">
        <f t="shared" si="52"/>
        <v>-5.128205128205128E-2</v>
      </c>
      <c r="AL127" s="50">
        <f t="shared" si="52"/>
        <v>-0.4</v>
      </c>
      <c r="AM127" s="50">
        <f t="shared" si="52"/>
        <v>0</v>
      </c>
      <c r="AN127" s="50">
        <f t="shared" si="52"/>
        <v>0.33333333333333331</v>
      </c>
      <c r="AO127" s="50">
        <f t="shared" si="52"/>
        <v>-0.125</v>
      </c>
      <c r="AP127" s="50">
        <f t="shared" si="52"/>
        <v>-0.22222222222222221</v>
      </c>
      <c r="AQ127" s="50">
        <f t="shared" si="52"/>
        <v>-0.25</v>
      </c>
      <c r="AR127" s="50">
        <f t="shared" si="52"/>
        <v>-0.52631578947368418</v>
      </c>
      <c r="AS127" s="50">
        <f t="shared" si="52"/>
        <v>-0.23255813953488372</v>
      </c>
      <c r="AT127" s="50">
        <f t="shared" si="52"/>
        <v>-0.52631578947368418</v>
      </c>
      <c r="AU127" s="50">
        <f t="shared" si="52"/>
        <v>-0.41666666666666669</v>
      </c>
      <c r="AV127" s="50">
        <f t="shared" si="52"/>
        <v>-0.14634146341463414</v>
      </c>
      <c r="AW127" s="50">
        <f t="shared" si="52"/>
        <v>-0.35294117647058826</v>
      </c>
      <c r="AX127" s="50">
        <f t="shared" si="52"/>
        <v>0.125</v>
      </c>
      <c r="AY127" s="50">
        <f t="shared" si="52"/>
        <v>0.84444444444444444</v>
      </c>
      <c r="AZ127" s="50">
        <f t="shared" si="52"/>
        <v>-0.19047619047619047</v>
      </c>
      <c r="BA127" s="71">
        <f t="shared" si="52"/>
        <v>0.16666666666666666</v>
      </c>
    </row>
    <row r="128" spans="1:53" s="31" customFormat="1" x14ac:dyDescent="0.25">
      <c r="A128" s="28" t="s">
        <v>45</v>
      </c>
      <c r="B128" s="50">
        <f t="shared" ref="B128:AG128" si="53">B116/((B104+B31)/2)</f>
        <v>3.309692671394799E-2</v>
      </c>
      <c r="C128" s="50">
        <f t="shared" si="53"/>
        <v>-7.560137457044673E-2</v>
      </c>
      <c r="D128" s="50">
        <f t="shared" si="53"/>
        <v>0.10909090909090909</v>
      </c>
      <c r="E128" s="50">
        <f t="shared" si="53"/>
        <v>0.12872841444270017</v>
      </c>
      <c r="F128" s="50">
        <f t="shared" si="53"/>
        <v>-9.9071207430340563E-2</v>
      </c>
      <c r="G128" s="50">
        <f t="shared" si="53"/>
        <v>-9.285714285714286E-2</v>
      </c>
      <c r="H128" s="50">
        <f t="shared" si="53"/>
        <v>-4.1733547351524881E-2</v>
      </c>
      <c r="I128" s="50">
        <f t="shared" si="53"/>
        <v>-6.3157894736842107E-2</v>
      </c>
      <c r="J128" s="50">
        <f t="shared" si="53"/>
        <v>0.12546125461254612</v>
      </c>
      <c r="K128" s="50">
        <f t="shared" si="53"/>
        <v>5.4237288135593219E-2</v>
      </c>
      <c r="L128" s="50">
        <f t="shared" si="53"/>
        <v>-9.5541401273885357E-2</v>
      </c>
      <c r="M128" s="50">
        <f t="shared" si="53"/>
        <v>5.2539404553415062E-2</v>
      </c>
      <c r="N128" s="50">
        <f t="shared" si="53"/>
        <v>0.10181818181818182</v>
      </c>
      <c r="O128" s="50">
        <f t="shared" si="53"/>
        <v>0.12949640287769784</v>
      </c>
      <c r="P128" s="50">
        <f t="shared" si="53"/>
        <v>-0.15679999999999999</v>
      </c>
      <c r="Q128" s="50">
        <f>Q116/((Q104+Q31)/2)</f>
        <v>-0.18115942028985507</v>
      </c>
      <c r="R128" s="50">
        <f t="shared" si="53"/>
        <v>-0.21859706362153344</v>
      </c>
      <c r="S128" s="50">
        <f t="shared" si="53"/>
        <v>-3.6363636363636362E-2</v>
      </c>
      <c r="T128" s="50">
        <f t="shared" si="53"/>
        <v>5.8939096267190572E-2</v>
      </c>
      <c r="U128" s="50">
        <f t="shared" si="53"/>
        <v>1.3245033112582781E-2</v>
      </c>
      <c r="V128" s="50">
        <f t="shared" si="53"/>
        <v>4.975124378109453E-2</v>
      </c>
      <c r="W128" s="50">
        <f t="shared" si="53"/>
        <v>-4.4989775051124746E-2</v>
      </c>
      <c r="X128" s="50">
        <f t="shared" si="53"/>
        <v>2.6490066225165563E-2</v>
      </c>
      <c r="Y128" s="50">
        <f t="shared" si="53"/>
        <v>4.1095890410958902E-2</v>
      </c>
      <c r="Z128" s="50">
        <f t="shared" si="53"/>
        <v>-9.8807495741056212E-2</v>
      </c>
      <c r="AA128" s="50">
        <f t="shared" si="53"/>
        <v>-0.11398963730569948</v>
      </c>
      <c r="AB128" s="50">
        <f t="shared" si="53"/>
        <v>-0.11460258780036968</v>
      </c>
      <c r="AC128" s="50">
        <f t="shared" si="53"/>
        <v>-0.15985790408525755</v>
      </c>
      <c r="AD128" s="50">
        <f t="shared" si="53"/>
        <v>-8.5763293310463118E-2</v>
      </c>
      <c r="AE128" s="50">
        <f t="shared" si="53"/>
        <v>-8.6021505376344093E-2</v>
      </c>
      <c r="AF128" s="50">
        <f t="shared" si="53"/>
        <v>-7.6225045372050812E-2</v>
      </c>
      <c r="AG128" s="50">
        <f t="shared" si="53"/>
        <v>-0.28970331588132636</v>
      </c>
      <c r="AH128" s="50">
        <f t="shared" ref="AH128:BA128" si="54">AH116/((AH104+AH31)/2)</f>
        <v>9.056603773584905E-2</v>
      </c>
      <c r="AI128" s="50">
        <f t="shared" si="54"/>
        <v>5.4474708171206226E-2</v>
      </c>
      <c r="AJ128" s="50">
        <f t="shared" si="54"/>
        <v>-3.9387308533916851E-2</v>
      </c>
      <c r="AK128" s="50">
        <f t="shared" si="54"/>
        <v>-0.18612521150592218</v>
      </c>
      <c r="AL128" s="50">
        <f t="shared" si="54"/>
        <v>7.6923076923076927E-2</v>
      </c>
      <c r="AM128" s="50">
        <f t="shared" si="54"/>
        <v>-0.10071942446043165</v>
      </c>
      <c r="AN128" s="50">
        <f t="shared" si="54"/>
        <v>-3.7105751391465678E-3</v>
      </c>
      <c r="AO128" s="50">
        <f t="shared" si="54"/>
        <v>0.12418300653594772</v>
      </c>
      <c r="AP128" s="50">
        <f t="shared" si="54"/>
        <v>-8.2539682539682538E-2</v>
      </c>
      <c r="AQ128" s="50">
        <f t="shared" si="54"/>
        <v>6.6225165562913907E-3</v>
      </c>
      <c r="AR128" s="50">
        <f t="shared" si="54"/>
        <v>-9.4915254237288138E-2</v>
      </c>
      <c r="AS128" s="50">
        <f t="shared" si="54"/>
        <v>0</v>
      </c>
      <c r="AT128" s="50">
        <f t="shared" si="54"/>
        <v>1.9292604501607719E-2</v>
      </c>
      <c r="AU128" s="50">
        <f t="shared" si="54"/>
        <v>-7.460035523978685E-2</v>
      </c>
      <c r="AV128" s="50">
        <f t="shared" si="54"/>
        <v>-9.7478991596638656E-2</v>
      </c>
      <c r="AW128" s="50">
        <f t="shared" si="54"/>
        <v>-1.5898251192368838E-2</v>
      </c>
      <c r="AX128" s="50">
        <f t="shared" si="54"/>
        <v>-3.4321372854914198E-2</v>
      </c>
      <c r="AY128" s="50">
        <f t="shared" si="54"/>
        <v>6.5573770491803282E-2</v>
      </c>
      <c r="AZ128" s="50">
        <f t="shared" si="54"/>
        <v>9.9857346647646214E-2</v>
      </c>
      <c r="BA128" s="71">
        <f t="shared" si="54"/>
        <v>-0.11464968152866242</v>
      </c>
    </row>
    <row r="129" spans="1:53" s="31" customFormat="1" x14ac:dyDescent="0.25">
      <c r="A129" s="28" t="s">
        <v>46</v>
      </c>
      <c r="B129" s="50">
        <f t="shared" ref="B129:AG129" si="55">B117/((B105+B32)/2)</f>
        <v>-7.3121735636801924E-2</v>
      </c>
      <c r="C129" s="50">
        <f t="shared" si="55"/>
        <v>-9.5302013422818799E-2</v>
      </c>
      <c r="D129" s="50">
        <f t="shared" si="55"/>
        <v>-9.3055555555555558E-2</v>
      </c>
      <c r="E129" s="50">
        <f t="shared" si="55"/>
        <v>-1.4497756299620296E-2</v>
      </c>
      <c r="F129" s="50">
        <f t="shared" si="55"/>
        <v>-2.67051605918441E-2</v>
      </c>
      <c r="G129" s="50">
        <f t="shared" si="55"/>
        <v>2.9261155815654718E-2</v>
      </c>
      <c r="H129" s="50">
        <f t="shared" si="55"/>
        <v>-3.6376864314296106E-3</v>
      </c>
      <c r="I129" s="50">
        <f t="shared" si="55"/>
        <v>1.2261089073205915E-2</v>
      </c>
      <c r="J129" s="50">
        <f t="shared" si="55"/>
        <v>2.807862013638187E-2</v>
      </c>
      <c r="K129" s="50">
        <f t="shared" si="55"/>
        <v>-1.4792899408284023E-2</v>
      </c>
      <c r="L129" s="50">
        <f t="shared" si="55"/>
        <v>-3.806623524933384E-3</v>
      </c>
      <c r="M129" s="50">
        <f t="shared" si="55"/>
        <v>-7.6982294072363358E-2</v>
      </c>
      <c r="N129" s="50">
        <f t="shared" si="55"/>
        <v>0.13729777000437254</v>
      </c>
      <c r="O129" s="50">
        <f t="shared" si="55"/>
        <v>2.4380333197887038E-3</v>
      </c>
      <c r="P129" s="50">
        <f t="shared" si="55"/>
        <v>-8.8401964488099741E-2</v>
      </c>
      <c r="Q129" s="50">
        <f>Q117/((Q105+Q32)/2)</f>
        <v>-0.23008849557522124</v>
      </c>
      <c r="R129" s="50">
        <f t="shared" si="55"/>
        <v>-4.9586776859504135E-3</v>
      </c>
      <c r="S129" s="50">
        <f t="shared" si="55"/>
        <v>-2.1505376344086023E-2</v>
      </c>
      <c r="T129" s="50">
        <f t="shared" si="55"/>
        <v>-1.9013128112267994E-2</v>
      </c>
      <c r="U129" s="50">
        <f t="shared" si="55"/>
        <v>-4.3010752688172046E-2</v>
      </c>
      <c r="V129" s="50">
        <f t="shared" si="55"/>
        <v>3.1746031746031746E-3</v>
      </c>
      <c r="W129" s="50">
        <f t="shared" si="55"/>
        <v>-7.0387129210658624E-3</v>
      </c>
      <c r="X129" s="50">
        <f t="shared" si="55"/>
        <v>2.3159636062861869E-2</v>
      </c>
      <c r="Y129" s="50">
        <f t="shared" si="55"/>
        <v>-4.2589437819420782E-2</v>
      </c>
      <c r="Z129" s="50">
        <f t="shared" si="55"/>
        <v>-9.5196884465599315E-3</v>
      </c>
      <c r="AA129" s="50">
        <f t="shared" si="55"/>
        <v>2.5020850708924104E-2</v>
      </c>
      <c r="AB129" s="50">
        <f t="shared" si="55"/>
        <v>-3.3598585322723251E-2</v>
      </c>
      <c r="AC129" s="50">
        <f t="shared" si="55"/>
        <v>0</v>
      </c>
      <c r="AD129" s="50">
        <f t="shared" si="55"/>
        <v>-2.6064291920069503E-2</v>
      </c>
      <c r="AE129" s="50">
        <f t="shared" si="55"/>
        <v>-6.5800865800865804E-2</v>
      </c>
      <c r="AF129" s="50">
        <f t="shared" si="55"/>
        <v>-2.8094820017559263E-2</v>
      </c>
      <c r="AG129" s="50">
        <f t="shared" si="55"/>
        <v>-7.0484581497797363E-2</v>
      </c>
      <c r="AH129" s="50">
        <f t="shared" ref="AH129:BA129" si="56">AH117/((AH105+AH32)/2)</f>
        <v>9.6040438079191243E-2</v>
      </c>
      <c r="AI129" s="50">
        <f t="shared" si="56"/>
        <v>3.9819004524886875E-2</v>
      </c>
      <c r="AJ129" s="50">
        <f t="shared" si="56"/>
        <v>8.8105726872246704E-3</v>
      </c>
      <c r="AK129" s="50">
        <f t="shared" si="56"/>
        <v>2.5052192066805845E-3</v>
      </c>
      <c r="AL129" s="50">
        <f t="shared" si="56"/>
        <v>-9.3656875266070663E-3</v>
      </c>
      <c r="AM129" s="50">
        <f t="shared" si="56"/>
        <v>2.5586353944562902E-3</v>
      </c>
      <c r="AN129" s="50">
        <f t="shared" si="56"/>
        <v>0.1</v>
      </c>
      <c r="AO129" s="50">
        <f t="shared" si="56"/>
        <v>-9.2088740058601931E-3</v>
      </c>
      <c r="AP129" s="50">
        <f t="shared" si="56"/>
        <v>-6.3856960408684549E-2</v>
      </c>
      <c r="AQ129" s="50">
        <f t="shared" si="56"/>
        <v>-4.6550994498518829E-2</v>
      </c>
      <c r="AR129" s="50">
        <f t="shared" si="56"/>
        <v>-1.6680567139282735E-3</v>
      </c>
      <c r="AS129" s="50">
        <f t="shared" si="56"/>
        <v>3.8346825734980827E-2</v>
      </c>
      <c r="AT129" s="50">
        <f t="shared" si="56"/>
        <v>6.6025908900961133E-2</v>
      </c>
      <c r="AU129" s="50">
        <f t="shared" si="56"/>
        <v>1.2841091492776886E-2</v>
      </c>
      <c r="AV129" s="50">
        <f t="shared" si="56"/>
        <v>1.6339869281045752E-3</v>
      </c>
      <c r="AW129" s="50">
        <f t="shared" si="56"/>
        <v>-7.2492952074103903E-3</v>
      </c>
      <c r="AX129" s="50">
        <f t="shared" si="56"/>
        <v>4.5728038507821901E-2</v>
      </c>
      <c r="AY129" s="50">
        <f t="shared" si="56"/>
        <v>3.7238169123351435E-2</v>
      </c>
      <c r="AZ129" s="50">
        <f t="shared" si="56"/>
        <v>7.6277650648360028E-3</v>
      </c>
      <c r="BA129" s="71">
        <f t="shared" si="56"/>
        <v>-2.428115015974441E-2</v>
      </c>
    </row>
    <row r="130" spans="1:53" s="31" customFormat="1" x14ac:dyDescent="0.25">
      <c r="A130" s="28" t="s">
        <v>47</v>
      </c>
      <c r="B130" s="50">
        <f t="shared" ref="B130:AG130" si="57">B118/((B106+B33)/2)</f>
        <v>-0.1122394441475147</v>
      </c>
      <c r="C130" s="50">
        <f t="shared" si="57"/>
        <v>-6.3111111111111118E-2</v>
      </c>
      <c r="D130" s="50">
        <f t="shared" si="57"/>
        <v>-8.9153754469606675E-2</v>
      </c>
      <c r="E130" s="50">
        <f t="shared" si="57"/>
        <v>-0.1079892499389201</v>
      </c>
      <c r="F130" s="50">
        <f t="shared" si="57"/>
        <v>-7.0833333333333331E-2</v>
      </c>
      <c r="G130" s="50">
        <f t="shared" si="57"/>
        <v>-3.8625532982192123E-2</v>
      </c>
      <c r="H130" s="50">
        <f t="shared" si="57"/>
        <v>-2.1739130434782608E-2</v>
      </c>
      <c r="I130" s="50">
        <f t="shared" si="57"/>
        <v>-3.870967741935484E-2</v>
      </c>
      <c r="J130" s="50">
        <f t="shared" si="57"/>
        <v>5.5149127743387732E-2</v>
      </c>
      <c r="K130" s="50">
        <f t="shared" si="57"/>
        <v>-8.3591331269349839E-2</v>
      </c>
      <c r="L130" s="50">
        <f t="shared" si="57"/>
        <v>-0.14620987321284057</v>
      </c>
      <c r="M130" s="50">
        <f t="shared" si="57"/>
        <v>-0.11239669421487604</v>
      </c>
      <c r="N130" s="50">
        <f t="shared" si="57"/>
        <v>3.5305048002477545E-2</v>
      </c>
      <c r="O130" s="50">
        <f t="shared" si="57"/>
        <v>-8.8809946714031973E-2</v>
      </c>
      <c r="P130" s="50">
        <f t="shared" si="57"/>
        <v>-0.18114209827357239</v>
      </c>
      <c r="Q130" s="50">
        <f>Q118/((Q106+Q33)/2)</f>
        <v>-0.26097414311485267</v>
      </c>
      <c r="R130" s="50">
        <f t="shared" si="57"/>
        <v>1.338376491125982E-2</v>
      </c>
      <c r="S130" s="50">
        <f t="shared" si="57"/>
        <v>8.0133555926544239E-2</v>
      </c>
      <c r="T130" s="50">
        <f t="shared" si="57"/>
        <v>5.1525423728813559E-2</v>
      </c>
      <c r="U130" s="50">
        <f t="shared" si="57"/>
        <v>-6.4516129032258063E-2</v>
      </c>
      <c r="V130" s="50">
        <f t="shared" si="57"/>
        <v>6.191588785046729E-2</v>
      </c>
      <c r="W130" s="50">
        <f t="shared" si="57"/>
        <v>-3.4838250977603978E-2</v>
      </c>
      <c r="X130" s="50">
        <f t="shared" si="57"/>
        <v>2.3830281894798022E-2</v>
      </c>
      <c r="Y130" s="50">
        <f t="shared" si="57"/>
        <v>3.124042879019908E-2</v>
      </c>
      <c r="Z130" s="50">
        <f t="shared" si="57"/>
        <v>7.4119827053736875E-3</v>
      </c>
      <c r="AA130" s="50">
        <f t="shared" si="57"/>
        <v>-2.8860914952410194E-2</v>
      </c>
      <c r="AB130" s="50">
        <f t="shared" si="57"/>
        <v>8.362817626246381E-3</v>
      </c>
      <c r="AC130" s="50">
        <f t="shared" si="57"/>
        <v>-2.2756005056890013E-2</v>
      </c>
      <c r="AD130" s="50">
        <f t="shared" si="57"/>
        <v>-5.0048748781280468E-2</v>
      </c>
      <c r="AE130" s="50">
        <f t="shared" si="57"/>
        <v>2.0227560050568902E-2</v>
      </c>
      <c r="AF130" s="50">
        <f t="shared" si="57"/>
        <v>3.8940312799233961E-2</v>
      </c>
      <c r="AG130" s="50">
        <f t="shared" si="57"/>
        <v>-1.8832391713747645E-2</v>
      </c>
      <c r="AH130" s="50">
        <f t="shared" ref="AH130:BA130" si="58">AH118/((AH106+AH33)/2)</f>
        <v>9.5816033216224849E-3</v>
      </c>
      <c r="AI130" s="50">
        <f t="shared" si="58"/>
        <v>-1.1938422871504869E-2</v>
      </c>
      <c r="AJ130" s="50">
        <f t="shared" si="58"/>
        <v>-1.6078294302691365E-2</v>
      </c>
      <c r="AK130" s="50">
        <f t="shared" si="58"/>
        <v>1.3480392156862746E-2</v>
      </c>
      <c r="AL130" s="50">
        <f t="shared" si="58"/>
        <v>1.0568852968604289E-2</v>
      </c>
      <c r="AM130" s="50">
        <f t="shared" si="58"/>
        <v>-1.9284603421461897E-2</v>
      </c>
      <c r="AN130" s="50">
        <f t="shared" si="58"/>
        <v>-3.8046924540266328E-2</v>
      </c>
      <c r="AO130" s="50">
        <f t="shared" si="58"/>
        <v>2.3086269744835967E-2</v>
      </c>
      <c r="AP130" s="50">
        <f t="shared" si="58"/>
        <v>-7.4953154278575894E-3</v>
      </c>
      <c r="AQ130" s="50">
        <f t="shared" si="58"/>
        <v>-1.5843997562461912E-2</v>
      </c>
      <c r="AR130" s="50">
        <f t="shared" si="58"/>
        <v>3.6144578313253013E-3</v>
      </c>
      <c r="AS130" s="50">
        <f t="shared" si="58"/>
        <v>5.8168316831683171E-2</v>
      </c>
      <c r="AT130" s="50">
        <f t="shared" si="58"/>
        <v>5.9844404548174742E-3</v>
      </c>
      <c r="AU130" s="50">
        <f t="shared" si="58"/>
        <v>-2.5376217173207437E-2</v>
      </c>
      <c r="AV130" s="50">
        <f t="shared" si="58"/>
        <v>2.4978216671507406E-2</v>
      </c>
      <c r="AW130" s="50">
        <f t="shared" si="58"/>
        <v>5.4561454972132592E-2</v>
      </c>
      <c r="AX130" s="50">
        <f t="shared" si="58"/>
        <v>-4.13589364844904E-3</v>
      </c>
      <c r="AY130" s="50">
        <f t="shared" si="58"/>
        <v>-1.1644025505960632E-2</v>
      </c>
      <c r="AZ130" s="50">
        <f t="shared" si="58"/>
        <v>1.9098143236074269E-2</v>
      </c>
      <c r="BA130" s="71">
        <f t="shared" si="58"/>
        <v>-1.6736401673640166E-2</v>
      </c>
    </row>
    <row r="131" spans="1:53" s="31" customFormat="1" x14ac:dyDescent="0.25">
      <c r="A131" s="28" t="s">
        <v>48</v>
      </c>
      <c r="B131" s="50">
        <f t="shared" ref="B131:AG131" si="59">B119/((B107+B34)/2)</f>
        <v>-0.15964125560538117</v>
      </c>
      <c r="C131" s="50">
        <f t="shared" si="59"/>
        <v>-0.14590058102001291</v>
      </c>
      <c r="D131" s="50">
        <f t="shared" si="59"/>
        <v>-0.12417582417582418</v>
      </c>
      <c r="E131" s="50">
        <f t="shared" si="59"/>
        <v>-0.15740479548660086</v>
      </c>
      <c r="F131" s="50">
        <f t="shared" si="59"/>
        <v>-0.15765433917784</v>
      </c>
      <c r="G131" s="50">
        <f t="shared" si="59"/>
        <v>-3.7724460540214277E-2</v>
      </c>
      <c r="H131" s="50">
        <f t="shared" si="59"/>
        <v>-2.9052876234747241E-2</v>
      </c>
      <c r="I131" s="50">
        <f t="shared" si="59"/>
        <v>-6.9742652657225526E-2</v>
      </c>
      <c r="J131" s="50">
        <f t="shared" si="59"/>
        <v>2.8966639544344995E-2</v>
      </c>
      <c r="K131" s="50">
        <f t="shared" si="59"/>
        <v>-0.1927818208822219</v>
      </c>
      <c r="L131" s="50">
        <f t="shared" si="59"/>
        <v>-0.20254328175271946</v>
      </c>
      <c r="M131" s="50">
        <f t="shared" si="59"/>
        <v>-0.12527821939586645</v>
      </c>
      <c r="N131" s="50">
        <f t="shared" si="59"/>
        <v>-3.170130327580134E-2</v>
      </c>
      <c r="O131" s="50">
        <f t="shared" si="59"/>
        <v>-2.5546218487394957E-2</v>
      </c>
      <c r="P131" s="50">
        <f t="shared" si="59"/>
        <v>-0.16853047724051032</v>
      </c>
      <c r="Q131" s="50">
        <f>Q119/((Q107+Q34)/2)</f>
        <v>-0.19872701555869873</v>
      </c>
      <c r="R131" s="50">
        <f t="shared" si="59"/>
        <v>-3.3234213748469479E-2</v>
      </c>
      <c r="S131" s="50">
        <f t="shared" si="59"/>
        <v>9.8135426889106966E-2</v>
      </c>
      <c r="T131" s="50">
        <f t="shared" si="59"/>
        <v>7.8581503123111018E-2</v>
      </c>
      <c r="U131" s="50">
        <f t="shared" si="59"/>
        <v>2.581786030061892E-2</v>
      </c>
      <c r="V131" s="50">
        <f t="shared" si="59"/>
        <v>9.1958104029824253E-2</v>
      </c>
      <c r="W131" s="50">
        <f t="shared" si="59"/>
        <v>3.0847242763574898E-2</v>
      </c>
      <c r="X131" s="50">
        <f t="shared" si="59"/>
        <v>-1.2222804260520342E-2</v>
      </c>
      <c r="Y131" s="50">
        <f t="shared" si="59"/>
        <v>7.4878322725570952E-4</v>
      </c>
      <c r="Z131" s="50">
        <f t="shared" si="59"/>
        <v>6.1205094088576315E-2</v>
      </c>
      <c r="AA131" s="50">
        <f t="shared" si="59"/>
        <v>7.0769230769230765E-2</v>
      </c>
      <c r="AB131" s="50">
        <f t="shared" si="59"/>
        <v>1.4826078692263827E-2</v>
      </c>
      <c r="AC131" s="50">
        <f t="shared" si="59"/>
        <v>-6.4774242712897692E-3</v>
      </c>
      <c r="AD131" s="50">
        <f t="shared" si="59"/>
        <v>4.9469964664310952E-2</v>
      </c>
      <c r="AE131" s="50">
        <f t="shared" si="59"/>
        <v>-1.8433179723502304E-2</v>
      </c>
      <c r="AF131" s="50">
        <f t="shared" si="59"/>
        <v>1.6654049962149888E-2</v>
      </c>
      <c r="AG131" s="50">
        <f t="shared" si="59"/>
        <v>4.6710782405605293E-3</v>
      </c>
      <c r="AH131" s="50">
        <f t="shared" ref="AH131:BA131" si="60">AH119/((AH107+AH34)/2)</f>
        <v>1.6337915919505879E-2</v>
      </c>
      <c r="AI131" s="50">
        <f t="shared" si="60"/>
        <v>-3.2149235959515778E-2</v>
      </c>
      <c r="AJ131" s="50">
        <f t="shared" si="60"/>
        <v>7.5632132468113678E-2</v>
      </c>
      <c r="AK131" s="50">
        <f t="shared" si="60"/>
        <v>5.0618880472935522E-2</v>
      </c>
      <c r="AL131" s="50">
        <f t="shared" si="60"/>
        <v>2.9827915869980879E-2</v>
      </c>
      <c r="AM131" s="50">
        <f t="shared" si="60"/>
        <v>3.5498489425981876E-2</v>
      </c>
      <c r="AN131" s="50">
        <f t="shared" si="60"/>
        <v>4.8617554277231398E-2</v>
      </c>
      <c r="AO131" s="50">
        <f t="shared" si="60"/>
        <v>3.0679327976625273E-2</v>
      </c>
      <c r="AP131" s="50">
        <f t="shared" si="60"/>
        <v>4.5632798573975043E-2</v>
      </c>
      <c r="AQ131" s="50">
        <f t="shared" si="60"/>
        <v>5.3084900685533488E-2</v>
      </c>
      <c r="AR131" s="50">
        <f t="shared" si="60"/>
        <v>5.7709979783128099E-2</v>
      </c>
      <c r="AS131" s="50">
        <f t="shared" si="60"/>
        <v>8.442710180915218E-2</v>
      </c>
      <c r="AT131" s="50">
        <f t="shared" si="60"/>
        <v>1.6478896922818228E-2</v>
      </c>
      <c r="AU131" s="50">
        <f t="shared" si="60"/>
        <v>8.5243674647648163E-2</v>
      </c>
      <c r="AV131" s="50">
        <f t="shared" si="60"/>
        <v>0.13391803002192612</v>
      </c>
      <c r="AW131" s="50">
        <f t="shared" si="60"/>
        <v>0.10484006029140848</v>
      </c>
      <c r="AX131" s="50">
        <f t="shared" si="60"/>
        <v>3.7398643058083735E-2</v>
      </c>
      <c r="AY131" s="50">
        <f t="shared" si="60"/>
        <v>8.1916788084830827E-2</v>
      </c>
      <c r="AZ131" s="50">
        <f t="shared" si="60"/>
        <v>5.0660450660450662E-2</v>
      </c>
      <c r="BA131" s="71">
        <f t="shared" si="60"/>
        <v>0.10273327049952875</v>
      </c>
    </row>
    <row r="132" spans="1:53" s="52" customFormat="1" x14ac:dyDescent="0.25">
      <c r="A132" s="46" t="s">
        <v>49</v>
      </c>
      <c r="B132" s="51">
        <f t="shared" ref="B132:AG132" si="61">B120/((B108+B35)/2)</f>
        <v>-0.18149745197961584</v>
      </c>
      <c r="C132" s="51">
        <f t="shared" si="61"/>
        <v>-0.26513855627779681</v>
      </c>
      <c r="D132" s="51">
        <f t="shared" si="61"/>
        <v>-0.30272139801583692</v>
      </c>
      <c r="E132" s="51">
        <f t="shared" si="61"/>
        <v>-0.26342545521767263</v>
      </c>
      <c r="F132" s="51">
        <f t="shared" si="61"/>
        <v>-0.24301219863605802</v>
      </c>
      <c r="G132" s="51">
        <f t="shared" si="61"/>
        <v>-0.1293709757305597</v>
      </c>
      <c r="H132" s="51">
        <f t="shared" si="61"/>
        <v>-5.3569609939912416E-2</v>
      </c>
      <c r="I132" s="51">
        <f t="shared" si="61"/>
        <v>-0.1229465853910528</v>
      </c>
      <c r="J132" s="51">
        <f t="shared" si="61"/>
        <v>-1.814962372731297E-2</v>
      </c>
      <c r="K132" s="51">
        <f t="shared" si="61"/>
        <v>-0.25788779547529672</v>
      </c>
      <c r="L132" s="51">
        <f t="shared" si="61"/>
        <v>-0.26149573089188355</v>
      </c>
      <c r="M132" s="51">
        <f t="shared" si="61"/>
        <v>-0.1847778266608007</v>
      </c>
      <c r="N132" s="51">
        <f t="shared" si="61"/>
        <v>-5.6682201788638364E-2</v>
      </c>
      <c r="O132" s="51">
        <f t="shared" si="61"/>
        <v>-0.11049331598249142</v>
      </c>
      <c r="P132" s="51">
        <f t="shared" si="61"/>
        <v>-0.2153168044077135</v>
      </c>
      <c r="Q132" s="51">
        <f>Q120/((Q108+Q35)/2)</f>
        <v>-0.21276595744680851</v>
      </c>
      <c r="R132" s="51">
        <f t="shared" si="61"/>
        <v>-2.1099664887675312E-2</v>
      </c>
      <c r="S132" s="51">
        <f t="shared" si="61"/>
        <v>0.16021426832237642</v>
      </c>
      <c r="T132" s="51">
        <f t="shared" si="61"/>
        <v>4.6915725456125108E-2</v>
      </c>
      <c r="U132" s="51">
        <f t="shared" si="61"/>
        <v>5.945540844366725E-2</v>
      </c>
      <c r="V132" s="51">
        <f t="shared" si="61"/>
        <v>6.9782751810401583E-2</v>
      </c>
      <c r="W132" s="51">
        <f t="shared" si="61"/>
        <v>3.5155001597954622E-2</v>
      </c>
      <c r="X132" s="51">
        <f t="shared" si="61"/>
        <v>3.7842708199253443E-2</v>
      </c>
      <c r="Y132" s="51">
        <f t="shared" si="61"/>
        <v>2.8137310073157007E-2</v>
      </c>
      <c r="Z132" s="51">
        <f t="shared" si="61"/>
        <v>2.2020905923344949E-2</v>
      </c>
      <c r="AA132" s="51">
        <f t="shared" si="61"/>
        <v>4.7459519821328865E-2</v>
      </c>
      <c r="AB132" s="51">
        <f t="shared" si="61"/>
        <v>-4.7042052744119746E-2</v>
      </c>
      <c r="AC132" s="51">
        <f t="shared" si="61"/>
        <v>-1.9754480033864824E-3</v>
      </c>
      <c r="AD132" s="51">
        <f t="shared" si="61"/>
        <v>-1.1376564277588168E-2</v>
      </c>
      <c r="AE132" s="51">
        <f t="shared" si="61"/>
        <v>2.5618631732168849E-2</v>
      </c>
      <c r="AF132" s="51">
        <f t="shared" si="61"/>
        <v>1.9892014776925263E-2</v>
      </c>
      <c r="AG132" s="51">
        <f t="shared" si="61"/>
        <v>-2.2446689113355782E-3</v>
      </c>
      <c r="AH132" s="51">
        <f t="shared" ref="AH132:BA132" si="62">AH120/((AH108+AH35)/2)</f>
        <v>1.9654556283502083E-2</v>
      </c>
      <c r="AI132" s="51">
        <f t="shared" si="62"/>
        <v>1.998551774076756E-2</v>
      </c>
      <c r="AJ132" s="51">
        <f t="shared" si="62"/>
        <v>7.539811504712382E-2</v>
      </c>
      <c r="AK132" s="51">
        <f t="shared" si="62"/>
        <v>3.6789753372394061E-2</v>
      </c>
      <c r="AL132" s="51">
        <f t="shared" si="62"/>
        <v>6.035321930190516E-2</v>
      </c>
      <c r="AM132" s="51">
        <f t="shared" si="62"/>
        <v>3.3690658499234305E-2</v>
      </c>
      <c r="AN132" s="51">
        <f t="shared" si="62"/>
        <v>4.8494983277591976E-2</v>
      </c>
      <c r="AO132" s="51">
        <f t="shared" si="62"/>
        <v>3.2733666982280536E-2</v>
      </c>
      <c r="AP132" s="51">
        <f t="shared" si="62"/>
        <v>8.1537263048558822E-2</v>
      </c>
      <c r="AQ132" s="51">
        <f t="shared" si="62"/>
        <v>5.356469256884195E-2</v>
      </c>
      <c r="AR132" s="51">
        <f t="shared" si="62"/>
        <v>8.0538650783374341E-2</v>
      </c>
      <c r="AS132" s="51">
        <f t="shared" si="62"/>
        <v>6.8006182380216385E-2</v>
      </c>
      <c r="AT132" s="51">
        <f t="shared" si="62"/>
        <v>9.4673152212599365E-2</v>
      </c>
      <c r="AU132" s="51">
        <f t="shared" si="62"/>
        <v>6.3328952085075871E-2</v>
      </c>
      <c r="AV132" s="51">
        <f t="shared" si="62"/>
        <v>0.12584704743465633</v>
      </c>
      <c r="AW132" s="51">
        <f t="shared" si="62"/>
        <v>0.12956532151838104</v>
      </c>
      <c r="AX132" s="51">
        <f t="shared" si="62"/>
        <v>8.7948657000237698E-2</v>
      </c>
      <c r="AY132" s="51">
        <f t="shared" si="62"/>
        <v>7.3799025295892315E-2</v>
      </c>
      <c r="AZ132" s="51">
        <f t="shared" si="62"/>
        <v>0.11900191938579655</v>
      </c>
      <c r="BA132" s="72">
        <f t="shared" si="62"/>
        <v>7.4781749299950587E-2</v>
      </c>
    </row>
    <row r="133" spans="1:53" x14ac:dyDescent="0.25">
      <c r="A133" s="74" t="s">
        <v>65</v>
      </c>
      <c r="B133" s="52"/>
      <c r="C133" s="52"/>
      <c r="D133" s="52"/>
      <c r="E133" s="51">
        <f t="shared" ref="E133:AJ133" si="63">E121/((E109+E36)/2)</f>
        <v>-0.17098344693281403</v>
      </c>
      <c r="F133" s="51">
        <f t="shared" si="63"/>
        <v>-0.16174436579611098</v>
      </c>
      <c r="G133" s="51">
        <f t="shared" si="63"/>
        <v>-6.8737060041407866E-2</v>
      </c>
      <c r="H133" s="51">
        <f t="shared" si="63"/>
        <v>-3.5064395513086828E-2</v>
      </c>
      <c r="I133" s="51">
        <f t="shared" si="63"/>
        <v>-7.2278875282672697E-2</v>
      </c>
      <c r="J133" s="51">
        <f t="shared" si="63"/>
        <v>1.7353182939081193E-2</v>
      </c>
      <c r="K133" s="51">
        <f t="shared" si="63"/>
        <v>-0.17568528980958359</v>
      </c>
      <c r="L133" s="51">
        <f t="shared" si="63"/>
        <v>-0.1901948190965532</v>
      </c>
      <c r="M133" s="51">
        <f t="shared" si="63"/>
        <v>-0.13542460228545822</v>
      </c>
      <c r="N133" s="51">
        <f t="shared" si="63"/>
        <v>-7.4717285945072702E-3</v>
      </c>
      <c r="O133" s="51">
        <f t="shared" si="63"/>
        <v>-6.3862332695984708E-2</v>
      </c>
      <c r="P133" s="51">
        <f t="shared" si="63"/>
        <v>-0.17793909348441928</v>
      </c>
      <c r="Q133" s="51">
        <f>Q121/((Q109+Q36)/2)</f>
        <v>-0.21710786250493877</v>
      </c>
      <c r="R133" s="51">
        <f t="shared" si="63"/>
        <v>-2.4257304198379574E-2</v>
      </c>
      <c r="S133" s="51">
        <f t="shared" si="63"/>
        <v>9.8689138576779023E-2</v>
      </c>
      <c r="T133" s="51">
        <f t="shared" si="63"/>
        <v>4.8758413937439897E-2</v>
      </c>
      <c r="U133" s="51">
        <f t="shared" si="63"/>
        <v>1.2834958114926763E-2</v>
      </c>
      <c r="V133" s="51">
        <f t="shared" si="63"/>
        <v>6.5060240963855417E-2</v>
      </c>
      <c r="W133" s="51">
        <f t="shared" si="63"/>
        <v>1.3774608398854148E-2</v>
      </c>
      <c r="X133" s="51">
        <f t="shared" si="63"/>
        <v>1.8914883026381283E-2</v>
      </c>
      <c r="Y133" s="51">
        <f t="shared" si="63"/>
        <v>1.0857994464551842E-2</v>
      </c>
      <c r="Z133" s="51">
        <f t="shared" si="63"/>
        <v>2.1588115849096933E-2</v>
      </c>
      <c r="AA133" s="51">
        <f t="shared" si="63"/>
        <v>3.1939325962719652E-2</v>
      </c>
      <c r="AB133" s="51">
        <f t="shared" si="63"/>
        <v>-2.1397379912663755E-2</v>
      </c>
      <c r="AC133" s="51">
        <f t="shared" si="63"/>
        <v>-1.2343005630142919E-2</v>
      </c>
      <c r="AD133" s="51">
        <f t="shared" si="63"/>
        <v>-5.1628494535068932E-3</v>
      </c>
      <c r="AE133" s="51">
        <f t="shared" si="63"/>
        <v>-3.1775598531748207E-3</v>
      </c>
      <c r="AF133" s="51">
        <f t="shared" si="63"/>
        <v>1.1935763888888888E-2</v>
      </c>
      <c r="AG133" s="51">
        <f t="shared" si="63"/>
        <v>-2.136543571389838E-2</v>
      </c>
      <c r="AH133" s="51">
        <f t="shared" si="63"/>
        <v>2.9347765441053397E-2</v>
      </c>
      <c r="AI133" s="51">
        <f t="shared" si="63"/>
        <v>1.7805475183618963E-3</v>
      </c>
      <c r="AJ133" s="51">
        <f t="shared" si="63"/>
        <v>4.6811945117029866E-2</v>
      </c>
      <c r="AK133" s="51">
        <f t="shared" ref="AK133:BA133" si="64">AK121/((AK109+AK36)/2)</f>
        <v>2.612330198537095E-2</v>
      </c>
      <c r="AL133" s="51">
        <f t="shared" si="64"/>
        <v>3.4431137724550899E-2</v>
      </c>
      <c r="AM133" s="51">
        <f t="shared" si="64"/>
        <v>1.440384102427314E-2</v>
      </c>
      <c r="AN133" s="51">
        <f t="shared" si="64"/>
        <v>3.9320726415599722E-2</v>
      </c>
      <c r="AO133" s="51">
        <f t="shared" si="64"/>
        <v>3.0670396850067349E-2</v>
      </c>
      <c r="AP133" s="51">
        <f t="shared" si="64"/>
        <v>3.3024156558964429E-2</v>
      </c>
      <c r="AQ133" s="51">
        <f t="shared" si="64"/>
        <v>2.9170829170829173E-2</v>
      </c>
      <c r="AR133" s="51">
        <f t="shared" si="64"/>
        <v>4.2600896860986545E-2</v>
      </c>
      <c r="AS133" s="51">
        <f t="shared" si="64"/>
        <v>6.4489920276240287E-2</v>
      </c>
      <c r="AT133" s="51">
        <f t="shared" si="64"/>
        <v>5.2379125095932462E-2</v>
      </c>
      <c r="AU133" s="51">
        <f t="shared" si="64"/>
        <v>4.3851652833085446E-2</v>
      </c>
      <c r="AV133" s="51">
        <f t="shared" si="64"/>
        <v>8.8775852967992702E-2</v>
      </c>
      <c r="AW133" s="51">
        <f t="shared" si="64"/>
        <v>8.8133009384974509E-2</v>
      </c>
      <c r="AX133" s="51">
        <f t="shared" si="64"/>
        <v>5.0135051888357103E-2</v>
      </c>
      <c r="AY133" s="51">
        <f t="shared" si="64"/>
        <v>5.8699052350722238E-2</v>
      </c>
      <c r="AZ133" s="51">
        <f t="shared" si="64"/>
        <v>7.0306397014148078E-2</v>
      </c>
      <c r="BA133" s="72">
        <f t="shared" si="64"/>
        <v>5.4828150572831427E-2</v>
      </c>
    </row>
    <row r="135" spans="1:53" ht="18.75" x14ac:dyDescent="0.3">
      <c r="A135" s="14" t="s">
        <v>59</v>
      </c>
      <c r="B135" s="18"/>
      <c r="C135" s="18"/>
      <c r="D135" s="18"/>
      <c r="E135" s="18"/>
      <c r="F135" s="18"/>
      <c r="G135" s="18" t="s">
        <v>64</v>
      </c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35"/>
    </row>
    <row r="136" spans="1:53" x14ac:dyDescent="0.25">
      <c r="A136" s="34" t="s">
        <v>50</v>
      </c>
      <c r="B136" s="17">
        <v>1</v>
      </c>
      <c r="C136" s="17">
        <v>2</v>
      </c>
      <c r="D136" s="17">
        <v>3</v>
      </c>
      <c r="E136" s="17">
        <v>4</v>
      </c>
      <c r="F136" s="17">
        <v>5</v>
      </c>
      <c r="G136" s="17">
        <v>6</v>
      </c>
      <c r="H136" s="17">
        <v>7</v>
      </c>
      <c r="I136" s="17">
        <v>8</v>
      </c>
      <c r="J136" s="17">
        <v>9</v>
      </c>
      <c r="K136" s="17">
        <v>10</v>
      </c>
      <c r="L136" s="17">
        <v>11</v>
      </c>
      <c r="M136" s="17">
        <v>12</v>
      </c>
      <c r="N136" s="17">
        <v>13</v>
      </c>
      <c r="O136" s="17">
        <v>14</v>
      </c>
      <c r="P136" s="17">
        <v>15</v>
      </c>
      <c r="Q136" s="17">
        <v>16</v>
      </c>
      <c r="R136" s="17">
        <v>17</v>
      </c>
      <c r="S136" s="17">
        <v>18</v>
      </c>
      <c r="T136" s="17">
        <v>19</v>
      </c>
      <c r="U136" s="17">
        <v>20</v>
      </c>
      <c r="V136" s="17">
        <v>21</v>
      </c>
      <c r="W136" s="17">
        <v>22</v>
      </c>
      <c r="X136" s="17">
        <v>23</v>
      </c>
      <c r="Y136" s="17">
        <v>24</v>
      </c>
      <c r="Z136" s="17">
        <v>25</v>
      </c>
      <c r="AA136" s="17">
        <v>26</v>
      </c>
      <c r="AB136" s="17">
        <v>27</v>
      </c>
      <c r="AC136" s="17">
        <v>28</v>
      </c>
      <c r="AD136" s="17">
        <v>29</v>
      </c>
      <c r="AE136" s="17">
        <v>30</v>
      </c>
      <c r="AF136" s="17">
        <v>31</v>
      </c>
      <c r="AG136" s="17">
        <v>32</v>
      </c>
      <c r="AH136" s="17">
        <v>33</v>
      </c>
      <c r="AI136" s="17">
        <v>34</v>
      </c>
      <c r="AJ136" s="17">
        <v>35</v>
      </c>
      <c r="AK136" s="17">
        <v>36</v>
      </c>
      <c r="AL136" s="17">
        <v>37</v>
      </c>
      <c r="AM136" s="17">
        <v>38</v>
      </c>
      <c r="AN136" s="17">
        <v>39</v>
      </c>
      <c r="AO136" s="17">
        <v>40</v>
      </c>
      <c r="AP136" s="17">
        <v>41</v>
      </c>
      <c r="AQ136" s="17">
        <v>42</v>
      </c>
      <c r="AR136" s="17">
        <v>43</v>
      </c>
      <c r="AS136" s="17">
        <v>44</v>
      </c>
      <c r="AT136" s="17">
        <v>45</v>
      </c>
      <c r="AU136" s="17">
        <v>46</v>
      </c>
      <c r="AV136" s="17">
        <v>47</v>
      </c>
      <c r="AW136" s="17">
        <v>48</v>
      </c>
      <c r="AX136" s="17">
        <v>49</v>
      </c>
      <c r="AY136" s="17">
        <v>50</v>
      </c>
      <c r="AZ136" s="17">
        <v>51</v>
      </c>
      <c r="BA136" s="16">
        <v>52</v>
      </c>
    </row>
    <row r="137" spans="1:53" x14ac:dyDescent="0.25">
      <c r="A137" s="32" t="s">
        <v>52</v>
      </c>
      <c r="B137" s="37">
        <v>43833</v>
      </c>
      <c r="C137" s="37">
        <v>43840</v>
      </c>
      <c r="D137" s="37">
        <v>43847</v>
      </c>
      <c r="E137" s="37">
        <v>43854</v>
      </c>
      <c r="F137" s="37">
        <v>43861</v>
      </c>
      <c r="G137" s="37">
        <v>43868</v>
      </c>
      <c r="H137" s="37">
        <v>43875</v>
      </c>
      <c r="I137" s="37">
        <v>43882</v>
      </c>
      <c r="J137" s="37">
        <v>43889</v>
      </c>
      <c r="K137" s="37">
        <v>43896</v>
      </c>
      <c r="L137" s="37">
        <v>43903</v>
      </c>
      <c r="M137" s="37">
        <v>43910</v>
      </c>
      <c r="N137" s="37">
        <v>43917</v>
      </c>
      <c r="O137" s="37">
        <v>43924</v>
      </c>
      <c r="P137" s="36">
        <v>43931</v>
      </c>
      <c r="Q137" s="36">
        <v>43938</v>
      </c>
      <c r="R137" s="36">
        <v>43945</v>
      </c>
      <c r="S137" s="36">
        <v>43952</v>
      </c>
      <c r="T137" s="36">
        <v>43959</v>
      </c>
      <c r="U137" s="36">
        <v>43966</v>
      </c>
      <c r="V137" s="36">
        <v>43973</v>
      </c>
      <c r="W137" s="36">
        <v>43980</v>
      </c>
      <c r="X137" s="36">
        <v>43987</v>
      </c>
      <c r="Y137" s="36">
        <v>43994</v>
      </c>
      <c r="Z137" s="36">
        <v>44001</v>
      </c>
      <c r="AA137" s="36">
        <v>44008</v>
      </c>
      <c r="AB137" s="36">
        <v>44015</v>
      </c>
      <c r="AC137" s="36">
        <v>44022</v>
      </c>
      <c r="AD137" s="36">
        <v>44029</v>
      </c>
      <c r="AE137" s="36">
        <v>44036</v>
      </c>
      <c r="AF137" s="36">
        <v>44043</v>
      </c>
      <c r="AG137" s="36">
        <v>44050</v>
      </c>
      <c r="AH137" s="36">
        <v>44057</v>
      </c>
      <c r="AI137" s="36">
        <v>44064</v>
      </c>
      <c r="AJ137" s="36">
        <v>44071</v>
      </c>
      <c r="AK137" s="36">
        <v>44078</v>
      </c>
      <c r="AL137" s="36">
        <v>44085</v>
      </c>
      <c r="AM137" s="36">
        <v>44092</v>
      </c>
      <c r="AN137" s="36">
        <v>44099</v>
      </c>
      <c r="AO137" s="36">
        <v>44106</v>
      </c>
      <c r="AP137" s="36">
        <v>44113</v>
      </c>
      <c r="AQ137" s="36">
        <v>44120</v>
      </c>
      <c r="AR137" s="36">
        <v>44127</v>
      </c>
      <c r="AS137" s="36">
        <v>44134</v>
      </c>
      <c r="AT137" s="36">
        <v>44141</v>
      </c>
      <c r="AU137" s="36">
        <v>44148</v>
      </c>
      <c r="AV137" s="36">
        <v>44155</v>
      </c>
      <c r="AW137" s="36">
        <v>44162</v>
      </c>
      <c r="AX137" s="36">
        <v>44169</v>
      </c>
      <c r="AY137" s="36">
        <v>44176</v>
      </c>
      <c r="AZ137" s="36">
        <v>44183</v>
      </c>
      <c r="BA137" s="15">
        <v>44190</v>
      </c>
    </row>
    <row r="138" spans="1:53" x14ac:dyDescent="0.25">
      <c r="A138" s="28" t="s">
        <v>51</v>
      </c>
      <c r="B138" s="65">
        <f>(B114/'UK Pop by Age'!$G5)*52</f>
        <v>3.628249356267519E-3</v>
      </c>
      <c r="C138" s="65">
        <f>(C114/'UK Pop by Age'!$G5)*52</f>
        <v>5.0935039039909404E-3</v>
      </c>
      <c r="D138" s="65">
        <f>(D114/'UK Pop by Age'!$G5)*52</f>
        <v>4.1166675388419928E-3</v>
      </c>
      <c r="E138" s="65">
        <f>(E114/'UK Pop by Age'!$G5)*52</f>
        <v>-5.5819220865654137E-4</v>
      </c>
      <c r="F138" s="65">
        <f>(F114/'UK Pop by Age'!$G5)*52</f>
        <v>1.1163844173130827E-3</v>
      </c>
      <c r="G138" s="65">
        <f>(G114/'UK Pop by Age'!$G5)*52</f>
        <v>6.2796623473860907E-4</v>
      </c>
      <c r="H138" s="65">
        <f>(H114/'UK Pop by Age'!$G5)*52</f>
        <v>6.9774026082067671E-5</v>
      </c>
      <c r="I138" s="65">
        <f>(I114/'UK Pop by Age'!$G5)*52</f>
        <v>2.3025428607082329E-3</v>
      </c>
      <c r="J138" s="65">
        <f>(J114/'UK Pop by Age'!$G5)*52</f>
        <v>4.8841818257447367E-4</v>
      </c>
      <c r="K138" s="65">
        <f>(K114/'UK Pop by Age'!$G5)*52</f>
        <v>-1.3954805216413534E-4</v>
      </c>
      <c r="L138" s="65">
        <f>(L114/'UK Pop by Age'!$G5)*52</f>
        <v>6.9774026082067677E-4</v>
      </c>
      <c r="M138" s="65">
        <f>(M114/'UK Pop by Age'!$G5)*52</f>
        <v>2.0932207824620301E-4</v>
      </c>
      <c r="N138" s="65">
        <f>(N114/'UK Pop by Age'!$G5)*52</f>
        <v>1.3954805216413534E-4</v>
      </c>
      <c r="O138" s="65">
        <f>(O114/'UK Pop by Age'!$G5)*52</f>
        <v>-3.4887013041033838E-4</v>
      </c>
      <c r="P138" s="65">
        <f>(P114/'UK Pop by Age'!$G5)*52</f>
        <v>7.6751428690274436E-4</v>
      </c>
      <c r="Q138" s="65">
        <f>(Q114/'UK Pop by Age'!$G5)*52</f>
        <v>-4.1864415649240603E-4</v>
      </c>
      <c r="R138" s="65">
        <f>(R114/'UK Pop by Age'!$G5)*52</f>
        <v>-1.6048025998875563E-3</v>
      </c>
      <c r="S138" s="65">
        <f>(S114/'UK Pop by Age'!$G5)*52</f>
        <v>-3.4887013041033838E-4</v>
      </c>
      <c r="T138" s="65">
        <f>(T114/'UK Pop by Age'!$G5)*52</f>
        <v>5.5819220865654137E-4</v>
      </c>
      <c r="U138" s="65">
        <f>(U114/'UK Pop by Age'!$G5)*52</f>
        <v>-5.5819220865654137E-4</v>
      </c>
      <c r="V138" s="65">
        <f>(V114/'UK Pop by Age'!$G5)*52</f>
        <v>-6.2796623473860907E-4</v>
      </c>
      <c r="W138" s="65">
        <f>(W114/'UK Pop by Age'!$G5)*52</f>
        <v>-6.9774026082067671E-5</v>
      </c>
      <c r="X138" s="65">
        <f>(X114/'UK Pop by Age'!$G5)*52</f>
        <v>1.3954805216413534E-4</v>
      </c>
      <c r="Y138" s="65">
        <f>(Y114/'UK Pop by Age'!$G5)*52</f>
        <v>-9.7683636514894734E-4</v>
      </c>
      <c r="Z138" s="65">
        <f>(Z114/'UK Pop by Age'!$G5)*52</f>
        <v>-6.2796623473860907E-4</v>
      </c>
      <c r="AA138" s="65">
        <f>(AA114/'UK Pop by Age'!$G5)*52</f>
        <v>-2.7909610432827069E-4</v>
      </c>
      <c r="AB138" s="65">
        <f>(AB114/'UK Pop by Age'!$G5)*52</f>
        <v>-1.1861584433951503E-3</v>
      </c>
      <c r="AC138" s="65">
        <f>(AC114/'UK Pop by Age'!$G5)*52</f>
        <v>-2.7909610432827069E-4</v>
      </c>
      <c r="AD138" s="65">
        <f>(AD114/'UK Pop by Age'!$G5)*52</f>
        <v>0</v>
      </c>
      <c r="AE138" s="65">
        <f>(AE114/'UK Pop by Age'!$G5)*52</f>
        <v>-1.3954805216413534E-4</v>
      </c>
      <c r="AF138" s="65">
        <f>(AF114/'UK Pop by Age'!$G5)*52</f>
        <v>-3.4887013041033838E-4</v>
      </c>
      <c r="AG138" s="65">
        <f>(AG114/'UK Pop by Age'!$G5)*52</f>
        <v>-1.3954805216413534E-4</v>
      </c>
      <c r="AH138" s="65">
        <f>(AH114/'UK Pop by Age'!$G5)*52</f>
        <v>-6.9774026082067677E-4</v>
      </c>
      <c r="AI138" s="65">
        <f>(AI114/'UK Pop by Age'!$G5)*52</f>
        <v>2.0932207824620301E-4</v>
      </c>
      <c r="AJ138" s="65">
        <f>(AJ114/'UK Pop by Age'!$G5)*52</f>
        <v>-4.1864415649240603E-4</v>
      </c>
      <c r="AK138" s="65">
        <f>(AK114/'UK Pop by Age'!$G5)*52</f>
        <v>6.2796623473860907E-4</v>
      </c>
      <c r="AL138" s="65">
        <f>(AL114/'UK Pop by Age'!$G5)*52</f>
        <v>3.4887013041033838E-4</v>
      </c>
      <c r="AM138" s="65">
        <f>(AM114/'UK Pop by Age'!$G5)*52</f>
        <v>-1.6745766259696241E-3</v>
      </c>
      <c r="AN138" s="65">
        <f>(AN114/'UK Pop by Age'!$G5)*52</f>
        <v>3.4887013041033838E-4</v>
      </c>
      <c r="AO138" s="65">
        <f>(AO114/'UK Pop by Age'!$G5)*52</f>
        <v>1.9536727302978947E-3</v>
      </c>
      <c r="AP138" s="65">
        <f>(AP114/'UK Pop by Age'!$G5)*52</f>
        <v>-6.9774026082067671E-5</v>
      </c>
      <c r="AQ138" s="65">
        <f>(AQ114/'UK Pop by Age'!$G5)*52</f>
        <v>7.6751428690274436E-4</v>
      </c>
      <c r="AR138" s="65">
        <f>(AR114/'UK Pop by Age'!$G5)*52</f>
        <v>-1.1163844173130827E-3</v>
      </c>
      <c r="AS138" s="65">
        <f>(AS114/'UK Pop by Age'!$G5)*52</f>
        <v>-6.9774026082067671E-5</v>
      </c>
      <c r="AT138" s="65">
        <f>(AT114/'UK Pop by Age'!$G5)*52</f>
        <v>5.5819220865654137E-4</v>
      </c>
      <c r="AU138" s="65">
        <f>(AU114/'UK Pop by Age'!$G5)*52</f>
        <v>-6.9774026082067671E-5</v>
      </c>
      <c r="AV138" s="65">
        <f>(AV114/'UK Pop by Age'!$G5)*52</f>
        <v>-3.4887013041033838E-4</v>
      </c>
      <c r="AW138" s="65">
        <f>(AW114/'UK Pop by Age'!$G5)*52</f>
        <v>-1.3954805216413534E-4</v>
      </c>
      <c r="AX138" s="65">
        <f>(AX114/'UK Pop by Age'!$G5)*52</f>
        <v>3.4887013041033838E-4</v>
      </c>
      <c r="AY138" s="65">
        <f>(AY114/'UK Pop by Age'!$G5)*52</f>
        <v>6.9774026082067671E-5</v>
      </c>
      <c r="AZ138" s="65">
        <f>(AZ114/'UK Pop by Age'!$G5)*52</f>
        <v>8.3728831298481206E-4</v>
      </c>
      <c r="BA138" s="81">
        <f>(BA114/'UK Pop by Age'!$G5)*52</f>
        <v>8.3728831298481206E-4</v>
      </c>
    </row>
    <row r="139" spans="1:53" x14ac:dyDescent="0.25">
      <c r="A139" s="28" t="s">
        <v>44</v>
      </c>
      <c r="B139" s="65">
        <f>(B115/'UK Pop by Age'!$G6)*52</f>
        <v>-1.3970754375062634E-5</v>
      </c>
      <c r="C139" s="65">
        <f>(C115/'UK Pop by Age'!$G6)*52</f>
        <v>1.3970754375062634E-5</v>
      </c>
      <c r="D139" s="65">
        <f>(D115/'UK Pop by Age'!$G6)*52</f>
        <v>3.2598426875146141E-5</v>
      </c>
      <c r="E139" s="65">
        <f>(E115/'UK Pop by Age'!$G6)*52</f>
        <v>-1.3970754375062634E-5</v>
      </c>
      <c r="F139" s="65">
        <f>(F115/'UK Pop by Age'!$G6)*52</f>
        <v>4.6569181250208783E-6</v>
      </c>
      <c r="G139" s="65">
        <f>(G115/'UK Pop by Age'!$G6)*52</f>
        <v>9.3138362500417567E-6</v>
      </c>
      <c r="H139" s="65">
        <f>(H115/'UK Pop by Age'!$G6)*52</f>
        <v>0</v>
      </c>
      <c r="I139" s="65">
        <f>(I115/'UK Pop by Age'!$G6)*52</f>
        <v>7.9167608125354919E-5</v>
      </c>
      <c r="J139" s="65">
        <f>(J115/'UK Pop by Age'!$G6)*52</f>
        <v>4.1912263125187899E-5</v>
      </c>
      <c r="K139" s="65">
        <f>(K115/'UK Pop by Age'!$G6)*52</f>
        <v>-5.1226099375229658E-5</v>
      </c>
      <c r="L139" s="65">
        <f>(L115/'UK Pop by Age'!$G6)*52</f>
        <v>3.2598426875146141E-5</v>
      </c>
      <c r="M139" s="65">
        <f>(M115/'UK Pop by Age'!$G6)*52</f>
        <v>4.1912263125187899E-5</v>
      </c>
      <c r="N139" s="65">
        <f>(N115/'UK Pop by Age'!$G6)*52</f>
        <v>-1.3970754375062634E-5</v>
      </c>
      <c r="O139" s="65">
        <f>(O115/'UK Pop by Age'!$G6)*52</f>
        <v>-4.1912263125187899E-5</v>
      </c>
      <c r="P139" s="65">
        <f>(P115/'UK Pop by Age'!$G6)*52</f>
        <v>-9.3138362500417567E-6</v>
      </c>
      <c r="Q139" s="65">
        <f>(Q115/'UK Pop by Age'!$G6)*52</f>
        <v>0</v>
      </c>
      <c r="R139" s="65">
        <f>(R115/'UK Pop by Age'!$G6)*52</f>
        <v>2.7941508750125268E-5</v>
      </c>
      <c r="S139" s="65">
        <f>(S115/'UK Pop by Age'!$G6)*52</f>
        <v>-1.3970754375062634E-5</v>
      </c>
      <c r="T139" s="65">
        <f>(T115/'UK Pop by Age'!$G6)*52</f>
        <v>-1.8627672500083513E-5</v>
      </c>
      <c r="U139" s="65">
        <f>(U115/'UK Pop by Age'!$G6)*52</f>
        <v>-4.6569181250208778E-5</v>
      </c>
      <c r="V139" s="65">
        <f>(V115/'UK Pop by Age'!$G6)*52</f>
        <v>3.7255345000167027E-5</v>
      </c>
      <c r="W139" s="65">
        <f>(W115/'UK Pop by Age'!$G6)*52</f>
        <v>-9.3138362500417567E-6</v>
      </c>
      <c r="X139" s="65">
        <f>(X115/'UK Pop by Age'!$G6)*52</f>
        <v>-4.6569181250208783E-6</v>
      </c>
      <c r="Y139" s="65">
        <f>(Y115/'UK Pop by Age'!$G6)*52</f>
        <v>4.6569181250208783E-6</v>
      </c>
      <c r="Z139" s="65">
        <f>(Z115/'UK Pop by Age'!$G6)*52</f>
        <v>-4.6569181250208783E-6</v>
      </c>
      <c r="AA139" s="65">
        <f>(AA115/'UK Pop by Age'!$G6)*52</f>
        <v>-4.6569181250208783E-6</v>
      </c>
      <c r="AB139" s="65">
        <f>(AB115/'UK Pop by Age'!$G6)*52</f>
        <v>1.3970754375062634E-5</v>
      </c>
      <c r="AC139" s="65">
        <f>(AC115/'UK Pop by Age'!$G6)*52</f>
        <v>-2.3284590625104389E-5</v>
      </c>
      <c r="AD139" s="65">
        <f>(AD115/'UK Pop by Age'!$G6)*52</f>
        <v>-4.6569181250208783E-6</v>
      </c>
      <c r="AE139" s="65">
        <f>(AE115/'UK Pop by Age'!$G6)*52</f>
        <v>4.6569181250208783E-6</v>
      </c>
      <c r="AF139" s="65">
        <f>(AF115/'UK Pop by Age'!$G6)*52</f>
        <v>-3.2598426875146141E-5</v>
      </c>
      <c r="AG139" s="65">
        <f>(AG115/'UK Pop by Age'!$G6)*52</f>
        <v>-2.7941508750125268E-5</v>
      </c>
      <c r="AH139" s="65">
        <f>(AH115/'UK Pop by Age'!$G6)*52</f>
        <v>6.0539935625271409E-5</v>
      </c>
      <c r="AI139" s="65">
        <f>(AI115/'UK Pop by Age'!$G6)*52</f>
        <v>-6.5196853750292282E-5</v>
      </c>
      <c r="AJ139" s="65">
        <f>(AJ115/'UK Pop by Age'!$G6)*52</f>
        <v>2.3284590625104389E-5</v>
      </c>
      <c r="AK139" s="65">
        <f>(AK115/'UK Pop by Age'!$G6)*52</f>
        <v>-4.6569181250208783E-6</v>
      </c>
      <c r="AL139" s="65">
        <f>(AL115/'UK Pop by Age'!$G6)*52</f>
        <v>-2.7941508750125268E-5</v>
      </c>
      <c r="AM139" s="65">
        <f>(AM115/'UK Pop by Age'!$G6)*52</f>
        <v>0</v>
      </c>
      <c r="AN139" s="65">
        <f>(AN115/'UK Pop by Age'!$G6)*52</f>
        <v>1.8627672500083513E-5</v>
      </c>
      <c r="AO139" s="65">
        <f>(AO115/'UK Pop by Age'!$G6)*52</f>
        <v>-9.3138362500417567E-6</v>
      </c>
      <c r="AP139" s="65">
        <f>(AP115/'UK Pop by Age'!$G6)*52</f>
        <v>-1.8627672500083513E-5</v>
      </c>
      <c r="AQ139" s="65">
        <f>(AQ115/'UK Pop by Age'!$G6)*52</f>
        <v>-1.8627672500083513E-5</v>
      </c>
      <c r="AR139" s="65">
        <f>(AR115/'UK Pop by Age'!$G6)*52</f>
        <v>-4.6569181250208778E-5</v>
      </c>
      <c r="AS139" s="65">
        <f>(AS115/'UK Pop by Age'!$G6)*52</f>
        <v>-2.3284590625104389E-5</v>
      </c>
      <c r="AT139" s="65">
        <f>(AT115/'UK Pop by Age'!$G6)*52</f>
        <v>-2.3284590625104389E-5</v>
      </c>
      <c r="AU139" s="65">
        <f>(AU115/'UK Pop by Age'!$G6)*52</f>
        <v>-4.6569181250208778E-5</v>
      </c>
      <c r="AV139" s="65">
        <f>(AV115/'UK Pop by Age'!$G6)*52</f>
        <v>-1.3970754375062634E-5</v>
      </c>
      <c r="AW139" s="65">
        <f>(AW115/'UK Pop by Age'!$G6)*52</f>
        <v>-2.7941508750125268E-5</v>
      </c>
      <c r="AX139" s="65">
        <f>(AX115/'UK Pop by Age'!$G6)*52</f>
        <v>9.3138362500417567E-6</v>
      </c>
      <c r="AY139" s="65">
        <f>(AY115/'UK Pop by Age'!$G6)*52</f>
        <v>8.8481444375396678E-5</v>
      </c>
      <c r="AZ139" s="65">
        <f>(AZ115/'UK Pop by Age'!$G6)*52</f>
        <v>-1.8627672500083513E-5</v>
      </c>
      <c r="BA139" s="81">
        <f>(BA115/'UK Pop by Age'!$G6)*52</f>
        <v>9.3138362500417567E-6</v>
      </c>
    </row>
    <row r="140" spans="1:53" x14ac:dyDescent="0.25">
      <c r="A140" s="28" t="s">
        <v>45</v>
      </c>
      <c r="B140" s="65">
        <f>(B116/'UK Pop by Age'!$G7)*52</f>
        <v>1.4438724532261684E-5</v>
      </c>
      <c r="C140" s="65">
        <f>(C116/'UK Pop by Age'!$G7)*52</f>
        <v>-4.5378848529965291E-5</v>
      </c>
      <c r="D140" s="65">
        <f>(D116/'UK Pop by Age'!$G7)*52</f>
        <v>6.8068272794947939E-5</v>
      </c>
      <c r="E140" s="65">
        <f>(E116/'UK Pop by Age'!$G7)*52</f>
        <v>8.4569672260389862E-5</v>
      </c>
      <c r="F140" s="65">
        <f>(F116/'UK Pop by Age'!$G7)*52</f>
        <v>-6.6005597861767691E-5</v>
      </c>
      <c r="G140" s="65">
        <f>(G116/'UK Pop by Age'!$G7)*52</f>
        <v>-5.3629548262686252E-5</v>
      </c>
      <c r="H140" s="65">
        <f>(H116/'UK Pop by Age'!$G7)*52</f>
        <v>-2.6814774131343126E-5</v>
      </c>
      <c r="I140" s="65">
        <f>(I116/'UK Pop by Age'!$G7)*52</f>
        <v>-3.7128148797244329E-5</v>
      </c>
      <c r="J140" s="65">
        <f>(J116/'UK Pop by Age'!$G7)*52</f>
        <v>7.0130947728128188E-5</v>
      </c>
      <c r="K140" s="65">
        <f>(K116/'UK Pop by Age'!$G7)*52</f>
        <v>3.3002798930883845E-5</v>
      </c>
      <c r="L140" s="65">
        <f>(L116/'UK Pop by Age'!$G7)*52</f>
        <v>-6.188024799540722E-5</v>
      </c>
      <c r="M140" s="65">
        <f>(M116/'UK Pop by Age'!$G7)*52</f>
        <v>3.094012399770361E-5</v>
      </c>
      <c r="N140" s="65">
        <f>(N116/'UK Pop by Age'!$G7)*52</f>
        <v>5.7754898129046736E-5</v>
      </c>
      <c r="O140" s="65">
        <f>(O116/'UK Pop by Age'!$G7)*52</f>
        <v>7.4256297594488659E-5</v>
      </c>
      <c r="P140" s="65">
        <f>(P116/'UK Pop by Age'!$G7)*52</f>
        <v>-1.010710717258318E-4</v>
      </c>
      <c r="Q140" s="65">
        <f>(Q116/'UK Pop by Age'!$G7)*52</f>
        <v>-1.0313374665901203E-4</v>
      </c>
      <c r="R140" s="65">
        <f>(R116/'UK Pop by Age'!$G7)*52</f>
        <v>-1.381992205230761E-4</v>
      </c>
      <c r="S140" s="65">
        <f>(S116/'UK Pop by Age'!$G7)*52</f>
        <v>-2.2689424264982645E-5</v>
      </c>
      <c r="T140" s="65">
        <f>(T116/'UK Pop by Age'!$G7)*52</f>
        <v>3.094012399770361E-5</v>
      </c>
      <c r="U140" s="65">
        <f>(U116/'UK Pop by Age'!$G7)*52</f>
        <v>8.2506997327209613E-6</v>
      </c>
      <c r="V140" s="65">
        <f>(V116/'UK Pop by Age'!$G7)*52</f>
        <v>3.094012399770361E-5</v>
      </c>
      <c r="W140" s="65">
        <f>(W116/'UK Pop by Age'!$G7)*52</f>
        <v>-2.2689424264982645E-5</v>
      </c>
      <c r="X140" s="65">
        <f>(X116/'UK Pop by Age'!$G7)*52</f>
        <v>1.6501399465441923E-5</v>
      </c>
      <c r="Y140" s="65">
        <f>(Y116/'UK Pop by Age'!$G7)*52</f>
        <v>2.4752099198162884E-5</v>
      </c>
      <c r="Z140" s="65">
        <f>(Z116/'UK Pop by Age'!$G7)*52</f>
        <v>-5.9817573062226971E-5</v>
      </c>
      <c r="AA140" s="65">
        <f>(AA116/'UK Pop by Age'!$G7)*52</f>
        <v>-6.8068272794947939E-5</v>
      </c>
      <c r="AB140" s="65">
        <f>(AB116/'UK Pop by Age'!$G7)*52</f>
        <v>-6.3942922928587455E-5</v>
      </c>
      <c r="AC140" s="65">
        <f>(AC116/'UK Pop by Age'!$G7)*52</f>
        <v>-9.282037199311083E-5</v>
      </c>
      <c r="AD140" s="65">
        <f>(AD116/'UK Pop by Age'!$G7)*52</f>
        <v>-5.1566873329506017E-5</v>
      </c>
      <c r="AE140" s="65">
        <f>(AE116/'UK Pop by Age'!$G7)*52</f>
        <v>-4.9504198396325768E-5</v>
      </c>
      <c r="AF140" s="65">
        <f>(AF116/'UK Pop by Age'!$G7)*52</f>
        <v>-4.3316173596785055E-5</v>
      </c>
      <c r="AG140" s="65">
        <f>(AG116/'UK Pop by Age'!$G7)*52</f>
        <v>-1.7120201945395995E-4</v>
      </c>
      <c r="AH140" s="65">
        <f>(AH116/'UK Pop by Age'!$G7)*52</f>
        <v>4.9504198396325768E-5</v>
      </c>
      <c r="AI140" s="65">
        <f>(AI116/'UK Pop by Age'!$G7)*52</f>
        <v>2.8877449064523368E-5</v>
      </c>
      <c r="AJ140" s="65">
        <f>(AJ116/'UK Pop by Age'!$G7)*52</f>
        <v>-1.8564074398622165E-5</v>
      </c>
      <c r="AK140" s="65">
        <f>(AK116/'UK Pop by Age'!$G7)*52</f>
        <v>-1.1344712132491322E-4</v>
      </c>
      <c r="AL140" s="65">
        <f>(AL116/'UK Pop by Age'!$G7)*52</f>
        <v>4.5378848529965291E-5</v>
      </c>
      <c r="AM140" s="65">
        <f>(AM116/'UK Pop by Age'!$G7)*52</f>
        <v>-5.7754898129046736E-5</v>
      </c>
      <c r="AN140" s="65">
        <f>(AN116/'UK Pop by Age'!$G7)*52</f>
        <v>-2.0626749331802403E-6</v>
      </c>
      <c r="AO140" s="65">
        <f>(AO116/'UK Pop by Age'!$G7)*52</f>
        <v>7.8381647460849143E-5</v>
      </c>
      <c r="AP140" s="65">
        <f>(AP116/'UK Pop by Age'!$G7)*52</f>
        <v>-5.3629548262686252E-5</v>
      </c>
      <c r="AQ140" s="65">
        <f>(AQ116/'UK Pop by Age'!$G7)*52</f>
        <v>4.1253498663604807E-6</v>
      </c>
      <c r="AR140" s="65">
        <f>(AR116/'UK Pop by Age'!$G7)*52</f>
        <v>-5.7754898129046736E-5</v>
      </c>
      <c r="AS140" s="65">
        <f>(AS116/'UK Pop by Age'!$G7)*52</f>
        <v>0</v>
      </c>
      <c r="AT140" s="65">
        <f>(AT116/'UK Pop by Age'!$G7)*52</f>
        <v>1.2376049599081442E-5</v>
      </c>
      <c r="AU140" s="65">
        <f>(AU116/'UK Pop by Age'!$G7)*52</f>
        <v>-4.3316173596785055E-5</v>
      </c>
      <c r="AV140" s="65">
        <f>(AV116/'UK Pop by Age'!$G7)*52</f>
        <v>-5.9817573062226971E-5</v>
      </c>
      <c r="AW140" s="65">
        <f>(AW116/'UK Pop by Age'!$G7)*52</f>
        <v>-1.0313374665901202E-5</v>
      </c>
      <c r="AX140" s="65">
        <f>(AX116/'UK Pop by Age'!$G7)*52</f>
        <v>-2.2689424264982645E-5</v>
      </c>
      <c r="AY140" s="65">
        <f>(AY116/'UK Pop by Age'!$G7)*52</f>
        <v>4.1253498663604807E-5</v>
      </c>
      <c r="AZ140" s="65">
        <f>(AZ116/'UK Pop by Age'!$G7)*52</f>
        <v>7.219362266130841E-5</v>
      </c>
      <c r="BA140" s="81">
        <f>(BA116/'UK Pop by Age'!$G7)*52</f>
        <v>-3.7128148797244329E-5</v>
      </c>
    </row>
    <row r="141" spans="1:53" x14ac:dyDescent="0.25">
      <c r="A141" s="28" t="s">
        <v>46</v>
      </c>
      <c r="B141" s="65">
        <f>(B117/'UK Pop by Age'!$G8)*52</f>
        <v>-2.759414724171657E-4</v>
      </c>
      <c r="C141" s="65">
        <f>(C117/'UK Pop by Age'!$G8)*52</f>
        <v>-4.305899899256871E-4</v>
      </c>
      <c r="D141" s="65">
        <f>(D117/'UK Pop by Age'!$G8)*52</f>
        <v>-4.0633139894395817E-4</v>
      </c>
      <c r="E141" s="65">
        <f>(E117/'UK Pop by Age'!$G8)*52</f>
        <v>-6.3678801327038222E-5</v>
      </c>
      <c r="F141" s="65">
        <f>(F117/'UK Pop by Age'!$G8)*52</f>
        <v>-1.1219598329049593E-4</v>
      </c>
      <c r="G141" s="65">
        <f>(G117/'UK Pop by Age'!$G8)*52</f>
        <v>1.2129295490864425E-4</v>
      </c>
      <c r="H141" s="65">
        <f>(H117/'UK Pop by Age'!$G8)*52</f>
        <v>-1.5161619363580532E-5</v>
      </c>
      <c r="I141" s="65">
        <f>(I117/'UK Pop by Age'!$G8)*52</f>
        <v>5.1549505836173801E-5</v>
      </c>
      <c r="J141" s="65">
        <f>(J117/'UK Pop by Age'!$G8)*52</f>
        <v>1.061313355450637E-4</v>
      </c>
      <c r="K141" s="65">
        <f>(K117/'UK Pop by Age'!$G8)*52</f>
        <v>-6.0646477454322127E-5</v>
      </c>
      <c r="L141" s="65">
        <f>(L117/'UK Pop by Age'!$G8)*52</f>
        <v>-1.5161619363580532E-5</v>
      </c>
      <c r="M141" s="65">
        <f>(M117/'UK Pop by Age'!$G8)*52</f>
        <v>-3.0323238727161057E-4</v>
      </c>
      <c r="N141" s="65">
        <f>(N117/'UK Pop by Age'!$G8)*52</f>
        <v>4.7607484801642861E-4</v>
      </c>
      <c r="O141" s="65">
        <f>(O117/'UK Pop by Age'!$G8)*52</f>
        <v>9.0969716181483193E-6</v>
      </c>
      <c r="P141" s="65">
        <f>(P117/'UK Pop by Age'!$G8)*52</f>
        <v>-3.5478189310778443E-4</v>
      </c>
      <c r="Q141" s="65">
        <f>(Q117/'UK Pop by Age'!$G8)*52</f>
        <v>-8.6724462759680643E-4</v>
      </c>
      <c r="R141" s="65">
        <f>(R117/'UK Pop by Age'!$G8)*52</f>
        <v>-1.8193943236296639E-5</v>
      </c>
      <c r="S141" s="65">
        <f>(S117/'UK Pop by Age'!$G8)*52</f>
        <v>-8.7937392308767078E-5</v>
      </c>
      <c r="T141" s="65">
        <f>(T117/'UK Pop by Age'!$G8)*52</f>
        <v>-6.3678801327038222E-5</v>
      </c>
      <c r="U141" s="65">
        <f>(U117/'UK Pop by Age'!$G8)*52</f>
        <v>-1.6981013687210195E-4</v>
      </c>
      <c r="V141" s="65">
        <f>(V117/'UK Pop by Age'!$G8)*52</f>
        <v>1.2129295490864425E-5</v>
      </c>
      <c r="W141" s="65">
        <f>(W117/'UK Pop by Age'!$G8)*52</f>
        <v>-2.1226267109012744E-5</v>
      </c>
      <c r="X141" s="65">
        <f>(X117/'UK Pop by Age'!$G8)*52</f>
        <v>8.4905068436050976E-5</v>
      </c>
      <c r="Y141" s="65">
        <f>(Y117/'UK Pop by Age'!$G8)*52</f>
        <v>-1.5161619363580529E-4</v>
      </c>
      <c r="Z141" s="65">
        <f>(Z117/'UK Pop by Age'!$G8)*52</f>
        <v>-3.3355562599877169E-5</v>
      </c>
      <c r="AA141" s="65">
        <f>(AA117/'UK Pop by Age'!$G8)*52</f>
        <v>9.096971618148318E-5</v>
      </c>
      <c r="AB141" s="65">
        <f>(AB117/'UK Pop by Age'!$G8)*52</f>
        <v>-1.1522830716321204E-4</v>
      </c>
      <c r="AC141" s="65">
        <f>(AC117/'UK Pop by Age'!$G8)*52</f>
        <v>0</v>
      </c>
      <c r="AD141" s="65">
        <f>(AD117/'UK Pop by Age'!$G8)*52</f>
        <v>-9.096971618148318E-5</v>
      </c>
      <c r="AE141" s="65">
        <f>(AE117/'UK Pop by Age'!$G8)*52</f>
        <v>-2.3045661432642407E-4</v>
      </c>
      <c r="AF141" s="65">
        <f>(AF117/'UK Pop by Age'!$G8)*52</f>
        <v>-9.7034363926915397E-5</v>
      </c>
      <c r="AG141" s="65">
        <f>(AG117/'UK Pop by Age'!$G8)*52</f>
        <v>-2.4258590981728851E-4</v>
      </c>
      <c r="AH141" s="65">
        <f>(AH117/'UK Pop by Age'!$G8)*52</f>
        <v>3.4568492148963608E-4</v>
      </c>
      <c r="AI141" s="65">
        <f>(AI117/'UK Pop by Age'!$G8)*52</f>
        <v>1.3342225039950867E-4</v>
      </c>
      <c r="AJ141" s="65">
        <f>(AJ117/'UK Pop by Age'!$G8)*52</f>
        <v>2.7290914854444958E-5</v>
      </c>
      <c r="AK141" s="65">
        <f>(AK117/'UK Pop by Age'!$G8)*52</f>
        <v>9.0969716181483193E-6</v>
      </c>
      <c r="AL141" s="65">
        <f>(AL117/'UK Pop by Age'!$G8)*52</f>
        <v>-3.3355562599877169E-5</v>
      </c>
      <c r="AM141" s="65">
        <f>(AM117/'UK Pop by Age'!$G8)*52</f>
        <v>9.0969716181483193E-6</v>
      </c>
      <c r="AN141" s="65">
        <f>(AN117/'UK Pop by Age'!$G8)*52</f>
        <v>3.4568492148963608E-4</v>
      </c>
      <c r="AO141" s="65">
        <f>(AO117/'UK Pop by Age'!$G8)*52</f>
        <v>-3.3355562599877169E-5</v>
      </c>
      <c r="AP141" s="65">
        <f>(AP117/'UK Pop by Age'!$G8)*52</f>
        <v>-2.2742429045370798E-4</v>
      </c>
      <c r="AQ141" s="65">
        <f>(AQ117/'UK Pop by Age'!$G8)*52</f>
        <v>-1.6677781299938584E-4</v>
      </c>
      <c r="AR141" s="65">
        <f>(AR117/'UK Pop by Age'!$G8)*52</f>
        <v>-6.0646477454322123E-6</v>
      </c>
      <c r="AS141" s="65">
        <f>(AS117/'UK Pop by Age'!$G8)*52</f>
        <v>1.3645457427222476E-4</v>
      </c>
      <c r="AT141" s="65">
        <f>(AT117/'UK Pop by Age'!$G8)*52</f>
        <v>2.3955358594457239E-4</v>
      </c>
      <c r="AU141" s="65">
        <f>(AU117/'UK Pop by Age'!$G8)*52</f>
        <v>4.8517181963457699E-5</v>
      </c>
      <c r="AV141" s="65">
        <f>(AV117/'UK Pop by Age'!$G8)*52</f>
        <v>6.0646477454322123E-6</v>
      </c>
      <c r="AW141" s="65">
        <f>(AW117/'UK Pop by Age'!$G8)*52</f>
        <v>-2.7290914854444958E-5</v>
      </c>
      <c r="AX141" s="65">
        <f>(AX117/'UK Pop by Age'!$G8)*52</f>
        <v>1.7284246074481804E-4</v>
      </c>
      <c r="AY141" s="65">
        <f>(AY117/'UK Pop by Age'!$G8)*52</f>
        <v>1.4555154589037311E-4</v>
      </c>
      <c r="AZ141" s="65">
        <f>(AZ117/'UK Pop by Age'!$G8)*52</f>
        <v>3.0323238727161063E-5</v>
      </c>
      <c r="BA141" s="81">
        <f>(BA117/'UK Pop by Age'!$G8)*52</f>
        <v>-5.7614153581606018E-5</v>
      </c>
    </row>
    <row r="142" spans="1:53" x14ac:dyDescent="0.25">
      <c r="A142" s="28" t="s">
        <v>47</v>
      </c>
      <c r="B142" s="65">
        <f>(B118/'UK Pop by Age'!$G9)*52</f>
        <v>-1.6425916184807199E-3</v>
      </c>
      <c r="C142" s="65">
        <f>(C118/'UK Pop by Age'!$G9)*52</f>
        <v>-1.110704808686963E-3</v>
      </c>
      <c r="D142" s="65">
        <f>(D118/'UK Pop by Age'!$G9)*52</f>
        <v>-1.4626887269328318E-3</v>
      </c>
      <c r="E142" s="65">
        <f>(E118/'UK Pop by Age'!$G9)*52</f>
        <v>-1.7286321318297103E-3</v>
      </c>
      <c r="F142" s="65">
        <f>(F118/'UK Pop by Age'!$G9)*52</f>
        <v>-1.063773619587514E-3</v>
      </c>
      <c r="G142" s="65">
        <f>(G118/'UK Pop by Age'!$G9)*52</f>
        <v>-6.0228359344293065E-4</v>
      </c>
      <c r="H142" s="65">
        <f>(H118/'UK Pop by Age'!$G9)*52</f>
        <v>-3.2851832369614403E-4</v>
      </c>
      <c r="I142" s="65">
        <f>(I118/'UK Pop by Age'!$G9)*52</f>
        <v>-5.6317426919338975E-4</v>
      </c>
      <c r="J142" s="65">
        <f>(J118/'UK Pop by Age'!$G9)*52</f>
        <v>7.6654275529100275E-4</v>
      </c>
      <c r="K142" s="65">
        <f>(K118/'UK Pop by Age'!$G9)*52</f>
        <v>-1.2671421056851268E-3</v>
      </c>
      <c r="L142" s="65">
        <f>(L118/'UK Pop by Age'!$G9)*52</f>
        <v>-2.1197253743251198E-3</v>
      </c>
      <c r="M142" s="65">
        <f>(M118/'UK Pop by Age'!$G9)*52</f>
        <v>-1.5956604293812708E-3</v>
      </c>
      <c r="N142" s="65">
        <f>(N118/'UK Pop by Age'!$G9)*52</f>
        <v>4.4584629644476686E-4</v>
      </c>
      <c r="O142" s="65">
        <f>(O118/'UK Pop by Age'!$G9)*52</f>
        <v>-1.1732797274862288E-3</v>
      </c>
      <c r="P142" s="65">
        <f>(P118/'UK Pop by Age'!$G9)*52</f>
        <v>-2.6672559138186929E-3</v>
      </c>
      <c r="Q142" s="65">
        <f>(Q118/'UK Pop by Age'!$G9)*52</f>
        <v>-3.3946893448601545E-3</v>
      </c>
      <c r="R142" s="65">
        <f>(R118/'UK Pop by Age'!$G9)*52</f>
        <v>1.799028915478884E-4</v>
      </c>
      <c r="S142" s="65">
        <f>(S118/'UK Pop by Age'!$G9)*52</f>
        <v>1.1263485383867795E-3</v>
      </c>
      <c r="T142" s="65">
        <f>(T118/'UK Pop by Age'!$G9)*52</f>
        <v>5.9446172859302252E-4</v>
      </c>
      <c r="U142" s="65">
        <f>(U118/'UK Pop by Age'!$G9)*52</f>
        <v>-8.6040513348990106E-4</v>
      </c>
      <c r="V142" s="65">
        <f>(V118/'UK Pop by Age'!$G9)*52</f>
        <v>8.2911767409026829E-4</v>
      </c>
      <c r="W142" s="65">
        <f>(W118/'UK Pop by Age'!$G9)*52</f>
        <v>-3.8327137764550137E-4</v>
      </c>
      <c r="X142" s="65">
        <f>(X118/'UK Pop by Age'!$G9)*52</f>
        <v>3.2069645884623584E-4</v>
      </c>
      <c r="Y142" s="65">
        <f>(Y118/'UK Pop by Age'!$G9)*52</f>
        <v>3.9891510734531771E-4</v>
      </c>
      <c r="Z142" s="65">
        <f>(Z118/'UK Pop by Age'!$G9)*52</f>
        <v>9.3862378198898282E-5</v>
      </c>
      <c r="AA142" s="65">
        <f>(AA118/'UK Pop by Age'!$G9)*52</f>
        <v>-3.6762764794568499E-4</v>
      </c>
      <c r="AB142" s="65">
        <f>(AB118/'UK Pop by Age'!$G9)*52</f>
        <v>1.0168424304880647E-4</v>
      </c>
      <c r="AC142" s="65">
        <f>(AC118/'UK Pop by Age'!$G9)*52</f>
        <v>-2.8158713459669487E-4</v>
      </c>
      <c r="AD142" s="65">
        <f>(AD118/'UK Pop by Age'!$G9)*52</f>
        <v>-6.0228359344293065E-4</v>
      </c>
      <c r="AE142" s="65">
        <f>(AE118/'UK Pop by Age'!$G9)*52</f>
        <v>2.502996751970621E-4</v>
      </c>
      <c r="AF142" s="65">
        <f>(AF118/'UK Pop by Age'!$G9)*52</f>
        <v>4.7713375584439958E-4</v>
      </c>
      <c r="AG142" s="65">
        <f>(AG118/'UK Pop by Age'!$G9)*52</f>
        <v>-2.3465594549724572E-4</v>
      </c>
      <c r="AH142" s="65">
        <f>(AH118/'UK Pop by Age'!$G9)*52</f>
        <v>1.1732797274862286E-4</v>
      </c>
      <c r="AI142" s="65">
        <f>(AI118/'UK Pop by Age'!$G9)*52</f>
        <v>-1.4861543214825563E-4</v>
      </c>
      <c r="AJ142" s="65">
        <f>(AJ118/'UK Pop by Age'!$G9)*52</f>
        <v>-1.799028915478884E-4</v>
      </c>
      <c r="AK142" s="65">
        <f>(AK118/'UK Pop by Age'!$G9)*52</f>
        <v>1.7208102669798021E-4</v>
      </c>
      <c r="AL142" s="65">
        <f>(AL118/'UK Pop by Age'!$G9)*52</f>
        <v>1.3297170244843924E-4</v>
      </c>
      <c r="AM142" s="65">
        <f>(AM118/'UK Pop by Age'!$G9)*52</f>
        <v>-2.4247781034715391E-4</v>
      </c>
      <c r="AN142" s="65">
        <f>(AN118/'UK Pop by Age'!$G9)*52</f>
        <v>-4.6931189099449144E-4</v>
      </c>
      <c r="AO142" s="65">
        <f>(AO118/'UK Pop by Age'!$G9)*52</f>
        <v>2.9723086429651126E-4</v>
      </c>
      <c r="AP142" s="65">
        <f>(AP118/'UK Pop by Age'!$G9)*52</f>
        <v>-9.3862378198898282E-5</v>
      </c>
      <c r="AQ142" s="65">
        <f>(AQ118/'UK Pop by Age'!$G9)*52</f>
        <v>-2.0336848609761295E-4</v>
      </c>
      <c r="AR142" s="65">
        <f>(AR118/'UK Pop by Age'!$G9)*52</f>
        <v>4.6931189099449141E-5</v>
      </c>
      <c r="AS142" s="65">
        <f>(AS118/'UK Pop by Age'!$G9)*52</f>
        <v>7.3525529589136998E-4</v>
      </c>
      <c r="AT142" s="65">
        <f>(AT118/'UK Pop by Age'!$G9)*52</f>
        <v>7.8218648499081911E-5</v>
      </c>
      <c r="AU142" s="65">
        <f>(AU118/'UK Pop by Age'!$G9)*52</f>
        <v>-3.3634018854605217E-4</v>
      </c>
      <c r="AV142" s="65">
        <f>(AV118/'UK Pop by Age'!$G9)*52</f>
        <v>3.3634018854605217E-4</v>
      </c>
      <c r="AW142" s="65">
        <f>(AW118/'UK Pop by Age'!$G9)*52</f>
        <v>7.2743343104146184E-4</v>
      </c>
      <c r="AX142" s="65">
        <f>(AX118/'UK Pop by Age'!$G9)*52</f>
        <v>-5.4753053949357333E-5</v>
      </c>
      <c r="AY142" s="65">
        <f>(AY118/'UK Pop by Age'!$G9)*52</f>
        <v>-1.6425916184807201E-4</v>
      </c>
      <c r="AZ142" s="65">
        <f>(AZ118/'UK Pop by Age'!$G9)*52</f>
        <v>2.8158713459669487E-4</v>
      </c>
      <c r="BA142" s="81">
        <f>(BA118/'UK Pop by Age'!$G9)*52</f>
        <v>-1.5643729699816382E-4</v>
      </c>
    </row>
    <row r="143" spans="1:53" x14ac:dyDescent="0.25">
      <c r="A143" s="28" t="s">
        <v>48</v>
      </c>
      <c r="B143" s="65">
        <f>(B119/'UK Pop by Age'!$G10)*52</f>
        <v>-7.1035452748684199E-3</v>
      </c>
      <c r="C143" s="65">
        <f>(C119/'UK Pop by Age'!$G10)*52</f>
        <v>-7.5159233713495465E-3</v>
      </c>
      <c r="D143" s="65">
        <f>(D119/'UK Pop by Age'!$G10)*52</f>
        <v>-6.0127386970796363E-3</v>
      </c>
      <c r="E143" s="65">
        <f>(E119/'UK Pop by Age'!$G10)*52</f>
        <v>-7.422805736660259E-3</v>
      </c>
      <c r="F143" s="65">
        <f>(F119/'UK Pop by Age'!$G10)*52</f>
        <v>-7.1168477941097475E-3</v>
      </c>
      <c r="G143" s="65">
        <f>(G119/'UK Pop by Age'!$G10)*52</f>
        <v>-1.6628149051658284E-3</v>
      </c>
      <c r="H143" s="65">
        <f>(H119/'UK Pop by Age'!$G10)*52</f>
        <v>-1.3302519241326629E-3</v>
      </c>
      <c r="I143" s="65">
        <f>(I119/'UK Pop by Age'!$G10)*52</f>
        <v>-3.0462769062637981E-3</v>
      </c>
      <c r="J143" s="65">
        <f>(J119/'UK Pop by Age'!$G10)*52</f>
        <v>1.1839242124780699E-3</v>
      </c>
      <c r="K143" s="65">
        <f>(K119/'UK Pop by Age'!$G10)*52</f>
        <v>-8.6333349876209827E-3</v>
      </c>
      <c r="L143" s="65">
        <f>(L119/'UK Pop by Age'!$G10)*52</f>
        <v>-8.7929652185169023E-3</v>
      </c>
      <c r="M143" s="65">
        <f>(M119/'UK Pop by Age'!$G10)*52</f>
        <v>-5.2411925810826919E-3</v>
      </c>
      <c r="N143" s="65">
        <f>(N119/'UK Pop by Age'!$G10)*52</f>
        <v>-1.1972267317193967E-3</v>
      </c>
      <c r="O143" s="65">
        <f>(O119/'UK Pop by Age'!$G10)*52</f>
        <v>-1.0109914623408238E-3</v>
      </c>
      <c r="P143" s="65">
        <f>(P119/'UK Pop by Age'!$G10)*52</f>
        <v>-7.1168477941097475E-3</v>
      </c>
      <c r="Q143" s="65">
        <f>(Q119/'UK Pop by Age'!$G10)*52</f>
        <v>-7.4760158136255661E-3</v>
      </c>
      <c r="R143" s="65">
        <f>(R119/'UK Pop by Age'!$G10)*52</f>
        <v>-1.2637393279260297E-3</v>
      </c>
      <c r="S143" s="65">
        <f>(S119/'UK Pop by Age'!$G10)*52</f>
        <v>3.9907557723979888E-3</v>
      </c>
      <c r="T143" s="65">
        <f>(T119/'UK Pop by Age'!$G10)*52</f>
        <v>2.5939912520586928E-3</v>
      </c>
      <c r="U143" s="65">
        <f>(U119/'UK Pop by Age'!$G10)*52</f>
        <v>9.7108390461684386E-4</v>
      </c>
      <c r="V143" s="65">
        <f>(V119/'UK Pop by Age'!$G10)*52</f>
        <v>3.445352483503597E-3</v>
      </c>
      <c r="W143" s="65">
        <f>(W119/'UK Pop by Age'!$G10)*52</f>
        <v>9.7108390461684386E-4</v>
      </c>
      <c r="X143" s="65">
        <f>(X119/'UK Pop by Age'!$G10)*52</f>
        <v>-4.6558817344643198E-4</v>
      </c>
      <c r="Y143" s="65">
        <f>(Y119/'UK Pop by Age'!$G10)*52</f>
        <v>2.6605038482653255E-5</v>
      </c>
      <c r="Z143" s="65">
        <f>(Z119/'UK Pop by Age'!$G10)*52</f>
        <v>2.1417055978535872E-3</v>
      </c>
      <c r="AA143" s="65">
        <f>(AA119/'UK Pop by Age'!$G10)*52</f>
        <v>2.4476635404040996E-3</v>
      </c>
      <c r="AB143" s="65">
        <f>(AB119/'UK Pop by Age'!$G10)*52</f>
        <v>5.1879825041173855E-4</v>
      </c>
      <c r="AC143" s="65">
        <f>(AC119/'UK Pop by Age'!$G10)*52</f>
        <v>-2.2614282710255271E-4</v>
      </c>
      <c r="AD143" s="65">
        <f>(AD119/'UK Pop by Age'!$G10)*52</f>
        <v>1.6761174244071552E-3</v>
      </c>
      <c r="AE143" s="65">
        <f>(AE119/'UK Pop by Age'!$G10)*52</f>
        <v>-6.3852092358367824E-4</v>
      </c>
      <c r="AF143" s="65">
        <f>(AF119/'UK Pop by Age'!$G10)*52</f>
        <v>5.8531084661837167E-4</v>
      </c>
      <c r="AG143" s="65">
        <f>(AG119/'UK Pop by Age'!$G10)*52</f>
        <v>1.5963023089591956E-4</v>
      </c>
      <c r="AH143" s="65">
        <f>(AH119/'UK Pop by Age'!$G10)*52</f>
        <v>5.4540328889439178E-4</v>
      </c>
      <c r="AI143" s="65">
        <f>(AI119/'UK Pop by Age'!$G10)*52</f>
        <v>-1.077504058547457E-3</v>
      </c>
      <c r="AJ143" s="65">
        <f>(AJ119/'UK Pop by Age'!$G10)*52</f>
        <v>2.2481257517842001E-3</v>
      </c>
      <c r="AK143" s="65">
        <f>(AK119/'UK Pop by Age'!$G10)*52</f>
        <v>1.822445136061748E-3</v>
      </c>
      <c r="AL143" s="65">
        <f>(AL119/'UK Pop by Age'!$G10)*52</f>
        <v>1.0375965008234771E-3</v>
      </c>
      <c r="AM143" s="65">
        <f>(AM119/'UK Pop by Age'!$G10)*52</f>
        <v>1.2504368086847031E-3</v>
      </c>
      <c r="AN143" s="65">
        <f>(AN119/'UK Pop by Age'!$G10)*52</f>
        <v>1.7426300206137882E-3</v>
      </c>
      <c r="AO143" s="65">
        <f>(AO119/'UK Pop by Age'!$G10)*52</f>
        <v>1.1174116162714369E-3</v>
      </c>
      <c r="AP143" s="65">
        <f>(AP119/'UK Pop by Age'!$G10)*52</f>
        <v>1.7027224628898083E-3</v>
      </c>
      <c r="AQ143" s="65">
        <f>(AQ119/'UK Pop by Age'!$G10)*52</f>
        <v>2.0086804054403212E-3</v>
      </c>
      <c r="AR143" s="65">
        <f>(AR119/'UK Pop by Age'!$G10)*52</f>
        <v>2.0884955208882805E-3</v>
      </c>
      <c r="AS143" s="65">
        <f>(AS119/'UK Pop by Age'!$G10)*52</f>
        <v>3.1659995794357377E-3</v>
      </c>
      <c r="AT143" s="65">
        <f>(AT119/'UK Pop by Age'!$G10)*52</f>
        <v>6.518234428250048E-4</v>
      </c>
      <c r="AU143" s="65">
        <f>(AU119/'UK Pop by Age'!$G10)*52</f>
        <v>3.3389323295729841E-3</v>
      </c>
      <c r="AV143" s="65">
        <f>(AV119/'UK Pop by Age'!$G10)*52</f>
        <v>5.2811001388066723E-3</v>
      </c>
      <c r="AW143" s="65">
        <f>(AW119/'UK Pop by Age'!$G10)*52</f>
        <v>4.1636885225352352E-3</v>
      </c>
      <c r="AX143" s="65">
        <f>(AX119/'UK Pop by Age'!$G10)*52</f>
        <v>1.5031846742699091E-3</v>
      </c>
      <c r="AY143" s="65">
        <f>(AY119/'UK Pop by Age'!$G10)*52</f>
        <v>3.3655373680556372E-3</v>
      </c>
      <c r="AZ143" s="65">
        <f>(AZ119/'UK Pop by Age'!$G10)*52</f>
        <v>2.1683106363362403E-3</v>
      </c>
      <c r="BA143" s="81">
        <f>(BA119/'UK Pop by Age'!$G10)*52</f>
        <v>2.8999491946092052E-3</v>
      </c>
    </row>
    <row r="144" spans="1:53" x14ac:dyDescent="0.25">
      <c r="A144" s="46" t="s">
        <v>49</v>
      </c>
      <c r="B144" s="73">
        <f>(B120/'UK Pop by Age'!$G11)*52</f>
        <v>-4.7001956137234159E-2</v>
      </c>
      <c r="C144" s="73">
        <f>(C120/'UK Pop by Age'!$G11)*52</f>
        <v>-7.8674980575283951E-2</v>
      </c>
      <c r="D144" s="73">
        <f>(D120/'UK Pop by Age'!$G11)*52</f>
        <v>-8.4410640449482072E-2</v>
      </c>
      <c r="E144" s="73">
        <f>(E120/'UK Pop by Age'!$G11)*52</f>
        <v>-7.2330224077277183E-2</v>
      </c>
      <c r="F144" s="73">
        <f>(F120/'UK Pop by Age'!$G11)*52</f>
        <v>-6.4208935759828514E-2</v>
      </c>
      <c r="G144" s="73">
        <f>(G120/'UK Pop by Age'!$G11)*52</f>
        <v>-3.3145007945587369E-2</v>
      </c>
      <c r="H144" s="73">
        <f>(H120/'UK Pop by Age'!$G11)*52</f>
        <v>-1.3349367671806243E-2</v>
      </c>
      <c r="I144" s="73">
        <f>(I120/'UK Pop by Age'!$G11)*52</f>
        <v>-3.0201040930512228E-2</v>
      </c>
      <c r="J144" s="73">
        <f>(J120/'UK Pop by Age'!$G11)*52</f>
        <v>-4.1621602626924414E-3</v>
      </c>
      <c r="K144" s="73">
        <f>(K120/'UK Pop by Age'!$G11)*52</f>
        <v>-6.4513484071732838E-2</v>
      </c>
      <c r="L144" s="73">
        <f>(L120/'UK Pop by Age'!$G11)*52</f>
        <v>-6.4513484071732838E-2</v>
      </c>
      <c r="M144" s="73">
        <f>(M120/'UK Pop by Age'!$G11)*52</f>
        <v>-4.2636763666605501E-2</v>
      </c>
      <c r="N144" s="73">
        <f>(N120/'UK Pop by Age'!$G11)*52</f>
        <v>-1.1420561696412186E-2</v>
      </c>
      <c r="O144" s="73">
        <f>(O120/'UK Pop by Age'!$G11)*52</f>
        <v>-2.3704010276553292E-2</v>
      </c>
      <c r="P144" s="73">
        <f>(P120/'UK Pop by Age'!$G11)*52</f>
        <v>-4.9590616788420916E-2</v>
      </c>
      <c r="Q144" s="73">
        <f>(Q120/'UK Pop by Age'!$G11)*52</f>
        <v>-4.365192470628658E-2</v>
      </c>
      <c r="R144" s="73">
        <f>(R120/'UK Pop by Age'!$G11)*52</f>
        <v>-4.314434418644604E-3</v>
      </c>
      <c r="S144" s="73">
        <f>(S120/'UK Pop by Age'!$G11)*52</f>
        <v>3.3398798205507639E-2</v>
      </c>
      <c r="T144" s="73">
        <f>(T120/'UK Pop by Age'!$G11)*52</f>
        <v>8.222804421416775E-3</v>
      </c>
      <c r="U144" s="73">
        <f>(U120/'UK Pop by Age'!$G11)*52</f>
        <v>1.2080416372204892E-2</v>
      </c>
      <c r="V144" s="73">
        <f>(V120/'UK Pop by Age'!$G11)*52</f>
        <v>1.3450883775774353E-2</v>
      </c>
      <c r="W144" s="73">
        <f>(W120/'UK Pop by Age'!$G11)*52</f>
        <v>5.5833857182459581E-3</v>
      </c>
      <c r="X144" s="73">
        <f>(X120/'UK Pop by Age'!$G11)*52</f>
        <v>7.4614336416559618E-3</v>
      </c>
      <c r="Y144" s="73">
        <f>(Y120/'UK Pop by Age'!$G11)*52</f>
        <v>5.0758051984054163E-3</v>
      </c>
      <c r="Z144" s="73">
        <f>(Z120/'UK Pop by Age'!$G11)*52</f>
        <v>4.0098861067402788E-3</v>
      </c>
      <c r="AA144" s="73">
        <f>(AA120/'UK Pop by Age'!$G11)*52</f>
        <v>8.6288688372892081E-3</v>
      </c>
      <c r="AB144" s="73">
        <f>(AB120/'UK Pop by Age'!$G11)*52</f>
        <v>-8.3750785773689367E-3</v>
      </c>
      <c r="AC144" s="73">
        <f>(AC120/'UK Pop by Age'!$G11)*52</f>
        <v>-3.5530636388837918E-4</v>
      </c>
      <c r="AD144" s="73">
        <f>(AD120/'UK Pop by Age'!$G11)*52</f>
        <v>-2.0303220793621663E-3</v>
      </c>
      <c r="AE144" s="73">
        <f>(AE120/'UK Pop by Age'!$G11)*52</f>
        <v>4.4667085745967658E-3</v>
      </c>
      <c r="AF144" s="73">
        <f>(AF120/'UK Pop by Age'!$G11)*52</f>
        <v>3.5530636388837913E-3</v>
      </c>
      <c r="AG144" s="73">
        <f>(AG120/'UK Pop by Age'!$G11)*52</f>
        <v>-4.0606441587243331E-4</v>
      </c>
      <c r="AH144" s="73">
        <f>(AH120/'UK Pop by Age'!$G11)*52</f>
        <v>3.3500314309475748E-3</v>
      </c>
      <c r="AI144" s="73">
        <f>(AI120/'UK Pop by Age'!$G11)*52</f>
        <v>3.502305586899737E-3</v>
      </c>
      <c r="AJ144" s="73">
        <f>(AJ120/'UK Pop by Age'!$G11)*52</f>
        <v>1.1775868060300567E-2</v>
      </c>
      <c r="AK144" s="73">
        <f>(AK120/'UK Pop by Age'!$G11)*52</f>
        <v>6.8523370178473122E-3</v>
      </c>
      <c r="AL144" s="73">
        <f>(AL120/'UK Pop by Age'!$G11)*52</f>
        <v>1.1014497280539754E-2</v>
      </c>
      <c r="AM144" s="73">
        <f>(AM120/'UK Pop by Age'!$G11)*52</f>
        <v>6.1417242900705538E-3</v>
      </c>
      <c r="AN144" s="73">
        <f>(AN120/'UK Pop by Age'!$G11)*52</f>
        <v>8.8319010452254237E-3</v>
      </c>
      <c r="AO144" s="73">
        <f>(AO120/'UK Pop by Age'!$G11)*52</f>
        <v>6.1417242900705538E-3</v>
      </c>
      <c r="AP144" s="73">
        <f>(AP120/'UK Pop by Age'!$G11)*52</f>
        <v>1.5938028322993007E-2</v>
      </c>
      <c r="AQ144" s="73">
        <f>(AQ120/'UK Pop by Age'!$G11)*52</f>
        <v>1.0811465072603537E-2</v>
      </c>
      <c r="AR144" s="73">
        <f>(AR120/'UK Pop by Age'!$G11)*52</f>
        <v>1.5785754167040845E-2</v>
      </c>
      <c r="AS144" s="73">
        <f>(AS120/'UK Pop by Age'!$G11)*52</f>
        <v>1.3400125723790299E-2</v>
      </c>
      <c r="AT144" s="73">
        <f>(AT120/'UK Pop by Age'!$G11)*52</f>
        <v>2.0252462741637611E-2</v>
      </c>
      <c r="AU144" s="73">
        <f>(AU120/'UK Pop by Age'!$G11)*52</f>
        <v>1.3450883775774353E-2</v>
      </c>
      <c r="AV144" s="73">
        <f>(AV120/'UK Pop by Age'!$G11)*52</f>
        <v>2.6394187031708163E-2</v>
      </c>
      <c r="AW144" s="73">
        <f>(AW120/'UK Pop by Age'!$G11)*52</f>
        <v>2.7460106123373303E-2</v>
      </c>
      <c r="AX144" s="73">
        <f>(AX120/'UK Pop by Age'!$G11)*52</f>
        <v>1.8780479234100041E-2</v>
      </c>
      <c r="AY144" s="73">
        <f>(AY120/'UK Pop by Age'!$G11)*52</f>
        <v>1.6141060530929223E-2</v>
      </c>
      <c r="AZ144" s="73">
        <f>(AZ120/'UK Pop by Age'!$G11)*52</f>
        <v>2.8322993007102223E-2</v>
      </c>
      <c r="BA144" s="82">
        <f>(BA120/'UK Pop by Age'!$G11)*52</f>
        <v>1.1522077800380295E-2</v>
      </c>
    </row>
    <row r="145" spans="1:53" x14ac:dyDescent="0.25">
      <c r="A145" s="83" t="s">
        <v>65</v>
      </c>
      <c r="B145" s="84"/>
      <c r="C145" s="84"/>
      <c r="D145" s="84"/>
      <c r="E145" s="79">
        <f>(E121/'UK Pop by Age'!$G12)*52</f>
        <v>-1.7332931662054421E-3</v>
      </c>
      <c r="F145" s="79">
        <f>(F121/'UK Pop by Age'!$G12)*52</f>
        <v>-1.5698345395974574E-3</v>
      </c>
      <c r="G145" s="79">
        <f>(G121/'UK Pop by Age'!$G12)*52</f>
        <v>-6.5541381683394855E-4</v>
      </c>
      <c r="H145" s="79">
        <f>(H121/'UK Pop by Age'!$G12)*52</f>
        <v>-3.3323449482400758E-4</v>
      </c>
      <c r="I145" s="79">
        <f>(I121/'UK Pop by Age'!$G12)*52</f>
        <v>-6.6883795525102935E-4</v>
      </c>
      <c r="J145" s="79">
        <f>(J121/'UK Pop by Age'!$G12)*52</f>
        <v>1.5003448819090389E-4</v>
      </c>
      <c r="K145" s="79">
        <f>(K121/'UK Pop by Age'!$G12)*52</f>
        <v>-1.6574862669089855E-3</v>
      </c>
      <c r="L145" s="79">
        <f>(L121/'UK Pop by Age'!$G12)*52</f>
        <v>-1.7538242014315661E-3</v>
      </c>
      <c r="M145" s="79">
        <f>(M121/'UK Pop by Age'!$G12)*52</f>
        <v>-1.1931690087181883E-3</v>
      </c>
      <c r="N145" s="79">
        <f>(N121/'UK Pop by Age'!$G12)*52</f>
        <v>-5.843448487435203E-5</v>
      </c>
      <c r="O145" s="79">
        <f>(O121/'UK Pop by Age'!$G12)*52</f>
        <v>-5.2748967427117786E-4</v>
      </c>
      <c r="P145" s="79">
        <f>(P121/'UK Pop by Age'!$G12)*52</f>
        <v>-1.5872069540195622E-3</v>
      </c>
      <c r="Q145" s="79">
        <f>(Q121/'UK Pop by Age'!$G12)*52</f>
        <v>-1.7356621318084563E-3</v>
      </c>
      <c r="R145" s="79">
        <f>(R121/'UK Pop by Age'!$G12)*52</f>
        <v>-1.9504483464817505E-4</v>
      </c>
      <c r="S145" s="79">
        <f>(S121/'UK Pop by Age'!$G12)*52</f>
        <v>8.3229658185901415E-4</v>
      </c>
      <c r="T145" s="79">
        <f>(T121/'UK Pop by Age'!$G12)*52</f>
        <v>3.403413916330504E-4</v>
      </c>
      <c r="U145" s="79">
        <f>(U121/'UK Pop by Age'!$G12)*52</f>
        <v>1.034448313316232E-4</v>
      </c>
      <c r="V145" s="79">
        <f>(V121/'UK Pop by Age'!$G12)*52</f>
        <v>5.1169657025108264E-4</v>
      </c>
      <c r="W145" s="79">
        <f>(W121/'UK Pop by Age'!$G12)*52</f>
        <v>8.9231037713537574E-5</v>
      </c>
      <c r="X145" s="79">
        <f>(X121/'UK Pop by Age'!$G12)*52</f>
        <v>1.5003448819090389E-4</v>
      </c>
      <c r="Y145" s="79">
        <f>(Y121/'UK Pop by Age'!$G12)*52</f>
        <v>8.0544830502485244E-5</v>
      </c>
      <c r="Z145" s="79">
        <f>(Z121/'UK Pop by Age'!$G12)*52</f>
        <v>1.5951035060296097E-4</v>
      </c>
      <c r="AA145" s="79">
        <f>(AA121/'UK Pop by Age'!$G12)*52</f>
        <v>2.3610690510042243E-4</v>
      </c>
      <c r="AB145" s="79">
        <f>(AB121/'UK Pop by Age'!$G12)*52</f>
        <v>-1.5477241939693243E-4</v>
      </c>
      <c r="AC145" s="79">
        <f>(AC121/'UK Pop by Age'!$G12)*52</f>
        <v>-9.0020692914542322E-5</v>
      </c>
      <c r="AD145" s="79">
        <f>(AD121/'UK Pop by Age'!$G12)*52</f>
        <v>-3.7113794447223591E-5</v>
      </c>
      <c r="AE145" s="79">
        <f>(AE121/'UK Pop by Age'!$G12)*52</f>
        <v>-2.2900000829137961E-5</v>
      </c>
      <c r="AF145" s="79">
        <f>(AF121/'UK Pop by Age'!$G12)*52</f>
        <v>8.6862072110523291E-5</v>
      </c>
      <c r="AG145" s="79">
        <f>(AG121/'UK Pop by Age'!$G12)*52</f>
        <v>-1.5556207459793719E-4</v>
      </c>
      <c r="AH145" s="79">
        <f>(AH121/'UK Pop by Age'!$G12)*52</f>
        <v>2.0767931786425114E-4</v>
      </c>
      <c r="AI145" s="79">
        <f>(AI121/'UK Pop by Age'!$G12)*52</f>
        <v>1.2634483216076117E-5</v>
      </c>
      <c r="AJ145" s="79">
        <f>(AJ121/'UK Pop by Age'!$G12)*52</f>
        <v>2.9770001077879347E-4</v>
      </c>
      <c r="AK145" s="79">
        <f>(AK121/'UK Pop by Age'!$G12)*52</f>
        <v>1.9741380025118933E-4</v>
      </c>
      <c r="AL145" s="79">
        <f>(AL121/'UK Pop by Age'!$G12)*52</f>
        <v>2.5426897472353185E-4</v>
      </c>
      <c r="AM145" s="79">
        <f>(AM121/'UK Pop by Age'!$G12)*52</f>
        <v>1.0660345213564224E-4</v>
      </c>
      <c r="AN145" s="79">
        <f>(AN121/'UK Pop by Age'!$G12)*52</f>
        <v>2.8980345876874591E-4</v>
      </c>
      <c r="AO145" s="79">
        <f>(AO121/'UK Pop by Age'!$G12)*52</f>
        <v>2.3373793949740812E-4</v>
      </c>
      <c r="AP145" s="79">
        <f>(AP121/'UK Pop by Age'!$G12)*52</f>
        <v>2.5584828512554132E-4</v>
      </c>
      <c r="AQ145" s="79">
        <f>(AQ121/'UK Pop by Age'!$G12)*52</f>
        <v>2.3057931869338913E-4</v>
      </c>
      <c r="AR145" s="79">
        <f>(AR121/'UK Pop by Age'!$G12)*52</f>
        <v>3.3007587401998853E-4</v>
      </c>
      <c r="AS145" s="79">
        <f>(AS121/'UK Pop by Age'!$G12)*52</f>
        <v>5.0143105263802089E-4</v>
      </c>
      <c r="AT145" s="79">
        <f>(AT121/'UK Pop by Age'!$G12)*52</f>
        <v>4.3115173974859751E-4</v>
      </c>
      <c r="AU145" s="79">
        <f>(AU121/'UK Pop by Age'!$G12)*52</f>
        <v>3.6087242685917408E-4</v>
      </c>
      <c r="AV145" s="79">
        <f>(AV121/'UK Pop by Age'!$G12)*52</f>
        <v>7.3043106092940044E-4</v>
      </c>
      <c r="AW145" s="79">
        <f>(AW121/'UK Pop by Age'!$G12)*52</f>
        <v>7.3043106092940044E-4</v>
      </c>
      <c r="AX145" s="79">
        <f>(AX121/'UK Pop by Age'!$G12)*52</f>
        <v>4.177276013315166E-4</v>
      </c>
      <c r="AY145" s="79">
        <f>(AY121/'UK Pop by Age'!$G12)*52</f>
        <v>5.038000182410352E-4</v>
      </c>
      <c r="AZ145" s="79">
        <f>(AZ121/'UK Pop by Age'!$G12)*52</f>
        <v>6.3962071281385344E-4</v>
      </c>
      <c r="BA145" s="85">
        <f>(BA121/'UK Pop by Age'!$G12)*52</f>
        <v>3.1744139080391246E-4</v>
      </c>
    </row>
    <row r="147" spans="1:53" ht="18.75" x14ac:dyDescent="0.3">
      <c r="A147" s="14" t="s">
        <v>74</v>
      </c>
      <c r="B147" s="18"/>
      <c r="C147" s="18"/>
      <c r="D147" s="18"/>
      <c r="E147" s="18"/>
      <c r="F147" s="18"/>
      <c r="G147" s="18"/>
      <c r="H147" s="18"/>
      <c r="I147" s="18" t="s">
        <v>69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35"/>
    </row>
    <row r="148" spans="1:53" x14ac:dyDescent="0.25">
      <c r="A148" s="127" t="s">
        <v>50</v>
      </c>
      <c r="B148" s="17">
        <v>1</v>
      </c>
      <c r="C148" s="17">
        <v>2</v>
      </c>
      <c r="D148" s="17">
        <v>3</v>
      </c>
      <c r="E148" s="17">
        <v>4</v>
      </c>
      <c r="F148" s="17">
        <v>5</v>
      </c>
      <c r="G148" s="17">
        <v>6</v>
      </c>
      <c r="H148" s="17">
        <v>7</v>
      </c>
      <c r="I148" s="17">
        <v>8</v>
      </c>
      <c r="J148" s="17">
        <v>9</v>
      </c>
      <c r="K148" s="17">
        <v>10</v>
      </c>
      <c r="L148" s="17">
        <v>11</v>
      </c>
      <c r="M148" s="17">
        <v>12</v>
      </c>
      <c r="N148" s="17">
        <v>13</v>
      </c>
      <c r="O148" s="17">
        <v>14</v>
      </c>
      <c r="P148" s="17">
        <v>15</v>
      </c>
      <c r="Q148" s="115">
        <v>16</v>
      </c>
      <c r="R148" s="17">
        <v>17</v>
      </c>
      <c r="S148" s="17">
        <v>18</v>
      </c>
      <c r="T148" s="17">
        <v>19</v>
      </c>
      <c r="U148" s="17">
        <v>20</v>
      </c>
      <c r="V148" s="17">
        <v>21</v>
      </c>
      <c r="W148" s="17">
        <v>22</v>
      </c>
      <c r="X148" s="17">
        <v>23</v>
      </c>
      <c r="Y148" s="17">
        <v>24</v>
      </c>
      <c r="Z148" s="17">
        <v>25</v>
      </c>
      <c r="AA148" s="17">
        <v>26</v>
      </c>
      <c r="AB148" s="17">
        <v>27</v>
      </c>
      <c r="AC148" s="17">
        <v>28</v>
      </c>
      <c r="AD148" s="17">
        <v>29</v>
      </c>
      <c r="AE148" s="17">
        <v>30</v>
      </c>
      <c r="AF148" s="17">
        <v>31</v>
      </c>
      <c r="AG148" s="17">
        <v>32</v>
      </c>
      <c r="AH148" s="17">
        <v>33</v>
      </c>
      <c r="AI148" s="17">
        <v>34</v>
      </c>
      <c r="AJ148" s="17">
        <v>35</v>
      </c>
      <c r="AK148" s="17">
        <v>36</v>
      </c>
      <c r="AL148" s="17">
        <v>37</v>
      </c>
      <c r="AM148" s="17">
        <v>38</v>
      </c>
      <c r="AN148" s="17">
        <v>39</v>
      </c>
      <c r="AO148" s="17">
        <v>40</v>
      </c>
      <c r="AP148" s="17">
        <v>41</v>
      </c>
      <c r="AQ148" s="17">
        <v>42</v>
      </c>
      <c r="AR148" s="17">
        <v>43</v>
      </c>
      <c r="AS148" s="17">
        <v>44</v>
      </c>
      <c r="AT148" s="17">
        <v>45</v>
      </c>
      <c r="AU148" s="17">
        <v>46</v>
      </c>
      <c r="AV148" s="17">
        <v>47</v>
      </c>
      <c r="AW148" s="17">
        <v>48</v>
      </c>
      <c r="AX148" s="17">
        <v>49</v>
      </c>
      <c r="AY148" s="17">
        <v>50</v>
      </c>
      <c r="AZ148" s="17">
        <v>51</v>
      </c>
      <c r="BA148" s="16">
        <v>52</v>
      </c>
    </row>
    <row r="149" spans="1:53" x14ac:dyDescent="0.25">
      <c r="A149" s="127" t="s">
        <v>52</v>
      </c>
      <c r="B149" s="37">
        <v>43833</v>
      </c>
      <c r="C149" s="37">
        <v>43840</v>
      </c>
      <c r="D149" s="37">
        <v>43847</v>
      </c>
      <c r="E149" s="37">
        <v>43854</v>
      </c>
      <c r="F149" s="37">
        <v>43861</v>
      </c>
      <c r="G149" s="37">
        <v>43868</v>
      </c>
      <c r="H149" s="37">
        <v>43875</v>
      </c>
      <c r="I149" s="37">
        <v>43882</v>
      </c>
      <c r="J149" s="37">
        <v>43889</v>
      </c>
      <c r="K149" s="37">
        <v>43896</v>
      </c>
      <c r="L149" s="37">
        <v>43903</v>
      </c>
      <c r="M149" s="37">
        <v>43910</v>
      </c>
      <c r="N149" s="37">
        <v>43917</v>
      </c>
      <c r="O149" s="37">
        <v>43924</v>
      </c>
      <c r="P149" s="37">
        <v>43931</v>
      </c>
      <c r="Q149" s="37">
        <v>43938</v>
      </c>
      <c r="R149" s="36">
        <v>43945</v>
      </c>
      <c r="S149" s="36">
        <v>43952</v>
      </c>
      <c r="T149" s="36">
        <v>43959</v>
      </c>
      <c r="U149" s="36">
        <v>43966</v>
      </c>
      <c r="V149" s="36">
        <v>43973</v>
      </c>
      <c r="W149" s="36">
        <v>43980</v>
      </c>
      <c r="X149" s="36">
        <v>43987</v>
      </c>
      <c r="Y149" s="36">
        <v>43994</v>
      </c>
      <c r="Z149" s="36">
        <v>44001</v>
      </c>
      <c r="AA149" s="36">
        <v>44008</v>
      </c>
      <c r="AB149" s="36">
        <v>44015</v>
      </c>
      <c r="AC149" s="36">
        <v>44022</v>
      </c>
      <c r="AD149" s="36">
        <v>44029</v>
      </c>
      <c r="AE149" s="36">
        <v>44036</v>
      </c>
      <c r="AF149" s="36">
        <v>44043</v>
      </c>
      <c r="AG149" s="36">
        <v>44050</v>
      </c>
      <c r="AH149" s="36">
        <v>44057</v>
      </c>
      <c r="AI149" s="36">
        <v>44064</v>
      </c>
      <c r="AJ149" s="36">
        <v>44071</v>
      </c>
      <c r="AK149" s="36">
        <v>44078</v>
      </c>
      <c r="AL149" s="36">
        <v>44085</v>
      </c>
      <c r="AM149" s="36">
        <v>44092</v>
      </c>
      <c r="AN149" s="36">
        <v>44099</v>
      </c>
      <c r="AO149" s="36">
        <v>44106</v>
      </c>
      <c r="AP149" s="36">
        <v>44113</v>
      </c>
      <c r="AQ149" s="36">
        <v>44120</v>
      </c>
      <c r="AR149" s="36">
        <v>44127</v>
      </c>
      <c r="AS149" s="36">
        <v>44134</v>
      </c>
      <c r="AT149" s="36">
        <v>44141</v>
      </c>
      <c r="AU149" s="36">
        <v>44148</v>
      </c>
      <c r="AV149" s="36">
        <v>44155</v>
      </c>
      <c r="AW149" s="36">
        <v>44162</v>
      </c>
      <c r="AX149" s="36">
        <v>44169</v>
      </c>
      <c r="AY149" s="36">
        <v>44176</v>
      </c>
      <c r="AZ149" s="36">
        <v>44183</v>
      </c>
      <c r="BA149" s="15">
        <v>44190</v>
      </c>
    </row>
    <row r="150" spans="1:53" x14ac:dyDescent="0.25">
      <c r="A150" s="118" t="s">
        <v>51</v>
      </c>
      <c r="B150" s="65" t="e">
        <f>(B126/'UK Pop by Age'!$G77)*52</f>
        <v>#DIV/0!</v>
      </c>
      <c r="C150" s="65" t="e">
        <f>(C126/'UK Pop by Age'!$G77)*52</f>
        <v>#DIV/0!</v>
      </c>
      <c r="D150" s="65" t="e">
        <f>(D126/'UK Pop by Age'!$G77)*52</f>
        <v>#DIV/0!</v>
      </c>
      <c r="E150" s="86">
        <f>E29/'UK Pop by Age'!$G5*52</f>
        <v>2.9305090954468422E-3</v>
      </c>
      <c r="F150" s="86">
        <f>F29/'UK Pop by Age'!$G5*52</f>
        <v>3.9771194866778572E-3</v>
      </c>
      <c r="G150" s="86">
        <f>G29/'UK Pop by Age'!$G5*52</f>
        <v>3.7677974084316546E-3</v>
      </c>
      <c r="H150" s="86">
        <f>H29/'UK Pop by Age'!$G5*52</f>
        <v>3.418927278021316E-3</v>
      </c>
      <c r="I150" s="86">
        <f>I29/'UK Pop by Age'!$G5*52</f>
        <v>4.1166675388419928E-3</v>
      </c>
      <c r="J150" s="86">
        <f>J29/'UK Pop by Age'!$G5*52</f>
        <v>3.628249356267519E-3</v>
      </c>
      <c r="K150" s="86">
        <f>K29/'UK Pop by Age'!$G5*52</f>
        <v>3.1398311736930452E-3</v>
      </c>
      <c r="L150" s="86">
        <f>L29/'UK Pop by Age'!$G5*52</f>
        <v>3.9771194866778572E-3</v>
      </c>
      <c r="M150" s="86">
        <f>M29/'UK Pop by Age'!$G5*52</f>
        <v>3.418927278021316E-3</v>
      </c>
      <c r="N150" s="86">
        <f>N29/'UK Pop by Age'!$G5*52</f>
        <v>3.1398311736930452E-3</v>
      </c>
      <c r="O150" s="86">
        <f>O29/'UK Pop by Age'!$G5*52</f>
        <v>2.8607350693647744E-3</v>
      </c>
      <c r="P150" s="86">
        <f>P29/'UK Pop by Age'!$G5*52</f>
        <v>3.2793792258571804E-3</v>
      </c>
      <c r="Q150" s="86">
        <f>Q29/'UK Pop by Age'!$G5*52</f>
        <v>3.3491532519392482E-3</v>
      </c>
      <c r="R150" s="86">
        <f>R29/'UK Pop by Age'!$G5*52</f>
        <v>2.3723168867903007E-3</v>
      </c>
      <c r="S150" s="86">
        <f>S29/'UK Pop by Age'!$G5*52</f>
        <v>3.2096051997751126E-3</v>
      </c>
      <c r="T150" s="86">
        <f>T29/'UK Pop by Age'!$G5*52</f>
        <v>3.9073454605957894E-3</v>
      </c>
      <c r="U150" s="86">
        <f>U29/'UK Pop by Age'!$G5*52</f>
        <v>3.0700571476109774E-3</v>
      </c>
      <c r="V150" s="86">
        <f>V29/'UK Pop by Age'!$G5*52</f>
        <v>3.5584753301854512E-3</v>
      </c>
      <c r="W150" s="86">
        <f>W29/'UK Pop by Age'!$G5*52</f>
        <v>3.1398311736930452E-3</v>
      </c>
      <c r="X150" s="86">
        <f>X29/'UK Pop by Age'!$G5*52</f>
        <v>3.3491532519392482E-3</v>
      </c>
      <c r="Y150" s="86">
        <f>Y29/'UK Pop by Age'!$G5*52</f>
        <v>3.2096051997751126E-3</v>
      </c>
      <c r="Z150" s="86">
        <f>Z29/'UK Pop by Age'!$G5*52</f>
        <v>3.2096051997751126E-3</v>
      </c>
      <c r="AA150" s="86">
        <f>AA29/'UK Pop by Age'!$G5*52</f>
        <v>2.7211870172006393E-3</v>
      </c>
      <c r="AB150" s="86">
        <f>AB29/'UK Pop by Age'!$G5*52</f>
        <v>2.3025428607082329E-3</v>
      </c>
      <c r="AC150" s="86">
        <f>AC29/'UK Pop by Age'!$G5*52</f>
        <v>3.0700571476109774E-3</v>
      </c>
      <c r="AD150" s="86">
        <f>AD29/'UK Pop by Age'!$G5*52</f>
        <v>3.1398311736930452E-3</v>
      </c>
      <c r="AE150" s="86">
        <f>AE29/'UK Pop by Age'!$G5*52</f>
        <v>3.9771194866778572E-3</v>
      </c>
      <c r="AF150" s="86">
        <f>AF29/'UK Pop by Age'!$G5*52</f>
        <v>3.9771194866778572E-3</v>
      </c>
      <c r="AG150" s="86">
        <f>AG29/'UK Pop by Age'!$G5*52</f>
        <v>3.9771194866778572E-3</v>
      </c>
      <c r="AH150" s="86">
        <f>AH29/'UK Pop by Age'!$G5*52</f>
        <v>3.7677974084316546E-3</v>
      </c>
      <c r="AI150" s="86">
        <f>AI29/'UK Pop by Age'!$G5*52</f>
        <v>3.2793792258571804E-3</v>
      </c>
      <c r="AJ150" s="86">
        <f>AJ29/'UK Pop by Age'!$G5*52</f>
        <v>3.1398311736930452E-3</v>
      </c>
      <c r="AK150" s="86">
        <f>AK29/'UK Pop by Age'!$G5*52</f>
        <v>3.7677974084316546E-3</v>
      </c>
      <c r="AL150" s="86">
        <f>AL29/'UK Pop by Age'!$G5*52</f>
        <v>4.1864415649240606E-3</v>
      </c>
      <c r="AM150" s="86">
        <f>AM29/'UK Pop by Age'!$G5*52</f>
        <v>3.1398311736930452E-3</v>
      </c>
      <c r="AN150" s="86">
        <f>AN29/'UK Pop by Age'!$G5*52</f>
        <v>3.8375714345137224E-3</v>
      </c>
      <c r="AO150" s="86">
        <f>AO29/'UK Pop by Age'!$G5*52</f>
        <v>4.7446337735806013E-3</v>
      </c>
      <c r="AP150" s="86">
        <f>AP29/'UK Pop by Age'!$G5*52</f>
        <v>3.2096051997751126E-3</v>
      </c>
      <c r="AQ150" s="86">
        <f>AQ29/'UK Pop by Age'!$G5*52</f>
        <v>3.7677974084316546E-3</v>
      </c>
      <c r="AR150" s="86">
        <f>AR29/'UK Pop by Age'!$G5*52</f>
        <v>3.418927278021316E-3</v>
      </c>
      <c r="AS150" s="86">
        <f>AS29/'UK Pop by Age'!$G5*52</f>
        <v>3.1398311736930452E-3</v>
      </c>
      <c r="AT150" s="86">
        <f>AT29/'UK Pop by Age'!$G5*52</f>
        <v>3.628249356267519E-3</v>
      </c>
      <c r="AU150" s="86">
        <f>AU29/'UK Pop by Age'!$G5*52</f>
        <v>3.2096051997751126E-3</v>
      </c>
      <c r="AV150" s="86">
        <f>AV29/'UK Pop by Age'!$G5*52</f>
        <v>3.9771194866778572E-3</v>
      </c>
      <c r="AW150" s="86">
        <f>AW29/'UK Pop by Age'!$G5*52</f>
        <v>3.9073454605957894E-3</v>
      </c>
      <c r="AX150" s="86">
        <f>AX29/'UK Pop by Age'!$G5*52</f>
        <v>3.4887013041033834E-3</v>
      </c>
      <c r="AY150" s="86">
        <f>AY29/'UK Pop by Age'!$G5*52</f>
        <v>3.628249356267519E-3</v>
      </c>
      <c r="AZ150" s="86">
        <f>AZ29/'UK Pop by Age'!$G5*52</f>
        <v>3.6980233823495868E-3</v>
      </c>
      <c r="BA150" s="86">
        <f>BA29/'UK Pop by Age'!$G5*52</f>
        <v>2.3723168867903007E-3</v>
      </c>
    </row>
    <row r="151" spans="1:53" x14ac:dyDescent="0.25">
      <c r="A151" s="118" t="s">
        <v>44</v>
      </c>
      <c r="B151" s="65" t="e">
        <f>(B127/'UK Pop by Age'!$G78)*52</f>
        <v>#DIV/0!</v>
      </c>
      <c r="C151" s="65" t="e">
        <f>(C127/'UK Pop by Age'!$G78)*52</f>
        <v>#DIV/0!</v>
      </c>
      <c r="D151" s="65" t="e">
        <f>(D127/'UK Pop by Age'!$G78)*52</f>
        <v>#DIV/0!</v>
      </c>
      <c r="E151" s="86">
        <f>E30/'UK Pop by Age'!$G6*52</f>
        <v>1.0245219875045932E-4</v>
      </c>
      <c r="F151" s="86">
        <f>F30/'UK Pop by Age'!$G6*52</f>
        <v>6.9853771875313161E-5</v>
      </c>
      <c r="G151" s="86">
        <f>G30/'UK Pop by Age'!$G6*52</f>
        <v>1.1642295312552195E-4</v>
      </c>
      <c r="H151" s="86">
        <f>H30/'UK Pop by Age'!$G6*52</f>
        <v>7.9167608125354919E-5</v>
      </c>
      <c r="I151" s="86">
        <f>I30/'UK Pop by Age'!$G6*52</f>
        <v>1.3970754375062632E-4</v>
      </c>
      <c r="J151" s="86">
        <f>J30/'UK Pop by Age'!$G6*52</f>
        <v>9.3138362500417557E-5</v>
      </c>
      <c r="K151" s="86">
        <f>K30/'UK Pop by Age'!$G6*52</f>
        <v>7.4510690000334054E-5</v>
      </c>
      <c r="L151" s="86">
        <f>L30/'UK Pop by Age'!$G6*52</f>
        <v>1.1176603500050107E-4</v>
      </c>
      <c r="M151" s="86">
        <f>M30/'UK Pop by Age'!$G6*52</f>
        <v>1.1176603500050107E-4</v>
      </c>
      <c r="N151" s="86">
        <f>N30/'UK Pop by Age'!$G6*52</f>
        <v>7.9167608125354919E-5</v>
      </c>
      <c r="O151" s="86">
        <f>O30/'UK Pop by Age'!$G6*52</f>
        <v>6.0539935625271409E-5</v>
      </c>
      <c r="P151" s="86">
        <f>P30/'UK Pop by Age'!$G6*52</f>
        <v>1.0710911687548018E-4</v>
      </c>
      <c r="Q151" s="86">
        <f>Q30/'UK Pop by Age'!$G6*52</f>
        <v>9.7795280625438436E-5</v>
      </c>
      <c r="R151" s="86">
        <f>R30/'UK Pop by Age'!$G6*52</f>
        <v>8.3824526250375798E-5</v>
      </c>
      <c r="S151" s="86">
        <f>S30/'UK Pop by Age'!$G6*52</f>
        <v>8.3824526250375798E-5</v>
      </c>
      <c r="T151" s="86">
        <f>T30/'UK Pop by Age'!$G6*52</f>
        <v>7.9167608125354919E-5</v>
      </c>
      <c r="U151" s="86">
        <f>U30/'UK Pop by Age'!$G6*52</f>
        <v>6.5196853750292282E-5</v>
      </c>
      <c r="V151" s="86">
        <f>V30/'UK Pop by Age'!$G6*52</f>
        <v>9.7795280625438436E-5</v>
      </c>
      <c r="W151" s="86">
        <f>W30/'UK Pop by Age'!$G6*52</f>
        <v>7.4510690000334054E-5</v>
      </c>
      <c r="X151" s="86">
        <f>X30/'UK Pop by Age'!$G6*52</f>
        <v>8.3824526250375798E-5</v>
      </c>
      <c r="Y151" s="86">
        <f>Y30/'UK Pop by Age'!$G6*52</f>
        <v>8.3824526250375798E-5</v>
      </c>
      <c r="Z151" s="86">
        <f>Z30/'UK Pop by Age'!$G6*52</f>
        <v>9.3138362500417557E-5</v>
      </c>
      <c r="AA151" s="86">
        <f>AA30/'UK Pop by Age'!$G6*52</f>
        <v>9.7795280625438436E-5</v>
      </c>
      <c r="AB151" s="86">
        <f>AB30/'UK Pop by Age'!$G6*52</f>
        <v>1.2107987125054282E-4</v>
      </c>
      <c r="AC151" s="86">
        <f>AC30/'UK Pop by Age'!$G6*52</f>
        <v>7.4510690000334054E-5</v>
      </c>
      <c r="AD151" s="86">
        <f>AD30/'UK Pop by Age'!$G6*52</f>
        <v>6.5196853750292282E-5</v>
      </c>
      <c r="AE151" s="86">
        <f>AE30/'UK Pop by Age'!$G6*52</f>
        <v>6.5196853750292282E-5</v>
      </c>
      <c r="AF151" s="86">
        <f>AF30/'UK Pop by Age'!$G6*52</f>
        <v>5.1226099375229658E-5</v>
      </c>
      <c r="AG151" s="86">
        <f>AG30/'UK Pop by Age'!$G6*52</f>
        <v>5.5883017500250537E-5</v>
      </c>
      <c r="AH151" s="86">
        <f>AH30/'UK Pop by Age'!$G6*52</f>
        <v>1.1176603500050107E-4</v>
      </c>
      <c r="AI151" s="86">
        <f>AI30/'UK Pop by Age'!$G6*52</f>
        <v>3.7255345000167027E-5</v>
      </c>
      <c r="AJ151" s="86">
        <f>AJ30/'UK Pop by Age'!$G6*52</f>
        <v>7.4510690000334054E-5</v>
      </c>
      <c r="AK151" s="86">
        <f>AK30/'UK Pop by Age'!$G6*52</f>
        <v>8.8481444375396678E-5</v>
      </c>
      <c r="AL151" s="86">
        <f>AL30/'UK Pop by Age'!$G6*52</f>
        <v>5.5883017500250537E-5</v>
      </c>
      <c r="AM151" s="86">
        <f>AM30/'UK Pop by Age'!$G6*52</f>
        <v>8.3824526250375798E-5</v>
      </c>
      <c r="AN151" s="86">
        <f>AN30/'UK Pop by Age'!$G6*52</f>
        <v>6.5196853750292282E-5</v>
      </c>
      <c r="AO151" s="86">
        <f>AO30/'UK Pop by Age'!$G6*52</f>
        <v>6.9853771875313161E-5</v>
      </c>
      <c r="AP151" s="86">
        <f>AP30/'UK Pop by Age'!$G6*52</f>
        <v>7.4510690000334054E-5</v>
      </c>
      <c r="AQ151" s="86">
        <f>AQ30/'UK Pop by Age'!$G6*52</f>
        <v>6.5196853750292282E-5</v>
      </c>
      <c r="AR151" s="86">
        <f>AR30/'UK Pop by Age'!$G6*52</f>
        <v>6.5196853750292282E-5</v>
      </c>
      <c r="AS151" s="86">
        <f>AS30/'UK Pop by Age'!$G6*52</f>
        <v>8.8481444375396678E-5</v>
      </c>
      <c r="AT151" s="86">
        <f>AT30/'UK Pop by Age'!$G6*52</f>
        <v>3.2598426875146141E-5</v>
      </c>
      <c r="AU151" s="86">
        <f>AU30/'UK Pop by Age'!$G6*52</f>
        <v>8.8481444375396678E-5</v>
      </c>
      <c r="AV151" s="86">
        <f>AV30/'UK Pop by Age'!$G6*52</f>
        <v>8.8481444375396678E-5</v>
      </c>
      <c r="AW151" s="86">
        <f>AW30/'UK Pop by Age'!$G6*52</f>
        <v>6.5196853750292282E-5</v>
      </c>
      <c r="AX151" s="86">
        <f>AX30/'UK Pop by Age'!$G6*52</f>
        <v>7.9167608125354919E-5</v>
      </c>
      <c r="AY151" s="86">
        <f>AY30/'UK Pop by Age'!$G6*52</f>
        <v>1.4902138000066811E-4</v>
      </c>
      <c r="AZ151" s="86">
        <f>AZ30/'UK Pop by Age'!$G6*52</f>
        <v>8.8481444375396678E-5</v>
      </c>
      <c r="BA151" s="86">
        <f>BA30/'UK Pop by Age'!$G6*52</f>
        <v>6.0539935625271409E-5</v>
      </c>
    </row>
    <row r="152" spans="1:53" x14ac:dyDescent="0.25">
      <c r="A152" s="118" t="s">
        <v>45</v>
      </c>
      <c r="B152" s="65" t="e">
        <f>(B128/'UK Pop by Age'!$G79)*52</f>
        <v>#DIV/0!</v>
      </c>
      <c r="C152" s="65" t="e">
        <f>(C128/'UK Pop by Age'!$G79)*52</f>
        <v>#DIV/0!</v>
      </c>
      <c r="D152" s="65" t="e">
        <f>(D128/'UK Pop by Age'!$G79)*52</f>
        <v>#DIV/0!</v>
      </c>
      <c r="E152" s="86">
        <f>E31/'UK Pop by Age'!$G7*52</f>
        <v>6.9924680234810153E-4</v>
      </c>
      <c r="F152" s="86">
        <f>F31/'UK Pop by Age'!$G7*52</f>
        <v>6.3324120448633389E-4</v>
      </c>
      <c r="G152" s="86">
        <f>G31/'UK Pop by Age'!$G7*52</f>
        <v>5.5073420715912415E-4</v>
      </c>
      <c r="H152" s="86">
        <f>H31/'UK Pop by Age'!$G7*52</f>
        <v>6.2911585461997339E-4</v>
      </c>
      <c r="I152" s="86">
        <f>I31/'UK Pop by Age'!$G7*52</f>
        <v>5.6929828155774639E-4</v>
      </c>
      <c r="J152" s="86">
        <f>J31/'UK Pop by Age'!$G7*52</f>
        <v>5.9405038075590927E-4</v>
      </c>
      <c r="K152" s="86">
        <f>K31/'UK Pop by Age'!$G7*52</f>
        <v>6.2499050475361289E-4</v>
      </c>
      <c r="L152" s="86">
        <f>L31/'UK Pop by Age'!$G7*52</f>
        <v>6.167398050208919E-4</v>
      </c>
      <c r="M152" s="86">
        <f>M31/'UK Pop by Age'!$G7*52</f>
        <v>6.0436375542181051E-4</v>
      </c>
      <c r="N152" s="86">
        <f>N31/'UK Pop by Age'!$G7*52</f>
        <v>5.9611305568908952E-4</v>
      </c>
      <c r="O152" s="86">
        <f>O31/'UK Pop by Age'!$G7*52</f>
        <v>6.1055178022135115E-4</v>
      </c>
      <c r="P152" s="86">
        <f>P31/'UK Pop by Age'!$G7*52</f>
        <v>5.9405038075590927E-4</v>
      </c>
      <c r="Q152" s="86">
        <f>Q31/'UK Pop by Age'!$G7*52</f>
        <v>5.1773140822824039E-4</v>
      </c>
      <c r="R152" s="86">
        <f>R31/'UK Pop by Age'!$G7*52</f>
        <v>5.6311025675820565E-4</v>
      </c>
      <c r="S152" s="86">
        <f>S31/'UK Pop by Age'!$G7*52</f>
        <v>6.126144551545314E-4</v>
      </c>
      <c r="T152" s="86">
        <f>T31/'UK Pop by Age'!$G7*52</f>
        <v>5.4042083249322302E-4</v>
      </c>
      <c r="U152" s="86">
        <f>U31/'UK Pop by Age'!$G7*52</f>
        <v>6.2705317968679314E-4</v>
      </c>
      <c r="V152" s="86">
        <f>V31/'UK Pop by Age'!$G7*52</f>
        <v>6.3736655435269428E-4</v>
      </c>
      <c r="W152" s="86">
        <f>W31/'UK Pop by Age'!$G7*52</f>
        <v>4.9297930903007751E-4</v>
      </c>
      <c r="X152" s="86">
        <f>X31/'UK Pop by Age'!$G7*52</f>
        <v>6.3117852955315364E-4</v>
      </c>
      <c r="Y152" s="86">
        <f>Y31/'UK Pop by Age'!$G7*52</f>
        <v>6.1467713008771165E-4</v>
      </c>
      <c r="Z152" s="86">
        <f>Z31/'UK Pop by Age'!$G7*52</f>
        <v>5.7548630635728703E-4</v>
      </c>
      <c r="AA152" s="86">
        <f>AA31/'UK Pop by Age'!$G7*52</f>
        <v>5.6311025675820565E-4</v>
      </c>
      <c r="AB152" s="86">
        <f>AB31/'UK Pop by Age'!$G7*52</f>
        <v>5.2598210796096128E-4</v>
      </c>
      <c r="AC152" s="86">
        <f>AC31/'UK Pop by Age'!$G7*52</f>
        <v>5.3423280769368227E-4</v>
      </c>
      <c r="AD152" s="86">
        <f>AD31/'UK Pop by Age'!$G7*52</f>
        <v>5.7548630635728703E-4</v>
      </c>
      <c r="AE152" s="86">
        <f>AE31/'UK Pop by Age'!$G7*52</f>
        <v>5.5073420715912415E-4</v>
      </c>
      <c r="AF152" s="86">
        <f>AF31/'UK Pop by Age'!$G7*52</f>
        <v>5.4660885729276376E-4</v>
      </c>
      <c r="AG152" s="86">
        <f>AG31/'UK Pop by Age'!$G7*52</f>
        <v>5.053553586291589E-4</v>
      </c>
      <c r="AH152" s="86">
        <f>AH31/'UK Pop by Age'!$G7*52</f>
        <v>5.7136095649092664E-4</v>
      </c>
      <c r="AI152" s="86">
        <f>AI31/'UK Pop by Age'!$G7*52</f>
        <v>5.4454618235958352E-4</v>
      </c>
      <c r="AJ152" s="86">
        <f>AJ31/'UK Pop by Age'!$G7*52</f>
        <v>4.6203918503237389E-4</v>
      </c>
      <c r="AK152" s="86">
        <f>AK31/'UK Pop by Age'!$G7*52</f>
        <v>5.527968820923044E-4</v>
      </c>
      <c r="AL152" s="86">
        <f>AL31/'UK Pop by Age'!$G7*52</f>
        <v>6.126144551545314E-4</v>
      </c>
      <c r="AM152" s="86">
        <f>AM31/'UK Pop by Age'!$G7*52</f>
        <v>5.4454618235958352E-4</v>
      </c>
      <c r="AN152" s="86">
        <f>AN31/'UK Pop by Age'!$G7*52</f>
        <v>5.5485955702548465E-4</v>
      </c>
      <c r="AO152" s="86">
        <f>AO31/'UK Pop by Age'!$G7*52</f>
        <v>6.7036935328357826E-4</v>
      </c>
      <c r="AP152" s="86">
        <f>AP31/'UK Pop by Age'!$G7*52</f>
        <v>6.2292782982043265E-4</v>
      </c>
      <c r="AQ152" s="86">
        <f>AQ31/'UK Pop by Age'!$G7*52</f>
        <v>6.2499050475361289E-4</v>
      </c>
      <c r="AR152" s="86">
        <f>AR31/'UK Pop by Age'!$G7*52</f>
        <v>5.7961165622364764E-4</v>
      </c>
      <c r="AS152" s="86">
        <f>AS31/'UK Pop by Age'!$G7*52</f>
        <v>5.9611305568908952E-4</v>
      </c>
      <c r="AT152" s="86">
        <f>AT31/'UK Pop by Age'!$G7*52</f>
        <v>6.4767992901859552E-4</v>
      </c>
      <c r="AU152" s="86">
        <f>AU31/'UK Pop by Age'!$G7*52</f>
        <v>5.5898490689184526E-4</v>
      </c>
      <c r="AV152" s="86">
        <f>AV31/'UK Pop by Age'!$G7*52</f>
        <v>5.8373700609000813E-4</v>
      </c>
      <c r="AW152" s="86">
        <f>AW31/'UK Pop by Age'!$G7*52</f>
        <v>6.4355457915223502E-4</v>
      </c>
      <c r="AX152" s="86">
        <f>AX31/'UK Pop by Age'!$G7*52</f>
        <v>6.4974260395177577E-4</v>
      </c>
      <c r="AY152" s="86">
        <f>AY31/'UK Pop by Age'!$G7*52</f>
        <v>6.4974260395177577E-4</v>
      </c>
      <c r="AZ152" s="86">
        <f>AZ31/'UK Pop by Age'!$G7*52</f>
        <v>7.5906437541032852E-4</v>
      </c>
      <c r="BA152" s="86">
        <f>BA31/'UK Pop by Age'!$G7*52</f>
        <v>3.0527589011067558E-4</v>
      </c>
    </row>
    <row r="153" spans="1:53" x14ac:dyDescent="0.25">
      <c r="A153" s="118" t="s">
        <v>46</v>
      </c>
      <c r="B153" s="65" t="e">
        <f>(B129/'UK Pop by Age'!$G80)*52</f>
        <v>#DIV/0!</v>
      </c>
      <c r="C153" s="65" t="e">
        <f>(C129/'UK Pop by Age'!$G80)*52</f>
        <v>#DIV/0!</v>
      </c>
      <c r="D153" s="65" t="e">
        <f>(D129/'UK Pop by Age'!$G80)*52</f>
        <v>#DIV/0!</v>
      </c>
      <c r="E153" s="86">
        <f>E32/'UK Pop by Age'!$G8*52</f>
        <v>4.3604817289657604E-3</v>
      </c>
      <c r="F153" s="86">
        <f>F32/'UK Pop by Age'!$G8*52</f>
        <v>4.145186734002917E-3</v>
      </c>
      <c r="G153" s="86">
        <f>G32/'UK Pop by Age'!$G8*52</f>
        <v>4.2058332114572388E-3</v>
      </c>
      <c r="H153" s="86">
        <f>H32/'UK Pop by Age'!$G8*52</f>
        <v>4.1603483533664979E-3</v>
      </c>
      <c r="I153" s="86">
        <f>I32/'UK Pop by Age'!$G8*52</f>
        <v>4.2300918024389678E-3</v>
      </c>
      <c r="J153" s="86">
        <f>J32/'UK Pop by Age'!$G8*52</f>
        <v>3.8328573751131583E-3</v>
      </c>
      <c r="K153" s="86">
        <f>K32/'UK Pop by Age'!$G8*52</f>
        <v>4.0693786371850142E-3</v>
      </c>
      <c r="L153" s="86">
        <f>L32/'UK Pop by Age'!$G8*52</f>
        <v>3.9753765971308145E-3</v>
      </c>
      <c r="M153" s="86">
        <f>M32/'UK Pop by Age'!$G8*52</f>
        <v>3.7873725170224164E-3</v>
      </c>
      <c r="N153" s="86">
        <f>N32/'UK Pop by Age'!$G8*52</f>
        <v>3.7054997724590821E-3</v>
      </c>
      <c r="O153" s="86">
        <f>O32/'UK Pop by Age'!$G8*52</f>
        <v>3.735823011186243E-3</v>
      </c>
      <c r="P153" s="86">
        <f>P32/'UK Pop by Age'!$G8*52</f>
        <v>3.8358896989858747E-3</v>
      </c>
      <c r="Q153" s="86">
        <f>Q32/'UK Pop by Age'!$G8*52</f>
        <v>3.3355562599877166E-3</v>
      </c>
      <c r="R153" s="86">
        <f>R32/'UK Pop by Age'!$G8*52</f>
        <v>3.6600149143683402E-3</v>
      </c>
      <c r="S153" s="86">
        <f>S32/'UK Pop by Age'!$G8*52</f>
        <v>4.0451200462032853E-3</v>
      </c>
      <c r="T153" s="86">
        <f>T32/'UK Pop by Age'!$G8*52</f>
        <v>3.3173623167514201E-3</v>
      </c>
      <c r="U153" s="86">
        <f>U32/'UK Pop by Age'!$G8*52</f>
        <v>3.8631806138403192E-3</v>
      </c>
      <c r="V153" s="86">
        <f>V32/'UK Pop by Age'!$G8*52</f>
        <v>3.8267927273677258E-3</v>
      </c>
      <c r="W153" s="86">
        <f>W32/'UK Pop by Age'!$G8*52</f>
        <v>3.005032957861661E-3</v>
      </c>
      <c r="X153" s="86">
        <f>X32/'UK Pop by Age'!$G8*52</f>
        <v>3.7085320963317976E-3</v>
      </c>
      <c r="Y153" s="86">
        <f>Y32/'UK Pop by Age'!$G8*52</f>
        <v>3.4841401297508062E-3</v>
      </c>
      <c r="Z153" s="86">
        <f>Z32/'UK Pop by Age'!$G8*52</f>
        <v>3.4871724536235217E-3</v>
      </c>
      <c r="AA153" s="86">
        <f>AA32/'UK Pop by Age'!$G8*52</f>
        <v>3.6812411814773527E-3</v>
      </c>
      <c r="AB153" s="86">
        <f>AB32/'UK Pop by Age'!$G8*52</f>
        <v>3.3719441464603104E-3</v>
      </c>
      <c r="AC153" s="86">
        <f>AC32/'UK Pop by Age'!$G8*52</f>
        <v>3.4568492148963608E-3</v>
      </c>
      <c r="AD153" s="86">
        <f>AD32/'UK Pop by Age'!$G8*52</f>
        <v>3.4447199194054968E-3</v>
      </c>
      <c r="AE153" s="86">
        <f>AE32/'UK Pop by Age'!$G8*52</f>
        <v>3.3871057658238909E-3</v>
      </c>
      <c r="AF153" s="86">
        <f>AF32/'UK Pop by Age'!$G8*52</f>
        <v>3.405299709060187E-3</v>
      </c>
      <c r="AG153" s="86">
        <f>AG32/'UK Pop by Age'!$G8*52</f>
        <v>3.3203946406241362E-3</v>
      </c>
      <c r="AH153" s="86">
        <f>AH32/'UK Pop by Age'!$G8*52</f>
        <v>3.772210897658836E-3</v>
      </c>
      <c r="AI153" s="86">
        <f>AI32/'UK Pop by Age'!$G8*52</f>
        <v>3.4174290045510518E-3</v>
      </c>
      <c r="AJ153" s="86">
        <f>AJ32/'UK Pop by Age'!$G8*52</f>
        <v>3.1111642934067252E-3</v>
      </c>
      <c r="AK153" s="86">
        <f>AK32/'UK Pop by Age'!$G8*52</f>
        <v>3.6357563233866113E-3</v>
      </c>
      <c r="AL153" s="86">
        <f>AL32/'UK Pop by Age'!$G8*52</f>
        <v>3.544786607205128E-3</v>
      </c>
      <c r="AM153" s="86">
        <f>AM32/'UK Pop by Age'!$G8*52</f>
        <v>3.5599482265687085E-3</v>
      </c>
      <c r="AN153" s="86">
        <f>AN32/'UK Pop by Age'!$G8*52</f>
        <v>3.6296916756411793E-3</v>
      </c>
      <c r="AO153" s="86">
        <f>AO32/'UK Pop by Age'!$G8*52</f>
        <v>3.6054330846594504E-3</v>
      </c>
      <c r="AP153" s="86">
        <f>AP32/'UK Pop by Age'!$G8*52</f>
        <v>3.4477522432782128E-3</v>
      </c>
      <c r="AQ153" s="86">
        <f>AQ32/'UK Pop by Age'!$G8*52</f>
        <v>3.4993017491143866E-3</v>
      </c>
      <c r="AR153" s="86">
        <f>AR32/'UK Pop by Age'!$G8*52</f>
        <v>3.6327239995138949E-3</v>
      </c>
      <c r="AS153" s="86">
        <f>AS32/'UK Pop by Age'!$G8*52</f>
        <v>3.6266593517684628E-3</v>
      </c>
      <c r="AT153" s="86">
        <f>AT32/'UK Pop by Age'!$G8*52</f>
        <v>3.747952306677107E-3</v>
      </c>
      <c r="AU153" s="86">
        <f>AU32/'UK Pop by Age'!$G8*52</f>
        <v>3.8025341363859969E-3</v>
      </c>
      <c r="AV153" s="86">
        <f>AV32/'UK Pop by Age'!$G8*52</f>
        <v>3.7145967440772301E-3</v>
      </c>
      <c r="AW153" s="86">
        <f>AW32/'UK Pop by Age'!$G8*52</f>
        <v>3.7509846305498235E-3</v>
      </c>
      <c r="AX153" s="86">
        <f>AX32/'UK Pop by Age'!$G8*52</f>
        <v>3.8662129377130356E-3</v>
      </c>
      <c r="AY153" s="86">
        <f>AY32/'UK Pop by Age'!$G8*52</f>
        <v>3.9814412448762474E-3</v>
      </c>
      <c r="AZ153" s="86">
        <f>AZ32/'UK Pop by Age'!$G8*52</f>
        <v>3.9905382164943954E-3</v>
      </c>
      <c r="BA153" s="86">
        <f>BA32/'UK Pop by Age'!$G8*52</f>
        <v>2.3439863536095502E-3</v>
      </c>
    </row>
    <row r="154" spans="1:53" x14ac:dyDescent="0.25">
      <c r="A154" s="118" t="s">
        <v>47</v>
      </c>
      <c r="B154" s="65" t="e">
        <f>(B130/'UK Pop by Age'!$G81)*52</f>
        <v>#DIV/0!</v>
      </c>
      <c r="C154" s="65" t="e">
        <f>(C130/'UK Pop by Age'!$G81)*52</f>
        <v>#DIV/0!</v>
      </c>
      <c r="D154" s="65" t="e">
        <f>(D130/'UK Pop by Age'!$G81)*52</f>
        <v>#DIV/0!</v>
      </c>
      <c r="E154" s="86">
        <f>E33/'UK Pop by Age'!$G9*52</f>
        <v>1.5143130349422256E-2</v>
      </c>
      <c r="F154" s="86">
        <f>F33/'UK Pop by Age'!$G9*52</f>
        <v>1.4486093702029971E-2</v>
      </c>
      <c r="G154" s="86">
        <f>G33/'UK Pop by Age'!$G9*52</f>
        <v>1.5291745781570514E-2</v>
      </c>
      <c r="H154" s="86">
        <f>H33/'UK Pop by Age'!$G9*52</f>
        <v>1.4947583728174554E-2</v>
      </c>
      <c r="I154" s="86">
        <f>I33/'UK Pop by Age'!$G9*52</f>
        <v>1.426708148623254E-2</v>
      </c>
      <c r="J154" s="86">
        <f>J33/'UK Pop by Age'!$G9*52</f>
        <v>1.4282725215932357E-2</v>
      </c>
      <c r="K154" s="86">
        <f>K33/'UK Pop by Age'!$G9*52</f>
        <v>1.4525203026279512E-2</v>
      </c>
      <c r="L154" s="86">
        <f>L33/'UK Pop by Age'!$G9*52</f>
        <v>1.3437963812142271E-2</v>
      </c>
      <c r="M154" s="86">
        <f>M33/'UK Pop by Age'!$G9*52</f>
        <v>1.3398854487892731E-2</v>
      </c>
      <c r="N154" s="86">
        <f>N33/'UK Pop by Age'!$G9*52</f>
        <v>1.2851323948399159E-2</v>
      </c>
      <c r="O154" s="86">
        <f>O33/'UK Pop by Age'!$G9*52</f>
        <v>1.2624489867751819E-2</v>
      </c>
      <c r="P154" s="86">
        <f>P33/'UK Pop by Age'!$G9*52</f>
        <v>1.3391032623042823E-2</v>
      </c>
      <c r="Q154" s="86">
        <f>Q33/'UK Pop by Age'!$G9*52</f>
        <v>1.1310416572967243E-2</v>
      </c>
      <c r="R154" s="86">
        <f>R33/'UK Pop by Age'!$G9*52</f>
        <v>1.353182619034117E-2</v>
      </c>
      <c r="S154" s="86">
        <f>S33/'UK Pop by Age'!$G9*52</f>
        <v>1.461906540447841E-2</v>
      </c>
      <c r="T154" s="86">
        <f>T33/'UK Pop by Age'!$G9*52</f>
        <v>1.1834481517911093E-2</v>
      </c>
      <c r="U154" s="86">
        <f>U33/'UK Pop by Age'!$G9*52</f>
        <v>1.2906077002348516E-2</v>
      </c>
      <c r="V154" s="86">
        <f>V33/'UK Pop by Age'!$G9*52</f>
        <v>1.3805591460087956E-2</v>
      </c>
      <c r="W154" s="86">
        <f>W33/'UK Pop by Age'!$G9*52</f>
        <v>1.0809817222573121E-2</v>
      </c>
      <c r="X154" s="86">
        <f>X33/'UK Pop by Age'!$G9*52</f>
        <v>1.3617866703690161E-2</v>
      </c>
      <c r="Y154" s="86">
        <f>Y33/'UK Pop by Age'!$G9*52</f>
        <v>1.2968651921147781E-2</v>
      </c>
      <c r="Z154" s="86">
        <f>Z33/'UK Pop by Age'!$G9*52</f>
        <v>1.2710530381100808E-2</v>
      </c>
      <c r="AA154" s="86">
        <f>AA33/'UK Pop by Age'!$G9*52</f>
        <v>1.2554093084102647E-2</v>
      </c>
      <c r="AB154" s="86">
        <f>AB33/'UK Pop by Age'!$G9*52</f>
        <v>1.2209931030706686E-2</v>
      </c>
      <c r="AC154" s="86">
        <f>AC33/'UK Pop by Age'!$G9*52</f>
        <v>1.223339662525641E-2</v>
      </c>
      <c r="AD154" s="86">
        <f>AD33/'UK Pop by Age'!$G9*52</f>
        <v>1.1732797274862285E-2</v>
      </c>
      <c r="AE154" s="86">
        <f>AE33/'UK Pop by Age'!$G9*52</f>
        <v>1.2499340030153289E-2</v>
      </c>
      <c r="AF154" s="86">
        <f>AF33/'UK Pop by Age'!$G9*52</f>
        <v>1.2491518165303382E-2</v>
      </c>
      <c r="AG154" s="86">
        <f>AG33/'UK Pop by Age'!$G9*52</f>
        <v>1.2342902733155124E-2</v>
      </c>
      <c r="AH154" s="86">
        <f>AH33/'UK Pop by Age'!$G9*52</f>
        <v>1.2303793408905585E-2</v>
      </c>
      <c r="AI154" s="86">
        <f>AI33/'UK Pop by Age'!$G9*52</f>
        <v>1.2374190192554757E-2</v>
      </c>
      <c r="AJ154" s="86">
        <f>AJ33/'UK Pop by Age'!$G9*52</f>
        <v>1.1099226222019722E-2</v>
      </c>
      <c r="AK154" s="86">
        <f>AK33/'UK Pop by Age'!$G9*52</f>
        <v>1.2851323948399159E-2</v>
      </c>
      <c r="AL154" s="86">
        <f>AL33/'UK Pop by Age'!$G9*52</f>
        <v>1.2647955462301543E-2</v>
      </c>
      <c r="AM154" s="86">
        <f>AM33/'UK Pop by Age'!$G9*52</f>
        <v>1.2452408841053839E-2</v>
      </c>
      <c r="AN154" s="86">
        <f>AN33/'UK Pop by Age'!$G9*52</f>
        <v>1.2100424922807971E-2</v>
      </c>
      <c r="AO154" s="86">
        <f>AO33/'UK Pop by Age'!$G9*52</f>
        <v>1.3023404975097137E-2</v>
      </c>
      <c r="AP154" s="86">
        <f>AP33/'UK Pop by Age'!$G9*52</f>
        <v>1.2475874435603565E-2</v>
      </c>
      <c r="AQ154" s="86">
        <f>AQ33/'UK Pop by Age'!$G9*52</f>
        <v>1.2733995975650534E-2</v>
      </c>
      <c r="AR154" s="86">
        <f>AR33/'UK Pop by Age'!$G9*52</f>
        <v>1.3007761245397322E-2</v>
      </c>
      <c r="AS154" s="86">
        <f>AS33/'UK Pop by Age'!$G9*52</f>
        <v>1.3007761245397322E-2</v>
      </c>
      <c r="AT154" s="86">
        <f>AT33/'UK Pop by Age'!$G9*52</f>
        <v>1.3109445488446126E-2</v>
      </c>
      <c r="AU154" s="86">
        <f>AU33/'UK Pop by Age'!$G9*52</f>
        <v>1.3085979893896402E-2</v>
      </c>
      <c r="AV154" s="86">
        <f>AV33/'UK Pop by Age'!$G9*52</f>
        <v>1.3633510433389978E-2</v>
      </c>
      <c r="AW154" s="86">
        <f>AW33/'UK Pop by Age'!$G9*52</f>
        <v>1.3696085352189243E-2</v>
      </c>
      <c r="AX154" s="86">
        <f>AX33/'UK Pop by Age'!$G9*52</f>
        <v>1.3211129731494936E-2</v>
      </c>
      <c r="AY154" s="86">
        <f>AY33/'UK Pop by Age'!$G9*52</f>
        <v>1.4024603675885384E-2</v>
      </c>
      <c r="AZ154" s="86">
        <f>AZ33/'UK Pop by Age'!$G9*52</f>
        <v>1.4885008809375289E-2</v>
      </c>
      <c r="BA154" s="86">
        <f>BA33/'UK Pop by Age'!$G9*52</f>
        <v>9.2689098471412067E-3</v>
      </c>
    </row>
    <row r="155" spans="1:53" x14ac:dyDescent="0.25">
      <c r="A155" s="118" t="s">
        <v>48</v>
      </c>
      <c r="B155" s="65" t="e">
        <f>(B131/'UK Pop by Age'!$G82)*52</f>
        <v>#DIV/0!</v>
      </c>
      <c r="C155" s="65" t="e">
        <f>(C131/'UK Pop by Age'!$G82)*52</f>
        <v>#DIV/0!</v>
      </c>
      <c r="D155" s="65" t="e">
        <f>(D131/'UK Pop by Age'!$G82)*52</f>
        <v>#DIV/0!</v>
      </c>
      <c r="E155" s="86">
        <f>E34/'UK Pop by Age'!$G10*52</f>
        <v>4.3446027842172774E-2</v>
      </c>
      <c r="F155" s="86">
        <f>F34/'UK Pop by Age'!$G10*52</f>
        <v>4.1583675148387046E-2</v>
      </c>
      <c r="G155" s="86">
        <f>G34/'UK Pop by Age'!$G10*52</f>
        <v>4.3246490053552876E-2</v>
      </c>
      <c r="H155" s="86">
        <f>H34/'UK Pop by Age'!$G10*52</f>
        <v>4.5122145266579927E-2</v>
      </c>
      <c r="I155" s="86">
        <f>I34/'UK Pop by Age'!$G10*52</f>
        <v>4.2155683475764087E-2</v>
      </c>
      <c r="J155" s="86">
        <f>J34/'UK Pop by Age'!$G10*52</f>
        <v>4.1463952475215109E-2</v>
      </c>
      <c r="K155" s="86">
        <f>K34/'UK Pop by Age'!$G10*52</f>
        <v>4.0466263532115611E-2</v>
      </c>
      <c r="L155" s="86">
        <f>L34/'UK Pop by Age'!$G10*52</f>
        <v>3.9016288934811003E-2</v>
      </c>
      <c r="M155" s="86">
        <f>M34/'UK Pop by Age'!$G10*52</f>
        <v>3.9215826723430908E-2</v>
      </c>
      <c r="N155" s="86">
        <f>N34/'UK Pop by Age'!$G10*52</f>
        <v>3.7167238760266598E-2</v>
      </c>
      <c r="O155" s="86">
        <f>O34/'UK Pop by Age'!$G10*52</f>
        <v>3.906949901177631E-2</v>
      </c>
      <c r="P155" s="86">
        <f>P34/'UK Pop by Age'!$G10*52</f>
        <v>3.8670423434536513E-2</v>
      </c>
      <c r="Q155" s="86">
        <f>Q34/'UK Pop by Age'!$G10*52</f>
        <v>3.3881516507658929E-2</v>
      </c>
      <c r="R155" s="86">
        <f>R34/'UK Pop by Age'!$G10*52</f>
        <v>3.7393381587369157E-2</v>
      </c>
      <c r="S155" s="86">
        <f>S34/'UK Pop by Age'!$G10*52</f>
        <v>4.2661179206934498E-2</v>
      </c>
      <c r="T155" s="86">
        <f>T34/'UK Pop by Age'!$G10*52</f>
        <v>3.4307197123381379E-2</v>
      </c>
      <c r="U155" s="86">
        <f>U34/'UK Pop by Age'!$G10*52</f>
        <v>3.8098415107159465E-2</v>
      </c>
      <c r="V155" s="86">
        <f>V34/'UK Pop by Age'!$G10*52</f>
        <v>3.9189221684948254E-2</v>
      </c>
      <c r="W155" s="86">
        <f>W34/'UK Pop by Age'!$G10*52</f>
        <v>3.1965953736907894E-2</v>
      </c>
      <c r="X155" s="86">
        <f>X34/'UK Pop by Age'!$G10*52</f>
        <v>3.785896976081559E-2</v>
      </c>
      <c r="Y155" s="86">
        <f>Y34/'UK Pop by Age'!$G10*52</f>
        <v>3.5544331412824752E-2</v>
      </c>
      <c r="Z155" s="86">
        <f>Z34/'UK Pop by Age'!$G10*52</f>
        <v>3.6063129663236493E-2</v>
      </c>
      <c r="AA155" s="86">
        <f>AA34/'UK Pop by Age'!$G10*52</f>
        <v>3.5810381797651288E-2</v>
      </c>
      <c r="AB155" s="86">
        <f>AB34/'UK Pop by Age'!$G10*52</f>
        <v>3.5251675989515563E-2</v>
      </c>
      <c r="AC155" s="86">
        <f>AC34/'UK Pop by Age'!$G10*52</f>
        <v>3.4799390335310466E-2</v>
      </c>
      <c r="AD155" s="86">
        <f>AD34/'UK Pop by Age'!$G10*52</f>
        <v>3.4719575219862506E-2</v>
      </c>
      <c r="AE155" s="86">
        <f>AE34/'UK Pop by Age'!$G10*52</f>
        <v>3.4320499642622702E-2</v>
      </c>
      <c r="AF155" s="86">
        <f>AF34/'UK Pop by Age'!$G10*52</f>
        <v>3.5437911258894145E-2</v>
      </c>
      <c r="AG155" s="86">
        <f>AG34/'UK Pop by Age'!$G10*52</f>
        <v>3.4253987046416065E-2</v>
      </c>
      <c r="AH155" s="86">
        <f>AH34/'UK Pop by Age'!$G10*52</f>
        <v>3.3655373680556371E-2</v>
      </c>
      <c r="AI155" s="86">
        <f>AI34/'UK Pop by Age'!$G10*52</f>
        <v>3.2976945199248708E-2</v>
      </c>
      <c r="AJ155" s="86">
        <f>AJ34/'UK Pop by Age'!$G10*52</f>
        <v>3.0848542120636455E-2</v>
      </c>
      <c r="AK155" s="86">
        <f>AK34/'UK Pop by Age'!$G10*52</f>
        <v>3.69144908946814E-2</v>
      </c>
      <c r="AL155" s="86">
        <f>AL34/'UK Pop by Age'!$G10*52</f>
        <v>3.5304886066480877E-2</v>
      </c>
      <c r="AM155" s="86">
        <f>AM34/'UK Pop by Age'!$G10*52</f>
        <v>3.5850289355375264E-2</v>
      </c>
      <c r="AN155" s="86">
        <f>AN34/'UK Pop by Age'!$G10*52</f>
        <v>3.6714953106061501E-2</v>
      </c>
      <c r="AO155" s="86">
        <f>AO34/'UK Pop by Age'!$G10*52</f>
        <v>3.698100349088803E-2</v>
      </c>
      <c r="AP155" s="86">
        <f>AP34/'UK Pop by Age'!$G10*52</f>
        <v>3.8164927703366096E-2</v>
      </c>
      <c r="AQ155" s="86">
        <f>AQ34/'UK Pop by Age'!$G10*52</f>
        <v>3.8843356184673758E-2</v>
      </c>
      <c r="AR155" s="86">
        <f>AR34/'UK Pop by Age'!$G10*52</f>
        <v>3.7233751356473235E-2</v>
      </c>
      <c r="AS155" s="86">
        <f>AS34/'UK Pop by Age'!$G10*52</f>
        <v>3.9082801531017633E-2</v>
      </c>
      <c r="AT155" s="86">
        <f>AT34/'UK Pop by Age'!$G10*52</f>
        <v>3.9880952685497233E-2</v>
      </c>
      <c r="AU155" s="86">
        <f>AU34/'UK Pop by Age'!$G10*52</f>
        <v>4.0838734070872754E-2</v>
      </c>
      <c r="AV155" s="86">
        <f>AV34/'UK Pop by Age'!$G10*52</f>
        <v>4.2075868360316127E-2</v>
      </c>
      <c r="AW155" s="86">
        <f>AW34/'UK Pop by Age'!$G10*52</f>
        <v>4.1796515456248268E-2</v>
      </c>
      <c r="AX155" s="86">
        <f>AX34/'UK Pop by Age'!$G10*52</f>
        <v>4.0945154224803368E-2</v>
      </c>
      <c r="AY155" s="86">
        <f>AY34/'UK Pop by Age'!$G10*52</f>
        <v>4.2767599360865112E-2</v>
      </c>
      <c r="AZ155" s="86">
        <f>AZ34/'UK Pop by Age'!$G10*52</f>
        <v>4.3885010977136554E-2</v>
      </c>
      <c r="BA155" s="86">
        <f>BA34/'UK Pop by Age'!$G10*52</f>
        <v>2.9677920427399709E-2</v>
      </c>
    </row>
    <row r="156" spans="1:53" x14ac:dyDescent="0.25">
      <c r="A156" s="128" t="s">
        <v>49</v>
      </c>
      <c r="B156" s="73" t="e">
        <f>(B132/'UK Pop by Age'!$G83)*52</f>
        <v>#DIV/0!</v>
      </c>
      <c r="C156" s="73" t="e">
        <f>(C132/'UK Pop by Age'!$G83)*52</f>
        <v>#DIV/0!</v>
      </c>
      <c r="D156" s="73" t="e">
        <f>(D132/'UK Pop by Age'!$G83)*52</f>
        <v>#DIV/0!</v>
      </c>
      <c r="E156" s="87">
        <f>E35/'UK Pop by Age'!$G11*52</f>
        <v>0.23841057016910241</v>
      </c>
      <c r="F156" s="87">
        <f>F35/'UK Pop by Age'!$G11*52</f>
        <v>0.2321165717230797</v>
      </c>
      <c r="G156" s="87">
        <f>G35/'UK Pop by Age'!$G11*52</f>
        <v>0.23962876341671971</v>
      </c>
      <c r="H156" s="87">
        <f>H35/'UK Pop by Age'!$G11*52</f>
        <v>0.2425219723798108</v>
      </c>
      <c r="I156" s="87">
        <f>I35/'UK Pop by Age'!$G11*52</f>
        <v>0.23054307211157404</v>
      </c>
      <c r="J156" s="87">
        <f>J35/'UK Pop by Age'!$G11*52</f>
        <v>0.22724379873261047</v>
      </c>
      <c r="K156" s="87">
        <f>K35/'UK Pop by Age'!$G11*52</f>
        <v>0.21790431716754452</v>
      </c>
      <c r="L156" s="87">
        <f>L35/'UK Pop by Age'!$G11*52</f>
        <v>0.21445276963262885</v>
      </c>
      <c r="M156" s="87">
        <f>M35/'UK Pop by Age'!$G11*52</f>
        <v>0.20942772248620747</v>
      </c>
      <c r="N156" s="87">
        <f>N35/'UK Pop by Age'!$G11*52</f>
        <v>0.19577380650249693</v>
      </c>
      <c r="O156" s="87">
        <f>O35/'UK Pop by Age'!$G11*52</f>
        <v>0.20267690157232826</v>
      </c>
      <c r="P156" s="87">
        <f>P35/'UK Pop by Age'!$G11*52</f>
        <v>0.20551935248343528</v>
      </c>
      <c r="Q156" s="86">
        <f>Q35/'UK Pop by Age'!$G11*52</f>
        <v>0.18333808376640362</v>
      </c>
      <c r="R156" s="86">
        <f>R35/'UK Pop by Age'!$G11*52</f>
        <v>0.2023215952084399</v>
      </c>
      <c r="S156" s="86">
        <f>S35/'UK Pop by Age'!$G11*52</f>
        <v>0.22516271860126427</v>
      </c>
      <c r="T156" s="86">
        <f>T35/'UK Pop by Age'!$G11*52</f>
        <v>0.17937895571164741</v>
      </c>
      <c r="U156" s="86">
        <f>U35/'UK Pop by Age'!$G11*52</f>
        <v>0.20922469027827126</v>
      </c>
      <c r="V156" s="86">
        <f>V35/'UK Pop by Age'!$G11*52</f>
        <v>0.19947914429733285</v>
      </c>
      <c r="W156" s="86">
        <f>W35/'UK Pop by Age'!$G11*52</f>
        <v>0.16161363751722846</v>
      </c>
      <c r="X156" s="86">
        <f>X35/'UK Pop by Age'!$G11*52</f>
        <v>0.20090036975288639</v>
      </c>
      <c r="Y156" s="86">
        <f>Y35/'UK Pop by Age'!$G11*52</f>
        <v>0.18293201935053119</v>
      </c>
      <c r="Z156" s="86">
        <f>Z35/'UK Pop by Age'!$G11*52</f>
        <v>0.18409945454616444</v>
      </c>
      <c r="AA156" s="86">
        <f>AA35/'UK Pop by Age'!$G11*52</f>
        <v>0.18612977662552663</v>
      </c>
      <c r="AB156" s="86">
        <f>AB35/'UK Pop by Age'!$G11*52</f>
        <v>0.1738463280453855</v>
      </c>
      <c r="AC156" s="86">
        <f>AC35/'UK Pop by Age'!$G11*52</f>
        <v>0.17968350402355174</v>
      </c>
      <c r="AD156" s="86">
        <f>AD35/'UK Pop by Age'!$G11*52</f>
        <v>0.17745014973625334</v>
      </c>
      <c r="AE156" s="86">
        <f>AE35/'UK Pop by Age'!$G11*52</f>
        <v>0.17658726285252443</v>
      </c>
      <c r="AF156" s="86">
        <f>AF35/'UK Pop by Age'!$G11*52</f>
        <v>0.18039411675132849</v>
      </c>
      <c r="AG156" s="86">
        <f>AG35/'UK Pop by Age'!$G11*52</f>
        <v>0.18069866506323282</v>
      </c>
      <c r="AH156" s="86">
        <f>AH35/'UK Pop by Age'!$G11*52</f>
        <v>0.17212055427792766</v>
      </c>
      <c r="AI156" s="86">
        <f>AI35/'UK Pop by Age'!$G11*52</f>
        <v>0.17699332726839687</v>
      </c>
      <c r="AJ156" s="86">
        <f>AJ35/'UK Pop by Age'!$G11*52</f>
        <v>0.16207045998508493</v>
      </c>
      <c r="AK156" s="86">
        <f>AK35/'UK Pop by Age'!$G11*52</f>
        <v>0.1896828402644104</v>
      </c>
      <c r="AL156" s="86">
        <f>AL35/'UK Pop by Age'!$G11*52</f>
        <v>0.18800782454893664</v>
      </c>
      <c r="AM156" s="86">
        <f>AM35/'UK Pop by Age'!$G11*52</f>
        <v>0.1853684058457658</v>
      </c>
      <c r="AN156" s="86">
        <f>AN35/'UK Pop by Age'!$G11*52</f>
        <v>0.18653584104139906</v>
      </c>
      <c r="AO156" s="86">
        <f>AO35/'UK Pop by Age'!$G11*52</f>
        <v>0.19069800130409148</v>
      </c>
      <c r="AP156" s="86">
        <f>AP35/'UK Pop by Age'!$G11*52</f>
        <v>0.20343827235208908</v>
      </c>
      <c r="AQ156" s="86">
        <f>AQ35/'UK Pop by Age'!$G11*52</f>
        <v>0.20724512625089317</v>
      </c>
      <c r="AR156" s="86">
        <f>AR35/'UK Pop by Age'!$G11*52</f>
        <v>0.20389509481994558</v>
      </c>
      <c r="AS156" s="86">
        <f>AS35/'UK Pop by Age'!$G11*52</f>
        <v>0.20374282066399341</v>
      </c>
      <c r="AT156" s="86">
        <f>AT35/'UK Pop by Age'!$G11*52</f>
        <v>0.22404604145761509</v>
      </c>
      <c r="AU156" s="86">
        <f>AU35/'UK Pop by Age'!$G11*52</f>
        <v>0.21912251041516184</v>
      </c>
      <c r="AV156" s="86">
        <f>AV35/'UK Pop by Age'!$G11*52</f>
        <v>0.22292936431396587</v>
      </c>
      <c r="AW156" s="86">
        <f>AW35/'UK Pop by Age'!$G11*52</f>
        <v>0.22567029912110481</v>
      </c>
      <c r="AX156" s="86">
        <f>AX35/'UK Pop by Age'!$G11*52</f>
        <v>0.22292936431396587</v>
      </c>
      <c r="AY156" s="86">
        <f>AY35/'UK Pop by Age'!$G11*52</f>
        <v>0.22678697626475403</v>
      </c>
      <c r="AZ156" s="86">
        <f>AZ35/'UK Pop by Age'!$G11*52</f>
        <v>0.2521660022567811</v>
      </c>
      <c r="BA156" s="86">
        <f>BA35/'UK Pop by Age'!$G11*52</f>
        <v>0.15983710569778656</v>
      </c>
    </row>
    <row r="157" spans="1:53" x14ac:dyDescent="0.25">
      <c r="A157" s="129" t="s">
        <v>65</v>
      </c>
      <c r="B157" s="77"/>
      <c r="C157" s="77"/>
      <c r="D157" s="77"/>
      <c r="E157" s="79">
        <f>E36/'UK Pop by Age'!$G12*52</f>
        <v>9.2705520597958502E-3</v>
      </c>
      <c r="F157" s="79">
        <f>F36/'UK Pop by Age'!$G12*52</f>
        <v>8.9207348057507418E-3</v>
      </c>
      <c r="G157" s="79">
        <f>G36/'UK Pop by Age'!$G12*52</f>
        <v>9.2073796437154697E-3</v>
      </c>
      <c r="H157" s="79">
        <f>H36/'UK Pop by Age'!$G12*52</f>
        <v>9.3368830966802513E-3</v>
      </c>
      <c r="I157" s="79">
        <f>I36/'UK Pop by Age'!$G12*52</f>
        <v>8.9191554953487323E-3</v>
      </c>
      <c r="J157" s="79">
        <f>J36/'UK Pop by Age'!$G12*52</f>
        <v>8.7209520398965398E-3</v>
      </c>
      <c r="K157" s="79">
        <f>K36/'UK Pop by Age'!$G12*52</f>
        <v>8.6056623805498451E-3</v>
      </c>
      <c r="L157" s="79">
        <f>L36/'UK Pop by Age'!$G12*52</f>
        <v>8.3442865090172704E-3</v>
      </c>
      <c r="M157" s="79">
        <f>M36/'UK Pop by Age'!$G12*52</f>
        <v>8.213993400851485E-3</v>
      </c>
      <c r="N157" s="79">
        <f>N36/'UK Pop by Age'!$G12*52</f>
        <v>7.7915278683139411E-3</v>
      </c>
      <c r="O157" s="79">
        <f>O36/'UK Pop by Age'!$G12*52</f>
        <v>7.9960485653741715E-3</v>
      </c>
      <c r="P157" s="79">
        <f>P36/'UK Pop by Age'!$G12*52</f>
        <v>8.1263416735399569E-3</v>
      </c>
      <c r="Q157" s="79">
        <f>Q36/'UK Pop by Age'!$G12*52</f>
        <v>7.1266381890679343E-3</v>
      </c>
      <c r="R157" s="79">
        <f>R36/'UK Pop by Age'!$G12*52</f>
        <v>7.9431416669068534E-3</v>
      </c>
      <c r="S157" s="79">
        <f>S36/'UK Pop by Age'!$G12*52</f>
        <v>8.8496658376603157E-3</v>
      </c>
      <c r="T157" s="79">
        <f>T36/'UK Pop by Age'!$G12*52</f>
        <v>7.150327845098078E-3</v>
      </c>
      <c r="U157" s="79">
        <f>U36/'UK Pop by Age'!$G12*52</f>
        <v>8.1113382247208661E-3</v>
      </c>
      <c r="V157" s="79">
        <f>V36/'UK Pop by Age'!$G12*52</f>
        <v>8.1208140871329229E-3</v>
      </c>
      <c r="W157" s="79">
        <f>W36/'UK Pop by Age'!$G12*52</f>
        <v>6.5225519602992955E-3</v>
      </c>
      <c r="X157" s="79">
        <f>X36/'UK Pop by Age'!$G12*52</f>
        <v>8.0071037381882378E-3</v>
      </c>
      <c r="Y157" s="79">
        <f>Y36/'UK Pop by Age'!$G12*52</f>
        <v>7.4582933734899321E-3</v>
      </c>
      <c r="Z157" s="79">
        <f>Z36/'UK Pop by Age'!$G12*52</f>
        <v>7.4685588911029936E-3</v>
      </c>
      <c r="AA157" s="79">
        <f>AA36/'UK Pop by Age'!$G12*52</f>
        <v>7.5104106167562463E-3</v>
      </c>
      <c r="AB157" s="79">
        <f>AB36/'UK Pop by Age'!$G12*52</f>
        <v>7.1558554315051103E-3</v>
      </c>
      <c r="AC157" s="79">
        <f>AC36/'UK Pop by Age'!$G12*52</f>
        <v>7.2482450900226668E-3</v>
      </c>
      <c r="AD157" s="79">
        <f>AD36/'UK Pop by Age'!$G12*52</f>
        <v>7.1700692251231955E-3</v>
      </c>
      <c r="AE157" s="79">
        <f>AE36/'UK Pop by Age'!$G12*52</f>
        <v>7.1953381915553479E-3</v>
      </c>
      <c r="AF157" s="79">
        <f>AF36/'UK Pop by Age'!$G12*52</f>
        <v>7.3208933685151058E-3</v>
      </c>
      <c r="AG157" s="79">
        <f>AG36/'UK Pop by Age'!$G12*52</f>
        <v>7.2032347435653961E-3</v>
      </c>
      <c r="AH157" s="79">
        <f>AH36/'UK Pop by Age'!$G12*52</f>
        <v>7.1803347427362579E-3</v>
      </c>
      <c r="AI157" s="79">
        <f>AI36/'UK Pop by Age'!$G12*52</f>
        <v>7.1021588778367867E-3</v>
      </c>
      <c r="AJ157" s="79">
        <f>AJ36/'UK Pop by Age'!$G12*52</f>
        <v>6.5083381666812103E-3</v>
      </c>
      <c r="AK157" s="79">
        <f>AK36/'UK Pop by Age'!$G12*52</f>
        <v>7.6557071737411216E-3</v>
      </c>
      <c r="AL157" s="79">
        <f>AL36/'UK Pop by Age'!$G12*52</f>
        <v>7.5119899271582557E-3</v>
      </c>
      <c r="AM157" s="79">
        <f>AM36/'UK Pop by Age'!$G12*52</f>
        <v>7.4543450974849084E-3</v>
      </c>
      <c r="AN157" s="79">
        <f>AN36/'UK Pop by Age'!$G12*52</f>
        <v>7.5151485479622755E-3</v>
      </c>
      <c r="AO157" s="79">
        <f>AO36/'UK Pop by Age'!$G12*52</f>
        <v>7.7378313146456174E-3</v>
      </c>
      <c r="AP157" s="79">
        <f>AP36/'UK Pop by Age'!$G12*52</f>
        <v>7.8752313196204446E-3</v>
      </c>
      <c r="AQ157" s="79">
        <f>AQ36/'UK Pop by Age'!$G12*52</f>
        <v>8.0197382214043152E-3</v>
      </c>
      <c r="AR157" s="79">
        <f>AR36/'UK Pop by Age'!$G12*52</f>
        <v>7.9131347692686718E-3</v>
      </c>
      <c r="AS157" s="79">
        <f>AS36/'UK Pop by Age'!$G12*52</f>
        <v>8.0260554630123531E-3</v>
      </c>
      <c r="AT157" s="79">
        <f>AT36/'UK Pop by Age'!$G12*52</f>
        <v>8.4469416851478893E-3</v>
      </c>
      <c r="AU157" s="79">
        <f>AU36/'UK Pop by Age'!$G12*52</f>
        <v>8.4098278907006642E-3</v>
      </c>
      <c r="AV157" s="79">
        <f>AV36/'UK Pop by Age'!$G12*52</f>
        <v>8.5930278973337677E-3</v>
      </c>
      <c r="AW157" s="79">
        <f>AW36/'UK Pop by Age'!$G12*52</f>
        <v>8.6530416926101309E-3</v>
      </c>
      <c r="AX157" s="79">
        <f>AX36/'UK Pop by Age'!$G12*52</f>
        <v>8.5409106540674535E-3</v>
      </c>
      <c r="AY157" s="79">
        <f>AY36/'UK Pop by Age'!$G12*52</f>
        <v>8.8346623888412249E-3</v>
      </c>
      <c r="AZ157" s="79">
        <f>AZ36/'UK Pop by Age'!$G12*52</f>
        <v>9.4174279271827342E-3</v>
      </c>
      <c r="BA157" s="85">
        <f>BA36/'UK Pop by Age'!$G12*52</f>
        <v>5.9484726291688366E-3</v>
      </c>
    </row>
  </sheetData>
  <conditionalFormatting sqref="B85:D85 B62:O62 B61:D61 B54:N60">
    <cfRule type="colorScale" priority="36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2:BA12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:O84">
    <cfRule type="colorScale" priority="32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B115:BA120 B121:D121">
    <cfRule type="colorScale" priority="29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6:BA132">
    <cfRule type="colorScale" priority="28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138:BA144">
    <cfRule type="colorScale" priority="27">
      <colorScale>
        <cfvo type="num" val="-0.1"/>
        <cfvo type="num" val="0"/>
        <cfvo type="num" val="0.1"/>
        <color rgb="FF63BE7B"/>
        <color rgb="FFFFEB84"/>
        <color rgb="FFF8696B"/>
      </colorScale>
    </cfRule>
  </conditionalFormatting>
  <conditionalFormatting sqref="E114:BA114">
    <cfRule type="colorScale" priority="20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97:D99">
    <cfRule type="colorScale" priority="19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90:O96">
    <cfRule type="colorScale" priority="18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O54:P60">
    <cfRule type="colorScale" priority="14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E66:P72">
    <cfRule type="colorScale" priority="12">
      <colorScale>
        <cfvo type="num" val="-0.5"/>
        <cfvo type="num" val="0"/>
        <cfvo type="num" val="1"/>
        <color rgb="FF63BE7B"/>
        <color rgb="FFFFEB84"/>
        <color rgb="FFF8696B"/>
      </colorScale>
    </cfRule>
  </conditionalFormatting>
  <conditionalFormatting sqref="P78:P84">
    <cfRule type="colorScale" priority="10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P90:P96">
    <cfRule type="colorScale" priority="7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B157:D157">
    <cfRule type="colorScale" priority="4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50:O156">
    <cfRule type="colorScale" priority="3">
      <colorScale>
        <cfvo type="min"/>
        <cfvo type="percent" val="10"/>
        <cfvo type="max"/>
        <color rgb="FF63BE7B"/>
        <color rgb="FFFFEB84"/>
        <color rgb="FFF8696B"/>
      </colorScale>
    </cfRule>
  </conditionalFormatting>
  <conditionalFormatting sqref="P150:P156">
    <cfRule type="colorScale" priority="2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Q150:BA156">
    <cfRule type="colorScale" priority="1">
      <colorScale>
        <cfvo type="min"/>
        <cfvo type="percent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42405-4618-4A82-8EAD-F70231EC9263}">
  <dimension ref="A2:BB144"/>
  <sheetViews>
    <sheetView showGridLines="0" topLeftCell="A62" workbookViewId="0">
      <selection activeCell="Q90" sqref="Q90"/>
    </sheetView>
  </sheetViews>
  <sheetFormatPr defaultRowHeight="15" x14ac:dyDescent="0.25"/>
  <cols>
    <col min="2" max="2" width="13.28515625" hidden="1" customWidth="1"/>
    <col min="3" max="4" width="0" hidden="1" customWidth="1"/>
  </cols>
  <sheetData>
    <row r="2" spans="1:53" ht="18.75" x14ac:dyDescent="0.3">
      <c r="A2" s="19" t="s">
        <v>60</v>
      </c>
    </row>
    <row r="3" spans="1:53" x14ac:dyDescent="0.25">
      <c r="A3" s="66" t="s">
        <v>22</v>
      </c>
      <c r="B3" s="67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53" x14ac:dyDescent="0.25">
      <c r="A4" s="106" t="s">
        <v>50</v>
      </c>
      <c r="B4" s="109">
        <v>1</v>
      </c>
      <c r="C4" s="109">
        <v>2</v>
      </c>
      <c r="D4" s="109">
        <v>3</v>
      </c>
      <c r="E4" s="109">
        <v>4</v>
      </c>
      <c r="F4" s="109">
        <v>5</v>
      </c>
      <c r="G4" s="109">
        <v>6</v>
      </c>
      <c r="H4" s="109">
        <v>7</v>
      </c>
      <c r="I4" s="109">
        <v>8</v>
      </c>
      <c r="J4" s="109">
        <v>9</v>
      </c>
      <c r="K4" s="109">
        <v>10</v>
      </c>
      <c r="L4" s="109">
        <v>11</v>
      </c>
      <c r="M4" s="109">
        <v>12</v>
      </c>
      <c r="N4" s="109">
        <v>13</v>
      </c>
      <c r="O4" s="109">
        <v>14</v>
      </c>
      <c r="P4" s="109">
        <v>15</v>
      </c>
      <c r="Q4" s="109">
        <v>16</v>
      </c>
      <c r="R4" s="109">
        <v>17</v>
      </c>
      <c r="S4" s="109">
        <v>18</v>
      </c>
      <c r="T4" s="109">
        <v>19</v>
      </c>
      <c r="U4" s="109">
        <v>20</v>
      </c>
      <c r="V4" s="109">
        <v>21</v>
      </c>
      <c r="W4" s="109">
        <v>22</v>
      </c>
      <c r="X4" s="109">
        <v>23</v>
      </c>
      <c r="Y4" s="109">
        <v>24</v>
      </c>
      <c r="Z4" s="109">
        <v>25</v>
      </c>
      <c r="AA4" s="109">
        <v>26</v>
      </c>
      <c r="AB4" s="109">
        <v>27</v>
      </c>
      <c r="AC4" s="109">
        <v>28</v>
      </c>
      <c r="AD4" s="109">
        <v>29</v>
      </c>
      <c r="AE4" s="109">
        <v>30</v>
      </c>
      <c r="AF4" s="109">
        <v>31</v>
      </c>
      <c r="AG4" s="109">
        <v>32</v>
      </c>
      <c r="AH4" s="109">
        <v>33</v>
      </c>
      <c r="AI4" s="109">
        <v>34</v>
      </c>
      <c r="AJ4" s="109">
        <v>35</v>
      </c>
      <c r="AK4" s="109">
        <v>36</v>
      </c>
      <c r="AL4" s="109">
        <v>37</v>
      </c>
      <c r="AM4" s="109">
        <v>38</v>
      </c>
      <c r="AN4" s="109">
        <v>39</v>
      </c>
      <c r="AO4" s="109">
        <v>40</v>
      </c>
      <c r="AP4" s="109">
        <v>41</v>
      </c>
      <c r="AQ4" s="109">
        <v>42</v>
      </c>
      <c r="AR4" s="109">
        <v>43</v>
      </c>
      <c r="AS4" s="109">
        <v>44</v>
      </c>
      <c r="AT4" s="109">
        <v>45</v>
      </c>
      <c r="AU4" s="109">
        <v>46</v>
      </c>
      <c r="AV4" s="109">
        <v>47</v>
      </c>
      <c r="AW4" s="109">
        <v>48</v>
      </c>
      <c r="AX4" s="109">
        <v>49</v>
      </c>
      <c r="AY4" s="109">
        <v>50</v>
      </c>
      <c r="AZ4" s="109">
        <v>51</v>
      </c>
      <c r="BA4" s="109">
        <v>52</v>
      </c>
    </row>
    <row r="5" spans="1:53" x14ac:dyDescent="0.25">
      <c r="A5" s="105" t="s">
        <v>23</v>
      </c>
      <c r="B5" s="103">
        <v>48</v>
      </c>
      <c r="C5" s="103">
        <v>50</v>
      </c>
      <c r="D5" s="103">
        <v>69</v>
      </c>
      <c r="E5" s="103">
        <v>53</v>
      </c>
      <c r="F5" s="103">
        <v>50</v>
      </c>
      <c r="G5" s="103">
        <v>30</v>
      </c>
      <c r="H5" s="103">
        <v>43</v>
      </c>
      <c r="I5" s="103">
        <v>51</v>
      </c>
      <c r="J5" s="103">
        <v>49</v>
      </c>
      <c r="K5" s="103">
        <v>56</v>
      </c>
      <c r="L5" s="103">
        <v>53</v>
      </c>
      <c r="M5" s="103">
        <v>44</v>
      </c>
      <c r="N5" s="103">
        <v>49</v>
      </c>
      <c r="O5" s="103">
        <v>51</v>
      </c>
      <c r="P5" s="112">
        <v>38</v>
      </c>
    </row>
    <row r="6" spans="1:53" x14ac:dyDescent="0.25">
      <c r="A6" s="107" t="s">
        <v>24</v>
      </c>
      <c r="B6" s="103">
        <v>8</v>
      </c>
      <c r="C6" s="103">
        <v>9</v>
      </c>
      <c r="D6" s="103">
        <v>7</v>
      </c>
      <c r="E6" s="103">
        <v>9</v>
      </c>
      <c r="F6" s="103">
        <v>6</v>
      </c>
      <c r="G6" s="103">
        <v>8</v>
      </c>
      <c r="H6" s="103">
        <v>6</v>
      </c>
      <c r="I6" s="103">
        <v>5</v>
      </c>
      <c r="J6" s="103">
        <v>7</v>
      </c>
      <c r="K6" s="103">
        <v>11</v>
      </c>
      <c r="L6" s="103">
        <v>13</v>
      </c>
      <c r="M6" s="103">
        <v>2</v>
      </c>
      <c r="N6" s="103">
        <v>8</v>
      </c>
      <c r="O6" s="103">
        <v>8</v>
      </c>
      <c r="P6" s="112">
        <v>6</v>
      </c>
    </row>
    <row r="7" spans="1:53" x14ac:dyDescent="0.25">
      <c r="A7" s="107" t="s">
        <v>25</v>
      </c>
      <c r="B7" s="9">
        <v>4</v>
      </c>
      <c r="C7" s="9">
        <v>8</v>
      </c>
      <c r="D7" s="9">
        <v>5</v>
      </c>
      <c r="E7" s="9">
        <v>4</v>
      </c>
      <c r="F7" s="9">
        <v>5</v>
      </c>
      <c r="G7" s="9">
        <v>4</v>
      </c>
      <c r="H7" s="9">
        <v>2</v>
      </c>
      <c r="I7" s="9">
        <v>6</v>
      </c>
      <c r="J7" s="9">
        <v>6</v>
      </c>
      <c r="K7" s="9">
        <v>2</v>
      </c>
      <c r="L7" s="9">
        <v>3</v>
      </c>
      <c r="M7" s="9">
        <v>6</v>
      </c>
      <c r="N7" s="9">
        <v>1</v>
      </c>
      <c r="O7" s="9">
        <v>5</v>
      </c>
      <c r="P7" s="112">
        <v>4</v>
      </c>
    </row>
    <row r="8" spans="1:53" x14ac:dyDescent="0.25">
      <c r="A8" s="105" t="s">
        <v>26</v>
      </c>
      <c r="B8" s="9">
        <v>4</v>
      </c>
      <c r="C8" s="9">
        <v>9</v>
      </c>
      <c r="D8" s="9">
        <v>4</v>
      </c>
      <c r="E8" s="9">
        <v>8</v>
      </c>
      <c r="F8" s="9">
        <v>4</v>
      </c>
      <c r="G8" s="9">
        <v>4</v>
      </c>
      <c r="H8" s="9">
        <v>4</v>
      </c>
      <c r="I8" s="9">
        <v>7</v>
      </c>
      <c r="J8" s="9">
        <v>7</v>
      </c>
      <c r="K8" s="9">
        <v>7</v>
      </c>
      <c r="L8" s="9">
        <v>6</v>
      </c>
      <c r="M8" s="9">
        <v>4</v>
      </c>
      <c r="N8" s="9">
        <v>4</v>
      </c>
      <c r="O8" s="9">
        <v>8</v>
      </c>
      <c r="P8" s="112">
        <v>4</v>
      </c>
    </row>
    <row r="9" spans="1:53" x14ac:dyDescent="0.25">
      <c r="A9" s="105" t="s">
        <v>27</v>
      </c>
      <c r="B9" s="9">
        <v>6</v>
      </c>
      <c r="C9" s="9">
        <v>16</v>
      </c>
      <c r="D9" s="9">
        <v>10</v>
      </c>
      <c r="E9" s="9">
        <v>15</v>
      </c>
      <c r="F9" s="9">
        <v>23</v>
      </c>
      <c r="G9" s="9">
        <v>10</v>
      </c>
      <c r="H9" s="9">
        <v>16</v>
      </c>
      <c r="I9" s="9">
        <v>20</v>
      </c>
      <c r="J9" s="9">
        <v>24</v>
      </c>
      <c r="K9" s="9">
        <v>21</v>
      </c>
      <c r="L9" s="9">
        <v>18</v>
      </c>
      <c r="M9" s="9">
        <v>15</v>
      </c>
      <c r="N9" s="9">
        <v>12</v>
      </c>
      <c r="O9" s="9">
        <v>9</v>
      </c>
      <c r="P9" s="112">
        <v>8</v>
      </c>
    </row>
    <row r="10" spans="1:53" x14ac:dyDescent="0.25">
      <c r="A10" s="105" t="s">
        <v>28</v>
      </c>
      <c r="B10" s="9">
        <v>11</v>
      </c>
      <c r="C10" s="9">
        <v>23</v>
      </c>
      <c r="D10" s="9">
        <v>25</v>
      </c>
      <c r="E10" s="9">
        <v>30</v>
      </c>
      <c r="F10" s="9">
        <v>23</v>
      </c>
      <c r="G10" s="9">
        <v>34</v>
      </c>
      <c r="H10" s="9">
        <v>26</v>
      </c>
      <c r="I10" s="9">
        <v>18</v>
      </c>
      <c r="J10" s="9">
        <v>25</v>
      </c>
      <c r="K10" s="9">
        <v>23</v>
      </c>
      <c r="L10" s="9">
        <v>39</v>
      </c>
      <c r="M10" s="9">
        <v>22</v>
      </c>
      <c r="N10" s="9">
        <v>17</v>
      </c>
      <c r="O10" s="9">
        <v>20</v>
      </c>
      <c r="P10" s="112">
        <v>16</v>
      </c>
    </row>
    <row r="11" spans="1:53" x14ac:dyDescent="0.25">
      <c r="A11" s="108" t="s">
        <v>29</v>
      </c>
      <c r="B11" s="9">
        <v>17</v>
      </c>
      <c r="C11" s="9">
        <v>37</v>
      </c>
      <c r="D11" s="9">
        <v>37</v>
      </c>
      <c r="E11" s="9">
        <v>36</v>
      </c>
      <c r="F11" s="9">
        <v>28</v>
      </c>
      <c r="G11" s="9">
        <v>23</v>
      </c>
      <c r="H11" s="9">
        <v>27</v>
      </c>
      <c r="I11" s="9">
        <v>29</v>
      </c>
      <c r="J11" s="9">
        <v>28</v>
      </c>
      <c r="K11" s="9">
        <v>39</v>
      </c>
      <c r="L11" s="9">
        <v>29</v>
      </c>
      <c r="M11" s="9">
        <v>31</v>
      </c>
      <c r="N11" s="9">
        <v>33</v>
      </c>
      <c r="O11" s="9">
        <v>32</v>
      </c>
      <c r="P11" s="112">
        <v>41</v>
      </c>
    </row>
    <row r="12" spans="1:53" x14ac:dyDescent="0.25">
      <c r="A12" s="108" t="s">
        <v>30</v>
      </c>
      <c r="B12" s="9">
        <v>32</v>
      </c>
      <c r="C12" s="9">
        <v>46</v>
      </c>
      <c r="D12" s="9">
        <v>47</v>
      </c>
      <c r="E12" s="9">
        <v>38</v>
      </c>
      <c r="F12" s="9">
        <v>58</v>
      </c>
      <c r="G12" s="9">
        <v>38</v>
      </c>
      <c r="H12" s="9">
        <v>40</v>
      </c>
      <c r="I12" s="9">
        <v>60</v>
      </c>
      <c r="J12" s="9">
        <v>50</v>
      </c>
      <c r="K12" s="9">
        <v>53</v>
      </c>
      <c r="L12" s="9">
        <v>55</v>
      </c>
      <c r="M12" s="9">
        <v>41</v>
      </c>
      <c r="N12" s="9">
        <v>55</v>
      </c>
      <c r="O12" s="9">
        <v>54</v>
      </c>
      <c r="P12" s="112">
        <v>45</v>
      </c>
    </row>
    <row r="13" spans="1:53" x14ac:dyDescent="0.25">
      <c r="A13" s="108" t="s">
        <v>31</v>
      </c>
      <c r="B13" s="9">
        <v>54</v>
      </c>
      <c r="C13" s="9">
        <v>68</v>
      </c>
      <c r="D13" s="9">
        <v>77</v>
      </c>
      <c r="E13" s="9">
        <v>79</v>
      </c>
      <c r="F13" s="9">
        <v>76</v>
      </c>
      <c r="G13" s="9">
        <v>71</v>
      </c>
      <c r="H13" s="9">
        <v>85</v>
      </c>
      <c r="I13" s="9">
        <v>77</v>
      </c>
      <c r="J13" s="9">
        <v>85</v>
      </c>
      <c r="K13" s="9">
        <v>72</v>
      </c>
      <c r="L13" s="9">
        <v>80</v>
      </c>
      <c r="M13" s="9">
        <v>66</v>
      </c>
      <c r="N13" s="9">
        <v>71</v>
      </c>
      <c r="O13" s="9">
        <v>67</v>
      </c>
      <c r="P13" s="112">
        <v>108</v>
      </c>
    </row>
    <row r="14" spans="1:53" x14ac:dyDescent="0.25">
      <c r="A14" s="108" t="s">
        <v>32</v>
      </c>
      <c r="B14" s="9">
        <v>69</v>
      </c>
      <c r="C14" s="9">
        <v>85</v>
      </c>
      <c r="D14" s="9">
        <v>118</v>
      </c>
      <c r="E14" s="9">
        <v>116</v>
      </c>
      <c r="F14" s="9">
        <v>100</v>
      </c>
      <c r="G14" s="9">
        <v>95</v>
      </c>
      <c r="H14" s="9">
        <v>92</v>
      </c>
      <c r="I14" s="9">
        <v>117</v>
      </c>
      <c r="J14" s="9">
        <v>103</v>
      </c>
      <c r="K14" s="9">
        <v>104</v>
      </c>
      <c r="L14" s="9">
        <v>90</v>
      </c>
      <c r="M14" s="9">
        <v>100</v>
      </c>
      <c r="N14" s="9">
        <v>95</v>
      </c>
      <c r="O14" s="9">
        <v>106</v>
      </c>
      <c r="P14" s="112">
        <v>114</v>
      </c>
    </row>
    <row r="15" spans="1:53" x14ac:dyDescent="0.25">
      <c r="A15" s="108" t="s">
        <v>33</v>
      </c>
      <c r="B15" s="9">
        <v>115</v>
      </c>
      <c r="C15" s="9">
        <v>191</v>
      </c>
      <c r="D15" s="9">
        <v>189</v>
      </c>
      <c r="E15" s="9">
        <v>160</v>
      </c>
      <c r="F15" s="9">
        <v>163</v>
      </c>
      <c r="G15" s="9">
        <v>157</v>
      </c>
      <c r="H15" s="9">
        <v>165</v>
      </c>
      <c r="I15" s="9">
        <v>182</v>
      </c>
      <c r="J15" s="9">
        <v>155</v>
      </c>
      <c r="K15" s="9">
        <v>155</v>
      </c>
      <c r="L15" s="9">
        <v>179</v>
      </c>
      <c r="M15" s="9">
        <v>160</v>
      </c>
      <c r="N15" s="9">
        <v>163</v>
      </c>
      <c r="O15" s="9">
        <v>220</v>
      </c>
      <c r="P15" s="112">
        <v>249</v>
      </c>
    </row>
    <row r="16" spans="1:53" x14ac:dyDescent="0.25">
      <c r="A16" s="108" t="s">
        <v>34</v>
      </c>
      <c r="B16" s="9">
        <v>239</v>
      </c>
      <c r="C16" s="9">
        <v>279</v>
      </c>
      <c r="D16" s="9">
        <v>306</v>
      </c>
      <c r="E16" s="9">
        <v>280</v>
      </c>
      <c r="F16" s="9">
        <v>278</v>
      </c>
      <c r="G16" s="9">
        <v>289</v>
      </c>
      <c r="H16" s="9">
        <v>288</v>
      </c>
      <c r="I16" s="9">
        <v>232</v>
      </c>
      <c r="J16" s="9">
        <v>261</v>
      </c>
      <c r="K16" s="9">
        <v>258</v>
      </c>
      <c r="L16" s="9">
        <v>260</v>
      </c>
      <c r="M16" s="9">
        <v>245</v>
      </c>
      <c r="N16" s="9">
        <v>235</v>
      </c>
      <c r="O16" s="9">
        <v>376</v>
      </c>
      <c r="P16" s="112">
        <v>412</v>
      </c>
    </row>
    <row r="17" spans="1:53" x14ac:dyDescent="0.25">
      <c r="A17" s="108" t="s">
        <v>35</v>
      </c>
      <c r="B17" s="9">
        <v>361</v>
      </c>
      <c r="C17" s="9">
        <v>426</v>
      </c>
      <c r="D17" s="9">
        <v>461</v>
      </c>
      <c r="E17" s="9">
        <v>381</v>
      </c>
      <c r="F17" s="9">
        <v>382</v>
      </c>
      <c r="G17" s="9">
        <v>371</v>
      </c>
      <c r="H17" s="9">
        <v>345</v>
      </c>
      <c r="I17" s="9">
        <v>346</v>
      </c>
      <c r="J17" s="9">
        <v>347</v>
      </c>
      <c r="K17" s="9">
        <v>358</v>
      </c>
      <c r="L17" s="9">
        <v>401</v>
      </c>
      <c r="M17" s="9">
        <v>390</v>
      </c>
      <c r="N17" s="9">
        <v>381</v>
      </c>
      <c r="O17" s="9">
        <v>531</v>
      </c>
      <c r="P17" s="112">
        <v>598</v>
      </c>
    </row>
    <row r="18" spans="1:53" x14ac:dyDescent="0.25">
      <c r="A18" s="108" t="s">
        <v>36</v>
      </c>
      <c r="B18" s="9">
        <v>486</v>
      </c>
      <c r="C18" s="9">
        <v>604</v>
      </c>
      <c r="D18" s="9">
        <v>562</v>
      </c>
      <c r="E18" s="9">
        <v>535</v>
      </c>
      <c r="F18" s="9">
        <v>525</v>
      </c>
      <c r="G18" s="9">
        <v>512</v>
      </c>
      <c r="H18" s="9">
        <v>490</v>
      </c>
      <c r="I18" s="9">
        <v>511</v>
      </c>
      <c r="J18" s="9">
        <v>494</v>
      </c>
      <c r="K18" s="9">
        <v>481</v>
      </c>
      <c r="L18" s="9">
        <v>500</v>
      </c>
      <c r="M18" s="9">
        <v>469</v>
      </c>
      <c r="N18" s="9">
        <v>522</v>
      </c>
      <c r="O18" s="9">
        <v>733</v>
      </c>
      <c r="P18" s="112">
        <v>852</v>
      </c>
    </row>
    <row r="19" spans="1:53" x14ac:dyDescent="0.25">
      <c r="A19" s="108" t="s">
        <v>37</v>
      </c>
      <c r="B19" s="9">
        <v>696</v>
      </c>
      <c r="C19" s="9">
        <v>857</v>
      </c>
      <c r="D19" s="9">
        <v>803</v>
      </c>
      <c r="E19" s="9">
        <v>791</v>
      </c>
      <c r="F19" s="9">
        <v>732</v>
      </c>
      <c r="G19" s="9">
        <v>689</v>
      </c>
      <c r="H19" s="9">
        <v>641</v>
      </c>
      <c r="I19" s="9">
        <v>695</v>
      </c>
      <c r="J19" s="9">
        <v>682</v>
      </c>
      <c r="K19" s="9">
        <v>679</v>
      </c>
      <c r="L19" s="9">
        <v>685</v>
      </c>
      <c r="M19" s="9">
        <v>686</v>
      </c>
      <c r="N19" s="9">
        <v>699</v>
      </c>
      <c r="O19" s="9">
        <v>1044</v>
      </c>
      <c r="P19" s="112">
        <v>1149</v>
      </c>
    </row>
    <row r="20" spans="1:53" x14ac:dyDescent="0.25">
      <c r="A20" s="108" t="s">
        <v>38</v>
      </c>
      <c r="B20" s="9">
        <v>1164</v>
      </c>
      <c r="C20" s="9">
        <v>1341</v>
      </c>
      <c r="D20" s="9">
        <v>1210</v>
      </c>
      <c r="E20" s="9">
        <v>1167</v>
      </c>
      <c r="F20" s="9">
        <v>1196</v>
      </c>
      <c r="G20" s="9">
        <v>1120</v>
      </c>
      <c r="H20" s="9">
        <v>1113</v>
      </c>
      <c r="I20" s="9">
        <v>1048</v>
      </c>
      <c r="J20" s="9">
        <v>1111</v>
      </c>
      <c r="K20" s="9">
        <v>1090</v>
      </c>
      <c r="L20" s="9">
        <v>1068</v>
      </c>
      <c r="M20" s="9">
        <v>1094</v>
      </c>
      <c r="N20" s="9">
        <v>1106</v>
      </c>
      <c r="O20" s="9">
        <v>1690</v>
      </c>
      <c r="P20" s="112">
        <v>1797</v>
      </c>
    </row>
    <row r="21" spans="1:53" x14ac:dyDescent="0.25">
      <c r="A21" s="108" t="s">
        <v>39</v>
      </c>
      <c r="B21" s="9">
        <v>1535</v>
      </c>
      <c r="C21" s="9">
        <v>1724</v>
      </c>
      <c r="D21" s="9">
        <v>1612</v>
      </c>
      <c r="E21" s="9">
        <v>1474</v>
      </c>
      <c r="F21" s="9">
        <v>1445</v>
      </c>
      <c r="G21" s="9">
        <v>1358</v>
      </c>
      <c r="H21" s="9">
        <v>1305</v>
      </c>
      <c r="I21" s="9">
        <v>1338</v>
      </c>
      <c r="J21" s="9">
        <v>1255</v>
      </c>
      <c r="K21" s="9">
        <v>1325</v>
      </c>
      <c r="L21" s="9">
        <v>1366</v>
      </c>
      <c r="M21" s="9">
        <v>1373</v>
      </c>
      <c r="N21" s="9">
        <v>1397</v>
      </c>
      <c r="O21" s="9">
        <v>2179</v>
      </c>
      <c r="P21" s="112">
        <v>2418</v>
      </c>
    </row>
    <row r="22" spans="1:53" x14ac:dyDescent="0.25">
      <c r="A22" s="108" t="s">
        <v>40</v>
      </c>
      <c r="B22" s="9">
        <v>2049</v>
      </c>
      <c r="C22" s="9">
        <v>2290</v>
      </c>
      <c r="D22" s="9">
        <v>2103</v>
      </c>
      <c r="E22" s="9">
        <v>1863</v>
      </c>
      <c r="F22" s="9">
        <v>1811</v>
      </c>
      <c r="G22" s="9">
        <v>1698</v>
      </c>
      <c r="H22" s="9">
        <v>1704</v>
      </c>
      <c r="I22" s="9">
        <v>1696</v>
      </c>
      <c r="J22" s="9">
        <v>1713</v>
      </c>
      <c r="K22" s="9">
        <v>1798</v>
      </c>
      <c r="L22" s="9">
        <v>1738</v>
      </c>
      <c r="M22" s="9">
        <v>1694</v>
      </c>
      <c r="N22" s="9">
        <v>1850</v>
      </c>
      <c r="O22" s="9">
        <v>2826</v>
      </c>
      <c r="P22" s="112">
        <v>3195</v>
      </c>
    </row>
    <row r="23" spans="1:53" x14ac:dyDescent="0.25">
      <c r="A23" s="108" t="s">
        <v>41</v>
      </c>
      <c r="B23" s="9">
        <v>2457</v>
      </c>
      <c r="C23" s="9">
        <v>2697</v>
      </c>
      <c r="D23" s="9">
        <v>2421</v>
      </c>
      <c r="E23" s="9">
        <v>2188</v>
      </c>
      <c r="F23" s="9">
        <v>2124</v>
      </c>
      <c r="G23" s="9">
        <v>2040</v>
      </c>
      <c r="H23" s="9">
        <v>2039</v>
      </c>
      <c r="I23" s="9">
        <v>1927</v>
      </c>
      <c r="J23" s="9">
        <v>2015</v>
      </c>
      <c r="K23" s="9">
        <v>1969</v>
      </c>
      <c r="L23" s="9">
        <v>1951</v>
      </c>
      <c r="M23" s="9">
        <v>1902</v>
      </c>
      <c r="N23" s="9">
        <v>2016</v>
      </c>
      <c r="O23" s="9">
        <v>3015</v>
      </c>
      <c r="P23" s="112">
        <v>3564</v>
      </c>
    </row>
    <row r="24" spans="1:53" x14ac:dyDescent="0.25">
      <c r="A24" s="108" t="s">
        <v>42</v>
      </c>
      <c r="B24" s="9">
        <v>2898</v>
      </c>
      <c r="C24" s="9">
        <v>3297</v>
      </c>
      <c r="D24" s="9">
        <v>2924</v>
      </c>
      <c r="E24" s="9">
        <v>2626</v>
      </c>
      <c r="F24" s="9">
        <v>2583</v>
      </c>
      <c r="G24" s="9">
        <v>2433</v>
      </c>
      <c r="H24" s="9">
        <v>2517</v>
      </c>
      <c r="I24" s="9">
        <v>2475</v>
      </c>
      <c r="J24" s="9">
        <v>2398</v>
      </c>
      <c r="K24" s="9">
        <v>2391</v>
      </c>
      <c r="L24" s="9">
        <v>2483</v>
      </c>
      <c r="M24" s="9">
        <v>2302</v>
      </c>
      <c r="N24" s="9">
        <v>2428</v>
      </c>
      <c r="O24" s="9">
        <v>3413</v>
      </c>
      <c r="P24" s="112">
        <v>3898</v>
      </c>
    </row>
    <row r="26" spans="1:53" ht="18.75" x14ac:dyDescent="0.3">
      <c r="A26" s="19" t="s">
        <v>61</v>
      </c>
    </row>
    <row r="27" spans="1:53" x14ac:dyDescent="0.25">
      <c r="A27" s="43" t="s">
        <v>22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113"/>
      <c r="V27" s="113"/>
      <c r="W27" s="113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113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</row>
    <row r="28" spans="1:53" x14ac:dyDescent="0.25">
      <c r="A28" s="110" t="s">
        <v>50</v>
      </c>
      <c r="B28" s="109">
        <v>1</v>
      </c>
      <c r="C28" s="109">
        <v>2</v>
      </c>
      <c r="D28" s="109">
        <v>3</v>
      </c>
      <c r="E28" s="109">
        <v>4</v>
      </c>
      <c r="F28" s="109">
        <v>5</v>
      </c>
      <c r="G28" s="109">
        <v>6</v>
      </c>
      <c r="H28" s="109">
        <v>7</v>
      </c>
      <c r="I28" s="109">
        <v>8</v>
      </c>
      <c r="J28" s="109">
        <v>9</v>
      </c>
      <c r="K28" s="109">
        <v>10</v>
      </c>
      <c r="L28" s="109">
        <v>11</v>
      </c>
      <c r="M28" s="109">
        <v>12</v>
      </c>
      <c r="N28" s="109">
        <v>13</v>
      </c>
      <c r="O28" s="109">
        <v>14</v>
      </c>
      <c r="P28" s="109">
        <v>15</v>
      </c>
      <c r="Q28" s="109">
        <v>16</v>
      </c>
      <c r="R28" s="109">
        <v>17</v>
      </c>
      <c r="S28" s="109">
        <v>18</v>
      </c>
      <c r="T28" s="109">
        <v>19</v>
      </c>
      <c r="U28" s="109">
        <v>20</v>
      </c>
      <c r="V28" s="109">
        <v>21</v>
      </c>
      <c r="W28" s="109">
        <v>22</v>
      </c>
      <c r="X28" s="109">
        <v>23</v>
      </c>
      <c r="Y28" s="109">
        <v>24</v>
      </c>
      <c r="Z28" s="109">
        <v>25</v>
      </c>
      <c r="AA28" s="109">
        <v>26</v>
      </c>
      <c r="AB28" s="109">
        <v>27</v>
      </c>
      <c r="AC28" s="109">
        <v>28</v>
      </c>
      <c r="AD28" s="109">
        <v>29</v>
      </c>
      <c r="AE28" s="109">
        <v>30</v>
      </c>
      <c r="AF28" s="109">
        <v>31</v>
      </c>
      <c r="AG28" s="109">
        <v>32</v>
      </c>
      <c r="AH28" s="109">
        <v>33</v>
      </c>
      <c r="AI28" s="109">
        <v>34</v>
      </c>
      <c r="AJ28" s="109">
        <v>35</v>
      </c>
      <c r="AK28" s="109">
        <v>36</v>
      </c>
      <c r="AL28" s="109">
        <v>37</v>
      </c>
      <c r="AM28" s="109">
        <v>38</v>
      </c>
      <c r="AN28" s="109">
        <v>39</v>
      </c>
      <c r="AO28" s="109">
        <v>40</v>
      </c>
      <c r="AP28" s="109">
        <v>41</v>
      </c>
      <c r="AQ28" s="109">
        <v>42</v>
      </c>
      <c r="AR28" s="109">
        <v>43</v>
      </c>
      <c r="AS28" s="109">
        <v>44</v>
      </c>
      <c r="AT28" s="109">
        <v>45</v>
      </c>
      <c r="AU28" s="109">
        <v>46</v>
      </c>
      <c r="AV28" s="109">
        <v>47</v>
      </c>
      <c r="AW28" s="109">
        <v>48</v>
      </c>
      <c r="AX28" s="109">
        <v>49</v>
      </c>
      <c r="AY28" s="109">
        <v>50</v>
      </c>
      <c r="AZ28" s="109">
        <v>51</v>
      </c>
      <c r="BA28" s="109">
        <v>52</v>
      </c>
    </row>
    <row r="29" spans="1:53" x14ac:dyDescent="0.25">
      <c r="A29" s="111" t="s">
        <v>51</v>
      </c>
      <c r="B29" s="42">
        <v>43</v>
      </c>
      <c r="C29" s="42">
        <v>50</v>
      </c>
      <c r="D29" s="42">
        <v>59</v>
      </c>
      <c r="E29" s="42">
        <v>42</v>
      </c>
      <c r="F29" s="42">
        <v>57</v>
      </c>
      <c r="G29" s="42">
        <v>54</v>
      </c>
      <c r="H29" s="42">
        <v>49</v>
      </c>
      <c r="I29" s="42">
        <v>59</v>
      </c>
      <c r="J29" s="42">
        <v>52</v>
      </c>
      <c r="K29" s="42">
        <v>45</v>
      </c>
      <c r="L29" s="42">
        <v>57</v>
      </c>
      <c r="M29" s="42">
        <v>49</v>
      </c>
      <c r="N29" s="42">
        <v>45</v>
      </c>
      <c r="O29" s="42">
        <v>41</v>
      </c>
      <c r="P29" s="42">
        <v>47</v>
      </c>
      <c r="Q29" s="42">
        <v>48</v>
      </c>
      <c r="R29" s="42">
        <v>34</v>
      </c>
      <c r="S29" s="42">
        <v>46</v>
      </c>
      <c r="T29" s="42">
        <v>56</v>
      </c>
      <c r="U29" s="113">
        <v>44</v>
      </c>
      <c r="V29" s="113">
        <v>51</v>
      </c>
      <c r="W29" s="113">
        <v>45</v>
      </c>
      <c r="X29" s="42">
        <v>48</v>
      </c>
      <c r="Y29" s="42">
        <v>46</v>
      </c>
      <c r="Z29" s="42">
        <v>46</v>
      </c>
      <c r="AA29" s="42">
        <v>39</v>
      </c>
      <c r="AB29" s="42">
        <v>33</v>
      </c>
      <c r="AC29" s="42">
        <v>44</v>
      </c>
      <c r="AD29" s="42">
        <v>45</v>
      </c>
      <c r="AE29" s="42">
        <v>57</v>
      </c>
      <c r="AF29" s="42">
        <v>57</v>
      </c>
      <c r="AG29" s="42">
        <v>57</v>
      </c>
      <c r="AH29" s="42">
        <v>54</v>
      </c>
      <c r="AI29" s="42">
        <v>47</v>
      </c>
      <c r="AJ29" s="42">
        <v>45</v>
      </c>
      <c r="AK29" s="42">
        <v>54</v>
      </c>
      <c r="AL29" s="42">
        <v>60</v>
      </c>
      <c r="AM29" s="113">
        <v>45</v>
      </c>
      <c r="AN29" s="42">
        <v>55</v>
      </c>
      <c r="AO29" s="42">
        <v>68</v>
      </c>
      <c r="AP29" s="42">
        <v>46</v>
      </c>
      <c r="AQ29" s="42">
        <v>54</v>
      </c>
      <c r="AR29" s="42">
        <v>49</v>
      </c>
      <c r="AS29" s="42">
        <v>45</v>
      </c>
      <c r="AT29" s="42">
        <v>52</v>
      </c>
      <c r="AU29" s="42">
        <v>46</v>
      </c>
      <c r="AV29" s="42">
        <v>57</v>
      </c>
      <c r="AW29" s="42">
        <v>56</v>
      </c>
      <c r="AX29" s="42">
        <v>50</v>
      </c>
      <c r="AY29" s="42">
        <v>52</v>
      </c>
      <c r="AZ29" s="42">
        <v>53</v>
      </c>
      <c r="BA29" s="42">
        <v>34</v>
      </c>
    </row>
    <row r="30" spans="1:53" x14ac:dyDescent="0.25">
      <c r="A30" s="111" t="s">
        <v>44</v>
      </c>
      <c r="B30" s="42">
        <v>15</v>
      </c>
      <c r="C30" s="42">
        <v>20</v>
      </c>
      <c r="D30" s="42">
        <v>29</v>
      </c>
      <c r="E30" s="42">
        <v>22</v>
      </c>
      <c r="F30" s="42">
        <v>15</v>
      </c>
      <c r="G30" s="42">
        <v>25</v>
      </c>
      <c r="H30" s="42">
        <v>17</v>
      </c>
      <c r="I30" s="42">
        <v>30</v>
      </c>
      <c r="J30" s="42">
        <v>20</v>
      </c>
      <c r="K30" s="42">
        <v>16</v>
      </c>
      <c r="L30" s="42">
        <v>24</v>
      </c>
      <c r="M30" s="42">
        <v>24</v>
      </c>
      <c r="N30" s="42">
        <v>17</v>
      </c>
      <c r="O30" s="42">
        <v>13</v>
      </c>
      <c r="P30" s="42">
        <v>23</v>
      </c>
      <c r="Q30" s="42">
        <v>21</v>
      </c>
      <c r="R30" s="42">
        <v>18</v>
      </c>
      <c r="S30" s="42">
        <v>18</v>
      </c>
      <c r="T30" s="42">
        <v>17</v>
      </c>
      <c r="U30" s="113">
        <v>14</v>
      </c>
      <c r="V30" s="113">
        <v>21</v>
      </c>
      <c r="W30" s="113">
        <v>16</v>
      </c>
      <c r="X30" s="42">
        <v>18</v>
      </c>
      <c r="Y30" s="42">
        <v>18</v>
      </c>
      <c r="Z30" s="42">
        <v>20</v>
      </c>
      <c r="AA30" s="42">
        <v>21</v>
      </c>
      <c r="AB30" s="42">
        <v>26</v>
      </c>
      <c r="AC30" s="42">
        <v>16</v>
      </c>
      <c r="AD30" s="42">
        <v>14</v>
      </c>
      <c r="AE30" s="42">
        <v>14</v>
      </c>
      <c r="AF30" s="42">
        <v>11</v>
      </c>
      <c r="AG30" s="42">
        <v>12</v>
      </c>
      <c r="AH30" s="42">
        <v>24</v>
      </c>
      <c r="AI30" s="42">
        <v>8</v>
      </c>
      <c r="AJ30" s="42">
        <v>16</v>
      </c>
      <c r="AK30" s="42">
        <v>19</v>
      </c>
      <c r="AL30" s="42">
        <v>12</v>
      </c>
      <c r="AM30" s="113">
        <v>18</v>
      </c>
      <c r="AN30" s="42">
        <v>14</v>
      </c>
      <c r="AO30" s="42">
        <v>15</v>
      </c>
      <c r="AP30" s="42">
        <v>16</v>
      </c>
      <c r="AQ30" s="42">
        <v>14</v>
      </c>
      <c r="AR30" s="42">
        <v>14</v>
      </c>
      <c r="AS30" s="42">
        <v>19</v>
      </c>
      <c r="AT30" s="42">
        <v>7</v>
      </c>
      <c r="AU30" s="42">
        <v>19</v>
      </c>
      <c r="AV30" s="42">
        <v>19</v>
      </c>
      <c r="AW30" s="42">
        <v>14</v>
      </c>
      <c r="AX30" s="42">
        <v>17</v>
      </c>
      <c r="AY30" s="42">
        <v>32</v>
      </c>
      <c r="AZ30" s="42">
        <v>19</v>
      </c>
      <c r="BA30" s="42">
        <v>13</v>
      </c>
    </row>
    <row r="31" spans="1:53" x14ac:dyDescent="0.25">
      <c r="A31" s="111" t="s">
        <v>45</v>
      </c>
      <c r="B31" s="42">
        <v>215</v>
      </c>
      <c r="C31" s="42">
        <v>280</v>
      </c>
      <c r="D31" s="42">
        <v>319</v>
      </c>
      <c r="E31" s="42">
        <v>339</v>
      </c>
      <c r="F31" s="42">
        <v>307</v>
      </c>
      <c r="G31" s="42">
        <v>267</v>
      </c>
      <c r="H31" s="42">
        <v>305</v>
      </c>
      <c r="I31" s="42">
        <v>276</v>
      </c>
      <c r="J31" s="42">
        <v>288</v>
      </c>
      <c r="K31" s="42">
        <v>303</v>
      </c>
      <c r="L31" s="42">
        <v>299</v>
      </c>
      <c r="M31" s="42">
        <v>293</v>
      </c>
      <c r="N31" s="42">
        <v>289</v>
      </c>
      <c r="O31" s="42">
        <v>296</v>
      </c>
      <c r="P31" s="42">
        <v>288</v>
      </c>
      <c r="Q31" s="42">
        <v>251</v>
      </c>
      <c r="R31" s="42">
        <v>273</v>
      </c>
      <c r="S31" s="42">
        <v>297</v>
      </c>
      <c r="T31" s="42">
        <v>262</v>
      </c>
      <c r="U31" s="113">
        <v>304</v>
      </c>
      <c r="V31" s="113">
        <v>309</v>
      </c>
      <c r="W31" s="113">
        <v>239</v>
      </c>
      <c r="X31" s="42">
        <v>306</v>
      </c>
      <c r="Y31" s="42">
        <v>298</v>
      </c>
      <c r="Z31" s="42">
        <v>279</v>
      </c>
      <c r="AA31" s="42">
        <v>273</v>
      </c>
      <c r="AB31" s="42">
        <v>255</v>
      </c>
      <c r="AC31" s="42">
        <v>259</v>
      </c>
      <c r="AD31" s="42">
        <v>279</v>
      </c>
      <c r="AE31" s="42">
        <v>267</v>
      </c>
      <c r="AF31" s="42">
        <v>265</v>
      </c>
      <c r="AG31" s="42">
        <v>245</v>
      </c>
      <c r="AH31" s="42">
        <v>277</v>
      </c>
      <c r="AI31" s="42">
        <v>264</v>
      </c>
      <c r="AJ31" s="42">
        <v>224</v>
      </c>
      <c r="AK31" s="42">
        <v>268</v>
      </c>
      <c r="AL31" s="42">
        <v>297</v>
      </c>
      <c r="AM31" s="113">
        <v>264</v>
      </c>
      <c r="AN31" s="42">
        <v>269</v>
      </c>
      <c r="AO31" s="42">
        <v>325</v>
      </c>
      <c r="AP31" s="42">
        <v>302</v>
      </c>
      <c r="AQ31" s="42">
        <v>303</v>
      </c>
      <c r="AR31" s="42">
        <v>281</v>
      </c>
      <c r="AS31" s="42">
        <v>289</v>
      </c>
      <c r="AT31" s="42">
        <v>314</v>
      </c>
      <c r="AU31" s="42">
        <v>271</v>
      </c>
      <c r="AV31" s="42">
        <v>283</v>
      </c>
      <c r="AW31" s="42">
        <v>312</v>
      </c>
      <c r="AX31" s="42">
        <v>315</v>
      </c>
      <c r="AY31" s="42">
        <v>315</v>
      </c>
      <c r="AZ31" s="42">
        <v>368</v>
      </c>
      <c r="BA31" s="42">
        <v>148</v>
      </c>
    </row>
    <row r="32" spans="1:53" x14ac:dyDescent="0.25">
      <c r="A32" s="111" t="s">
        <v>46</v>
      </c>
      <c r="B32" s="42">
        <v>1199</v>
      </c>
      <c r="C32" s="42">
        <v>1419</v>
      </c>
      <c r="D32" s="42">
        <v>1373</v>
      </c>
      <c r="E32" s="42">
        <v>1438</v>
      </c>
      <c r="F32" s="42">
        <v>1367</v>
      </c>
      <c r="G32" s="42">
        <v>1387</v>
      </c>
      <c r="H32" s="42">
        <v>1372</v>
      </c>
      <c r="I32" s="42">
        <v>1395</v>
      </c>
      <c r="J32" s="42">
        <v>1264</v>
      </c>
      <c r="K32" s="42">
        <v>1342</v>
      </c>
      <c r="L32" s="42">
        <v>1311</v>
      </c>
      <c r="M32" s="42">
        <v>1249</v>
      </c>
      <c r="N32" s="42">
        <v>1222</v>
      </c>
      <c r="O32" s="42">
        <v>1232</v>
      </c>
      <c r="P32" s="42">
        <v>1265</v>
      </c>
      <c r="Q32" s="42">
        <v>1100</v>
      </c>
      <c r="R32" s="42">
        <v>1207</v>
      </c>
      <c r="S32" s="42">
        <v>1334</v>
      </c>
      <c r="T32" s="42">
        <v>1094</v>
      </c>
      <c r="U32" s="113">
        <v>1274</v>
      </c>
      <c r="V32" s="113">
        <v>1262</v>
      </c>
      <c r="W32" s="113">
        <v>991</v>
      </c>
      <c r="X32" s="42">
        <v>1223</v>
      </c>
      <c r="Y32" s="42">
        <v>1149</v>
      </c>
      <c r="Z32" s="42">
        <v>1150</v>
      </c>
      <c r="AA32" s="42">
        <v>1214</v>
      </c>
      <c r="AB32" s="42">
        <v>1112</v>
      </c>
      <c r="AC32" s="42">
        <v>1140</v>
      </c>
      <c r="AD32" s="42">
        <v>1136</v>
      </c>
      <c r="AE32" s="42">
        <v>1117</v>
      </c>
      <c r="AF32" s="42">
        <v>1123</v>
      </c>
      <c r="AG32" s="42">
        <v>1095</v>
      </c>
      <c r="AH32" s="42">
        <v>1244</v>
      </c>
      <c r="AI32" s="42">
        <v>1127</v>
      </c>
      <c r="AJ32" s="42">
        <v>1026</v>
      </c>
      <c r="AK32" s="42">
        <v>1199</v>
      </c>
      <c r="AL32" s="42">
        <v>1169</v>
      </c>
      <c r="AM32" s="113">
        <v>1174</v>
      </c>
      <c r="AN32" s="42">
        <v>1197</v>
      </c>
      <c r="AO32" s="42">
        <v>1189</v>
      </c>
      <c r="AP32" s="42">
        <v>1137</v>
      </c>
      <c r="AQ32" s="42">
        <v>1154</v>
      </c>
      <c r="AR32" s="42">
        <v>1198</v>
      </c>
      <c r="AS32" s="42">
        <v>1196</v>
      </c>
      <c r="AT32" s="42">
        <v>1236</v>
      </c>
      <c r="AU32" s="42">
        <v>1254</v>
      </c>
      <c r="AV32" s="42">
        <v>1225</v>
      </c>
      <c r="AW32" s="42">
        <v>1237</v>
      </c>
      <c r="AX32" s="42">
        <v>1275</v>
      </c>
      <c r="AY32" s="42">
        <v>1313</v>
      </c>
      <c r="AZ32" s="42">
        <v>1316</v>
      </c>
      <c r="BA32" s="42">
        <v>773</v>
      </c>
    </row>
    <row r="33" spans="1:53" x14ac:dyDescent="0.25">
      <c r="A33" s="111" t="s">
        <v>47</v>
      </c>
      <c r="B33" s="42">
        <v>1766</v>
      </c>
      <c r="C33" s="42">
        <v>2179</v>
      </c>
      <c r="D33" s="42">
        <v>2004</v>
      </c>
      <c r="E33" s="42">
        <v>1936</v>
      </c>
      <c r="F33" s="42">
        <v>1852</v>
      </c>
      <c r="G33" s="42">
        <v>1955</v>
      </c>
      <c r="H33" s="42">
        <v>1911</v>
      </c>
      <c r="I33" s="42">
        <v>1824</v>
      </c>
      <c r="J33" s="42">
        <v>1826</v>
      </c>
      <c r="K33" s="42">
        <v>1857</v>
      </c>
      <c r="L33" s="42">
        <v>1718</v>
      </c>
      <c r="M33" s="42">
        <v>1713</v>
      </c>
      <c r="N33" s="42">
        <v>1643</v>
      </c>
      <c r="O33" s="42">
        <v>1614</v>
      </c>
      <c r="P33" s="42">
        <v>1712</v>
      </c>
      <c r="Q33" s="42">
        <v>1446</v>
      </c>
      <c r="R33" s="42">
        <v>1730</v>
      </c>
      <c r="S33" s="42">
        <v>1869</v>
      </c>
      <c r="T33" s="42">
        <v>1513</v>
      </c>
      <c r="U33" s="113">
        <v>1650</v>
      </c>
      <c r="V33" s="113">
        <v>1765</v>
      </c>
      <c r="W33" s="113">
        <v>1382</v>
      </c>
      <c r="X33" s="42">
        <v>1741</v>
      </c>
      <c r="Y33" s="42">
        <v>1658</v>
      </c>
      <c r="Z33" s="42">
        <v>1625</v>
      </c>
      <c r="AA33" s="42">
        <v>1605</v>
      </c>
      <c r="AB33" s="42">
        <v>1561</v>
      </c>
      <c r="AC33" s="42">
        <v>1564</v>
      </c>
      <c r="AD33" s="42">
        <v>1500</v>
      </c>
      <c r="AE33" s="42">
        <v>1598</v>
      </c>
      <c r="AF33" s="42">
        <v>1597</v>
      </c>
      <c r="AG33" s="42">
        <v>1578</v>
      </c>
      <c r="AH33" s="42">
        <v>1573</v>
      </c>
      <c r="AI33" s="42">
        <v>1582</v>
      </c>
      <c r="AJ33" s="42">
        <v>1419</v>
      </c>
      <c r="AK33" s="42">
        <v>1643</v>
      </c>
      <c r="AL33" s="42">
        <v>1617</v>
      </c>
      <c r="AM33" s="113">
        <v>1592</v>
      </c>
      <c r="AN33" s="42">
        <v>1547</v>
      </c>
      <c r="AO33" s="42">
        <v>1665</v>
      </c>
      <c r="AP33" s="42">
        <v>1595</v>
      </c>
      <c r="AQ33" s="42">
        <v>1628</v>
      </c>
      <c r="AR33" s="42">
        <v>1663</v>
      </c>
      <c r="AS33" s="42">
        <v>1663</v>
      </c>
      <c r="AT33" s="42">
        <v>1676</v>
      </c>
      <c r="AU33" s="42">
        <v>1673</v>
      </c>
      <c r="AV33" s="42">
        <v>1743</v>
      </c>
      <c r="AW33" s="42">
        <v>1751</v>
      </c>
      <c r="AX33" s="42">
        <v>1689</v>
      </c>
      <c r="AY33" s="42">
        <v>1793</v>
      </c>
      <c r="AZ33" s="42">
        <v>1903</v>
      </c>
      <c r="BA33" s="42">
        <v>1185</v>
      </c>
    </row>
    <row r="34" spans="1:53" x14ac:dyDescent="0.25">
      <c r="A34" s="111" t="s">
        <v>48</v>
      </c>
      <c r="B34" s="42">
        <v>3078</v>
      </c>
      <c r="C34" s="42">
        <v>3590</v>
      </c>
      <c r="D34" s="42">
        <v>3414</v>
      </c>
      <c r="E34" s="42">
        <v>3266</v>
      </c>
      <c r="F34" s="42">
        <v>3126</v>
      </c>
      <c r="G34" s="42">
        <v>3251</v>
      </c>
      <c r="H34" s="42">
        <v>3392</v>
      </c>
      <c r="I34" s="42">
        <v>3169</v>
      </c>
      <c r="J34" s="42">
        <v>3117</v>
      </c>
      <c r="K34" s="42">
        <v>3042</v>
      </c>
      <c r="L34" s="42">
        <v>2933</v>
      </c>
      <c r="M34" s="42">
        <v>2948</v>
      </c>
      <c r="N34" s="42">
        <v>2794</v>
      </c>
      <c r="O34" s="42">
        <v>2937</v>
      </c>
      <c r="P34" s="42">
        <v>2907</v>
      </c>
      <c r="Q34" s="42">
        <v>2547</v>
      </c>
      <c r="R34" s="42">
        <v>2811</v>
      </c>
      <c r="S34" s="42">
        <v>3207</v>
      </c>
      <c r="T34" s="42">
        <v>2579</v>
      </c>
      <c r="U34" s="113">
        <v>2864</v>
      </c>
      <c r="V34" s="113">
        <v>2946</v>
      </c>
      <c r="W34" s="113">
        <v>2403</v>
      </c>
      <c r="X34" s="42">
        <v>2846</v>
      </c>
      <c r="Y34" s="42">
        <v>2672</v>
      </c>
      <c r="Z34" s="42">
        <v>2711</v>
      </c>
      <c r="AA34" s="42">
        <v>2692</v>
      </c>
      <c r="AB34" s="42">
        <v>2650</v>
      </c>
      <c r="AC34" s="42">
        <v>2616</v>
      </c>
      <c r="AD34" s="42">
        <v>2610</v>
      </c>
      <c r="AE34" s="42">
        <v>2580</v>
      </c>
      <c r="AF34" s="42">
        <v>2664</v>
      </c>
      <c r="AG34" s="42">
        <v>2575</v>
      </c>
      <c r="AH34" s="42">
        <v>2530</v>
      </c>
      <c r="AI34" s="42">
        <v>2479</v>
      </c>
      <c r="AJ34" s="42">
        <v>2319</v>
      </c>
      <c r="AK34" s="42">
        <v>2775</v>
      </c>
      <c r="AL34" s="42">
        <v>2654</v>
      </c>
      <c r="AM34" s="113">
        <v>2695</v>
      </c>
      <c r="AN34" s="42">
        <v>2760</v>
      </c>
      <c r="AO34" s="42">
        <v>2780</v>
      </c>
      <c r="AP34" s="42">
        <v>2869</v>
      </c>
      <c r="AQ34" s="42">
        <v>2920</v>
      </c>
      <c r="AR34" s="42">
        <v>2799</v>
      </c>
      <c r="AS34" s="42">
        <v>2938</v>
      </c>
      <c r="AT34" s="42">
        <v>2998</v>
      </c>
      <c r="AU34" s="42">
        <v>3070</v>
      </c>
      <c r="AV34" s="42">
        <v>3163</v>
      </c>
      <c r="AW34" s="42">
        <v>3142</v>
      </c>
      <c r="AX34" s="42">
        <v>3078</v>
      </c>
      <c r="AY34" s="42">
        <v>3215</v>
      </c>
      <c r="AZ34" s="42">
        <v>3299</v>
      </c>
      <c r="BA34" s="42">
        <v>2231</v>
      </c>
    </row>
    <row r="35" spans="1:53" x14ac:dyDescent="0.25">
      <c r="A35" s="104" t="s">
        <v>49</v>
      </c>
      <c r="B35" s="42">
        <v>4639</v>
      </c>
      <c r="C35" s="42">
        <v>5071</v>
      </c>
      <c r="D35" s="42">
        <v>4662</v>
      </c>
      <c r="E35" s="42">
        <v>4697</v>
      </c>
      <c r="F35" s="42">
        <v>4573</v>
      </c>
      <c r="G35" s="42">
        <v>4721</v>
      </c>
      <c r="H35" s="42">
        <v>4778</v>
      </c>
      <c r="I35" s="42">
        <v>4542</v>
      </c>
      <c r="J35" s="42">
        <v>4477</v>
      </c>
      <c r="K35" s="42">
        <v>4293</v>
      </c>
      <c r="L35" s="42">
        <v>4225</v>
      </c>
      <c r="M35" s="42">
        <v>4126</v>
      </c>
      <c r="N35" s="42">
        <v>3857</v>
      </c>
      <c r="O35" s="42">
        <v>3993</v>
      </c>
      <c r="P35" s="42">
        <v>4049</v>
      </c>
      <c r="Q35" s="42">
        <v>3612</v>
      </c>
      <c r="R35" s="42">
        <v>3986</v>
      </c>
      <c r="S35" s="42">
        <v>4436</v>
      </c>
      <c r="T35" s="42">
        <v>3534</v>
      </c>
      <c r="U35" s="113">
        <v>4122</v>
      </c>
      <c r="V35" s="113">
        <v>3930</v>
      </c>
      <c r="W35" s="113">
        <v>3184</v>
      </c>
      <c r="X35" s="42">
        <v>3958</v>
      </c>
      <c r="Y35" s="42">
        <v>3604</v>
      </c>
      <c r="Z35" s="42">
        <v>3627</v>
      </c>
      <c r="AA35" s="42">
        <v>3667</v>
      </c>
      <c r="AB35" s="42">
        <v>3425</v>
      </c>
      <c r="AC35" s="42">
        <v>3540</v>
      </c>
      <c r="AD35" s="42">
        <v>3496</v>
      </c>
      <c r="AE35" s="42">
        <v>3479</v>
      </c>
      <c r="AF35" s="42">
        <v>3554</v>
      </c>
      <c r="AG35" s="42">
        <v>3560</v>
      </c>
      <c r="AH35" s="42">
        <v>3391</v>
      </c>
      <c r="AI35" s="42">
        <v>3487</v>
      </c>
      <c r="AJ35" s="42">
        <v>3193</v>
      </c>
      <c r="AK35" s="42">
        <v>3737</v>
      </c>
      <c r="AL35" s="42">
        <v>3704</v>
      </c>
      <c r="AM35" s="113">
        <v>3652</v>
      </c>
      <c r="AN35" s="42">
        <v>3675</v>
      </c>
      <c r="AO35" s="42">
        <v>3757</v>
      </c>
      <c r="AP35" s="42">
        <v>4008</v>
      </c>
      <c r="AQ35" s="42">
        <v>4083</v>
      </c>
      <c r="AR35" s="42">
        <v>4017</v>
      </c>
      <c r="AS35" s="42">
        <v>4014</v>
      </c>
      <c r="AT35" s="42">
        <v>4414</v>
      </c>
      <c r="AU35" s="42">
        <v>4317</v>
      </c>
      <c r="AV35" s="42">
        <v>4392</v>
      </c>
      <c r="AW35" s="42">
        <v>4446</v>
      </c>
      <c r="AX35" s="42">
        <v>4392</v>
      </c>
      <c r="AY35" s="42">
        <v>4468</v>
      </c>
      <c r="AZ35" s="42">
        <v>4968</v>
      </c>
      <c r="BA35" s="42">
        <v>3149</v>
      </c>
    </row>
    <row r="36" spans="1:53" x14ac:dyDescent="0.25">
      <c r="A36" s="105" t="s">
        <v>65</v>
      </c>
      <c r="E36" s="20">
        <f>SUM(E29:E35)</f>
        <v>11740</v>
      </c>
      <c r="F36" s="20">
        <f t="shared" ref="F36:BA36" si="0">SUM(F29:F35)</f>
        <v>11297</v>
      </c>
      <c r="G36" s="20">
        <f t="shared" si="0"/>
        <v>11660</v>
      </c>
      <c r="H36" s="20">
        <f t="shared" si="0"/>
        <v>11824</v>
      </c>
      <c r="I36" s="20">
        <f t="shared" si="0"/>
        <v>11295</v>
      </c>
      <c r="J36" s="20">
        <f t="shared" si="0"/>
        <v>11044</v>
      </c>
      <c r="K36" s="20">
        <f t="shared" si="0"/>
        <v>10898</v>
      </c>
      <c r="L36" s="20">
        <f t="shared" si="0"/>
        <v>10567</v>
      </c>
      <c r="M36" s="20">
        <f t="shared" si="0"/>
        <v>10402</v>
      </c>
      <c r="N36" s="20">
        <f t="shared" si="0"/>
        <v>9867</v>
      </c>
      <c r="O36" s="20">
        <f t="shared" si="0"/>
        <v>10126</v>
      </c>
      <c r="P36" s="20">
        <f t="shared" si="0"/>
        <v>10291</v>
      </c>
      <c r="Q36" s="20">
        <f t="shared" si="0"/>
        <v>9025</v>
      </c>
      <c r="R36" s="20">
        <f t="shared" si="0"/>
        <v>10059</v>
      </c>
      <c r="S36" s="20">
        <f t="shared" si="0"/>
        <v>11207</v>
      </c>
      <c r="T36" s="20">
        <f t="shared" si="0"/>
        <v>9055</v>
      </c>
      <c r="U36" s="20">
        <f t="shared" si="0"/>
        <v>10272</v>
      </c>
      <c r="V36" s="20">
        <f t="shared" si="0"/>
        <v>10284</v>
      </c>
      <c r="W36" s="20">
        <f t="shared" si="0"/>
        <v>8260</v>
      </c>
      <c r="X36" s="20">
        <f t="shared" si="0"/>
        <v>10140</v>
      </c>
      <c r="Y36" s="20">
        <f t="shared" si="0"/>
        <v>9445</v>
      </c>
      <c r="Z36" s="20">
        <f t="shared" si="0"/>
        <v>9458</v>
      </c>
      <c r="AA36" s="20">
        <f t="shared" si="0"/>
        <v>9511</v>
      </c>
      <c r="AB36" s="20">
        <f t="shared" si="0"/>
        <v>9062</v>
      </c>
      <c r="AC36" s="20">
        <f t="shared" si="0"/>
        <v>9179</v>
      </c>
      <c r="AD36" s="20">
        <f t="shared" si="0"/>
        <v>9080</v>
      </c>
      <c r="AE36" s="20">
        <f t="shared" si="0"/>
        <v>9112</v>
      </c>
      <c r="AF36" s="20">
        <f t="shared" si="0"/>
        <v>9271</v>
      </c>
      <c r="AG36" s="20">
        <f t="shared" si="0"/>
        <v>9122</v>
      </c>
      <c r="AH36" s="20">
        <f t="shared" si="0"/>
        <v>9093</v>
      </c>
      <c r="AI36" s="20">
        <f t="shared" si="0"/>
        <v>8994</v>
      </c>
      <c r="AJ36" s="20">
        <f t="shared" si="0"/>
        <v>8242</v>
      </c>
      <c r="AK36" s="20">
        <f t="shared" si="0"/>
        <v>9695</v>
      </c>
      <c r="AL36" s="20">
        <f t="shared" si="0"/>
        <v>9513</v>
      </c>
      <c r="AM36" s="20">
        <f t="shared" si="0"/>
        <v>9440</v>
      </c>
      <c r="AN36" s="20">
        <f t="shared" si="0"/>
        <v>9517</v>
      </c>
      <c r="AO36" s="20">
        <f t="shared" si="0"/>
        <v>9799</v>
      </c>
      <c r="AP36" s="20">
        <f t="shared" si="0"/>
        <v>9973</v>
      </c>
      <c r="AQ36" s="20">
        <f t="shared" si="0"/>
        <v>10156</v>
      </c>
      <c r="AR36" s="20">
        <f t="shared" si="0"/>
        <v>10021</v>
      </c>
      <c r="AS36" s="20">
        <f t="shared" si="0"/>
        <v>10164</v>
      </c>
      <c r="AT36" s="20">
        <f t="shared" si="0"/>
        <v>10697</v>
      </c>
      <c r="AU36" s="20">
        <f t="shared" si="0"/>
        <v>10650</v>
      </c>
      <c r="AV36" s="20">
        <f t="shared" si="0"/>
        <v>10882</v>
      </c>
      <c r="AW36" s="20">
        <f t="shared" si="0"/>
        <v>10958</v>
      </c>
      <c r="AX36" s="20">
        <f t="shared" si="0"/>
        <v>10816</v>
      </c>
      <c r="AY36" s="20">
        <f t="shared" si="0"/>
        <v>11188</v>
      </c>
      <c r="AZ36" s="20">
        <f t="shared" si="0"/>
        <v>11926</v>
      </c>
      <c r="BA36" s="20">
        <f t="shared" si="0"/>
        <v>7533</v>
      </c>
    </row>
    <row r="38" spans="1:53" ht="19.5" thickBot="1" x14ac:dyDescent="0.35">
      <c r="A38" s="19" t="s">
        <v>68</v>
      </c>
    </row>
    <row r="39" spans="1:53" x14ac:dyDescent="0.25">
      <c r="A39" s="116" t="s">
        <v>50</v>
      </c>
      <c r="B39" s="114">
        <v>1</v>
      </c>
      <c r="C39" s="114">
        <v>2</v>
      </c>
      <c r="D39" s="114">
        <v>3</v>
      </c>
      <c r="E39" s="114">
        <v>4</v>
      </c>
      <c r="F39" s="114">
        <v>5</v>
      </c>
      <c r="G39" s="114">
        <v>6</v>
      </c>
      <c r="H39" s="114">
        <v>7</v>
      </c>
      <c r="I39" s="114">
        <v>8</v>
      </c>
      <c r="J39" s="114">
        <v>9</v>
      </c>
      <c r="K39" s="114">
        <v>10</v>
      </c>
      <c r="L39" s="114">
        <v>11</v>
      </c>
      <c r="M39" s="114">
        <v>12</v>
      </c>
      <c r="N39" s="114">
        <v>13</v>
      </c>
      <c r="O39" s="114">
        <v>14</v>
      </c>
      <c r="P39" s="114">
        <v>15</v>
      </c>
      <c r="Q39" s="93">
        <v>16</v>
      </c>
      <c r="R39" s="114">
        <v>17</v>
      </c>
      <c r="S39" s="114">
        <v>18</v>
      </c>
      <c r="T39" s="114">
        <v>19</v>
      </c>
      <c r="U39" s="114">
        <v>20</v>
      </c>
      <c r="V39" s="114">
        <v>21</v>
      </c>
      <c r="W39" s="114">
        <v>22</v>
      </c>
      <c r="X39" s="114">
        <v>23</v>
      </c>
      <c r="Y39" s="114">
        <v>24</v>
      </c>
      <c r="Z39" s="114">
        <v>25</v>
      </c>
      <c r="AA39" s="114">
        <v>26</v>
      </c>
      <c r="AB39" s="114">
        <v>27</v>
      </c>
      <c r="AC39" s="114">
        <v>28</v>
      </c>
      <c r="AD39" s="114">
        <v>29</v>
      </c>
      <c r="AE39" s="114">
        <v>30</v>
      </c>
      <c r="AF39" s="114">
        <v>31</v>
      </c>
      <c r="AG39" s="114">
        <v>32</v>
      </c>
      <c r="AH39" s="114">
        <v>33</v>
      </c>
      <c r="AI39" s="114">
        <v>34</v>
      </c>
      <c r="AJ39" s="114">
        <v>35</v>
      </c>
      <c r="AK39" s="114">
        <v>36</v>
      </c>
      <c r="AL39" s="114">
        <v>37</v>
      </c>
      <c r="AM39" s="114">
        <v>38</v>
      </c>
      <c r="AN39" s="114">
        <v>39</v>
      </c>
      <c r="AO39" s="114">
        <v>40</v>
      </c>
      <c r="AP39" s="114">
        <v>41</v>
      </c>
      <c r="AQ39" s="114">
        <v>42</v>
      </c>
      <c r="AR39" s="114">
        <v>43</v>
      </c>
      <c r="AS39" s="114">
        <v>44</v>
      </c>
      <c r="AT39" s="114">
        <v>45</v>
      </c>
      <c r="AU39" s="114">
        <v>46</v>
      </c>
      <c r="AV39" s="114">
        <v>47</v>
      </c>
      <c r="AW39" s="114">
        <v>48</v>
      </c>
      <c r="AX39" s="114">
        <v>49</v>
      </c>
      <c r="AY39" s="114">
        <v>50</v>
      </c>
      <c r="AZ39" s="114">
        <v>51</v>
      </c>
      <c r="BA39" s="117">
        <v>52</v>
      </c>
    </row>
    <row r="40" spans="1:53" x14ac:dyDescent="0.25">
      <c r="A40" s="32" t="s">
        <v>52</v>
      </c>
      <c r="B40" s="37">
        <v>43833</v>
      </c>
      <c r="C40" s="37">
        <v>43840</v>
      </c>
      <c r="D40" s="37">
        <v>43847</v>
      </c>
      <c r="E40" s="37">
        <v>43854</v>
      </c>
      <c r="F40" s="37">
        <v>43861</v>
      </c>
      <c r="G40" s="37">
        <v>43868</v>
      </c>
      <c r="H40" s="37">
        <v>43875</v>
      </c>
      <c r="I40" s="37">
        <v>43882</v>
      </c>
      <c r="J40" s="37">
        <v>43889</v>
      </c>
      <c r="K40" s="37">
        <v>43896</v>
      </c>
      <c r="L40" s="37">
        <v>43903</v>
      </c>
      <c r="M40" s="37">
        <v>43910</v>
      </c>
      <c r="N40" s="37">
        <v>43917</v>
      </c>
      <c r="O40" s="37">
        <v>43924</v>
      </c>
      <c r="P40" s="37">
        <v>43931</v>
      </c>
      <c r="Q40" s="94">
        <v>43938</v>
      </c>
      <c r="R40" s="36">
        <v>43945</v>
      </c>
      <c r="S40" s="36">
        <v>43952</v>
      </c>
      <c r="T40" s="36">
        <v>43959</v>
      </c>
      <c r="U40" s="36">
        <v>43966</v>
      </c>
      <c r="V40" s="36">
        <v>43973</v>
      </c>
      <c r="W40" s="36">
        <v>43980</v>
      </c>
      <c r="X40" s="36">
        <v>43987</v>
      </c>
      <c r="Y40" s="36">
        <v>43994</v>
      </c>
      <c r="Z40" s="36">
        <v>44001</v>
      </c>
      <c r="AA40" s="36">
        <v>44008</v>
      </c>
      <c r="AB40" s="36">
        <v>44015</v>
      </c>
      <c r="AC40" s="36">
        <v>44022</v>
      </c>
      <c r="AD40" s="36">
        <v>44029</v>
      </c>
      <c r="AE40" s="36">
        <v>44036</v>
      </c>
      <c r="AF40" s="36">
        <v>44043</v>
      </c>
      <c r="AG40" s="36">
        <v>44050</v>
      </c>
      <c r="AH40" s="36">
        <v>44057</v>
      </c>
      <c r="AI40" s="36">
        <v>44064</v>
      </c>
      <c r="AJ40" s="36">
        <v>44071</v>
      </c>
      <c r="AK40" s="36">
        <v>44078</v>
      </c>
      <c r="AL40" s="36">
        <v>44085</v>
      </c>
      <c r="AM40" s="36">
        <v>44092</v>
      </c>
      <c r="AN40" s="36">
        <v>44099</v>
      </c>
      <c r="AO40" s="36">
        <v>44106</v>
      </c>
      <c r="AP40" s="36">
        <v>44113</v>
      </c>
      <c r="AQ40" s="36">
        <v>44120</v>
      </c>
      <c r="AR40" s="36">
        <v>44127</v>
      </c>
      <c r="AS40" s="36">
        <v>44134</v>
      </c>
      <c r="AT40" s="36">
        <v>44141</v>
      </c>
      <c r="AU40" s="36">
        <v>44148</v>
      </c>
      <c r="AV40" s="36">
        <v>44155</v>
      </c>
      <c r="AW40" s="36">
        <v>44162</v>
      </c>
      <c r="AX40" s="36">
        <v>44169</v>
      </c>
      <c r="AY40" s="36">
        <v>44176</v>
      </c>
      <c r="AZ40" s="36">
        <v>44183</v>
      </c>
      <c r="BA40" s="15">
        <v>44190</v>
      </c>
    </row>
    <row r="41" spans="1:53" x14ac:dyDescent="0.25">
      <c r="A41" s="118" t="s">
        <v>51</v>
      </c>
      <c r="B41" s="119">
        <v>1</v>
      </c>
      <c r="C41" s="119">
        <v>2</v>
      </c>
      <c r="D41" s="119">
        <v>3</v>
      </c>
      <c r="E41" s="120">
        <v>4</v>
      </c>
      <c r="F41" s="120">
        <v>5</v>
      </c>
      <c r="G41" s="120">
        <v>6</v>
      </c>
      <c r="H41" s="120">
        <v>7</v>
      </c>
      <c r="I41" s="120">
        <v>8</v>
      </c>
      <c r="J41" s="120">
        <v>9</v>
      </c>
      <c r="K41" s="120">
        <v>10</v>
      </c>
      <c r="L41" s="120">
        <v>11</v>
      </c>
      <c r="M41" s="120">
        <v>12</v>
      </c>
      <c r="N41" s="120">
        <v>13</v>
      </c>
      <c r="O41" s="120">
        <v>14</v>
      </c>
      <c r="P41" s="120">
        <v>15</v>
      </c>
      <c r="Q41" s="95">
        <v>13.846153846153847</v>
      </c>
      <c r="R41" s="120">
        <v>17</v>
      </c>
      <c r="S41" s="120">
        <v>18</v>
      </c>
      <c r="T41" s="120">
        <v>19</v>
      </c>
      <c r="U41" s="120">
        <v>20</v>
      </c>
      <c r="V41" s="120">
        <v>21</v>
      </c>
      <c r="W41" s="120">
        <v>22</v>
      </c>
      <c r="X41" s="120">
        <v>23</v>
      </c>
      <c r="Y41" s="120">
        <v>24</v>
      </c>
      <c r="Z41" s="120">
        <v>25</v>
      </c>
      <c r="AA41" s="120">
        <v>26</v>
      </c>
      <c r="AB41" s="120">
        <v>27</v>
      </c>
      <c r="AC41" s="120">
        <v>28</v>
      </c>
      <c r="AD41" s="120">
        <v>29</v>
      </c>
      <c r="AE41" s="120">
        <v>30</v>
      </c>
      <c r="AF41" s="120">
        <v>31</v>
      </c>
      <c r="AG41" s="120">
        <v>32</v>
      </c>
      <c r="AH41" s="120">
        <v>33</v>
      </c>
      <c r="AI41" s="120">
        <v>34</v>
      </c>
      <c r="AJ41" s="120">
        <v>35</v>
      </c>
      <c r="AK41" s="120">
        <v>36</v>
      </c>
      <c r="AL41" s="120">
        <v>37</v>
      </c>
      <c r="AM41" s="120">
        <v>38</v>
      </c>
      <c r="AN41" s="120">
        <v>39</v>
      </c>
      <c r="AO41" s="120">
        <v>40</v>
      </c>
      <c r="AP41" s="120">
        <v>41</v>
      </c>
      <c r="AQ41" s="120">
        <v>42</v>
      </c>
      <c r="AR41" s="120">
        <v>43</v>
      </c>
      <c r="AS41" s="120">
        <v>44</v>
      </c>
      <c r="AT41" s="120">
        <v>45</v>
      </c>
      <c r="AU41" s="120">
        <v>46</v>
      </c>
      <c r="AV41" s="120">
        <v>47</v>
      </c>
      <c r="AW41" s="120">
        <v>48</v>
      </c>
      <c r="AX41" s="120">
        <v>49</v>
      </c>
      <c r="AY41" s="120">
        <v>50</v>
      </c>
      <c r="AZ41" s="120">
        <v>51</v>
      </c>
      <c r="BA41" s="121">
        <v>52</v>
      </c>
    </row>
    <row r="42" spans="1:53" x14ac:dyDescent="0.25">
      <c r="A42" s="118" t="s">
        <v>44</v>
      </c>
      <c r="B42" s="119">
        <v>60</v>
      </c>
      <c r="C42" s="119">
        <v>67</v>
      </c>
      <c r="D42" s="119">
        <v>81</v>
      </c>
      <c r="E42" s="120">
        <v>66</v>
      </c>
      <c r="F42" s="120">
        <v>61</v>
      </c>
      <c r="G42" s="120">
        <v>42</v>
      </c>
      <c r="H42" s="120">
        <v>51</v>
      </c>
      <c r="I42" s="120">
        <v>62</v>
      </c>
      <c r="J42" s="120">
        <v>62</v>
      </c>
      <c r="K42" s="120">
        <v>69</v>
      </c>
      <c r="L42" s="120">
        <v>69</v>
      </c>
      <c r="M42" s="120">
        <v>52</v>
      </c>
      <c r="N42" s="120">
        <v>58</v>
      </c>
      <c r="O42" s="120">
        <v>64</v>
      </c>
      <c r="P42" s="120">
        <v>70</v>
      </c>
      <c r="Q42" s="95">
        <v>64.615384615384613</v>
      </c>
      <c r="R42" s="120">
        <v>0</v>
      </c>
      <c r="S42" s="120">
        <v>0</v>
      </c>
      <c r="T42" s="120">
        <v>0</v>
      </c>
      <c r="U42" s="120">
        <v>0</v>
      </c>
      <c r="V42" s="120">
        <v>0</v>
      </c>
      <c r="W42" s="120">
        <v>0</v>
      </c>
      <c r="X42" s="120">
        <v>0</v>
      </c>
      <c r="Y42" s="120">
        <v>0</v>
      </c>
      <c r="Z42" s="120">
        <v>0</v>
      </c>
      <c r="AA42" s="120">
        <v>0</v>
      </c>
      <c r="AB42" s="120">
        <v>0</v>
      </c>
      <c r="AC42" s="120">
        <v>0</v>
      </c>
      <c r="AD42" s="120">
        <v>0</v>
      </c>
      <c r="AE42" s="120">
        <v>0</v>
      </c>
      <c r="AF42" s="120">
        <v>0</v>
      </c>
      <c r="AG42" s="120">
        <v>0</v>
      </c>
      <c r="AH42" s="120">
        <v>0</v>
      </c>
      <c r="AI42" s="120">
        <v>0</v>
      </c>
      <c r="AJ42" s="120">
        <v>0</v>
      </c>
      <c r="AK42" s="120">
        <v>0</v>
      </c>
      <c r="AL42" s="120">
        <v>0</v>
      </c>
      <c r="AM42" s="120">
        <v>0</v>
      </c>
      <c r="AN42" s="120">
        <v>0</v>
      </c>
      <c r="AO42" s="120">
        <v>0</v>
      </c>
      <c r="AP42" s="120">
        <v>0</v>
      </c>
      <c r="AQ42" s="120">
        <v>0</v>
      </c>
      <c r="AR42" s="120">
        <v>0</v>
      </c>
      <c r="AS42" s="120">
        <v>0</v>
      </c>
      <c r="AT42" s="120">
        <v>0</v>
      </c>
      <c r="AU42" s="120">
        <v>0</v>
      </c>
      <c r="AV42" s="120">
        <v>0</v>
      </c>
      <c r="AW42" s="120">
        <v>0</v>
      </c>
      <c r="AX42" s="120">
        <v>0</v>
      </c>
      <c r="AY42" s="120">
        <v>0</v>
      </c>
      <c r="AZ42" s="120">
        <v>0</v>
      </c>
      <c r="BA42" s="121">
        <v>0</v>
      </c>
    </row>
    <row r="43" spans="1:53" x14ac:dyDescent="0.25">
      <c r="A43" s="118" t="s">
        <v>45</v>
      </c>
      <c r="B43" s="120">
        <v>124</v>
      </c>
      <c r="C43" s="120">
        <v>199</v>
      </c>
      <c r="D43" s="120">
        <v>200</v>
      </c>
      <c r="E43" s="120">
        <v>206</v>
      </c>
      <c r="F43" s="120">
        <v>212</v>
      </c>
      <c r="G43" s="120">
        <v>180</v>
      </c>
      <c r="H43" s="120">
        <v>198</v>
      </c>
      <c r="I43" s="120">
        <v>211</v>
      </c>
      <c r="J43" s="120">
        <v>219</v>
      </c>
      <c r="K43" s="120">
        <v>215</v>
      </c>
      <c r="L43" s="120">
        <v>227</v>
      </c>
      <c r="M43" s="120">
        <v>179</v>
      </c>
      <c r="N43" s="120">
        <v>192</v>
      </c>
      <c r="O43" s="120">
        <v>190</v>
      </c>
      <c r="P43" s="120">
        <v>188</v>
      </c>
      <c r="Q43" s="95">
        <v>173.53846153846155</v>
      </c>
      <c r="R43" s="120">
        <v>0</v>
      </c>
      <c r="S43" s="120">
        <v>0</v>
      </c>
      <c r="T43" s="120">
        <v>0</v>
      </c>
      <c r="U43" s="120">
        <v>0</v>
      </c>
      <c r="V43" s="120">
        <v>0</v>
      </c>
      <c r="W43" s="120">
        <v>0</v>
      </c>
      <c r="X43" s="120">
        <v>0</v>
      </c>
      <c r="Y43" s="120">
        <v>0</v>
      </c>
      <c r="Z43" s="120">
        <v>0</v>
      </c>
      <c r="AA43" s="120">
        <v>0</v>
      </c>
      <c r="AB43" s="120">
        <v>0</v>
      </c>
      <c r="AC43" s="120">
        <v>0</v>
      </c>
      <c r="AD43" s="120">
        <v>0</v>
      </c>
      <c r="AE43" s="120">
        <v>0</v>
      </c>
      <c r="AF43" s="120">
        <v>0</v>
      </c>
      <c r="AG43" s="120">
        <v>0</v>
      </c>
      <c r="AH43" s="120">
        <v>0</v>
      </c>
      <c r="AI43" s="120">
        <v>0</v>
      </c>
      <c r="AJ43" s="120">
        <v>0</v>
      </c>
      <c r="AK43" s="120">
        <v>0</v>
      </c>
      <c r="AL43" s="120">
        <v>0</v>
      </c>
      <c r="AM43" s="120">
        <v>0</v>
      </c>
      <c r="AN43" s="120">
        <v>0</v>
      </c>
      <c r="AO43" s="120">
        <v>0</v>
      </c>
      <c r="AP43" s="120">
        <v>0</v>
      </c>
      <c r="AQ43" s="120">
        <v>0</v>
      </c>
      <c r="AR43" s="120">
        <v>0</v>
      </c>
      <c r="AS43" s="120">
        <v>0</v>
      </c>
      <c r="AT43" s="120">
        <v>0</v>
      </c>
      <c r="AU43" s="120">
        <v>0</v>
      </c>
      <c r="AV43" s="120">
        <v>0</v>
      </c>
      <c r="AW43" s="120">
        <v>0</v>
      </c>
      <c r="AX43" s="120">
        <v>0</v>
      </c>
      <c r="AY43" s="120">
        <v>0</v>
      </c>
      <c r="AZ43" s="120">
        <v>0</v>
      </c>
      <c r="BA43" s="121">
        <v>0</v>
      </c>
    </row>
    <row r="44" spans="1:53" x14ac:dyDescent="0.25">
      <c r="A44" s="118" t="s">
        <v>46</v>
      </c>
      <c r="B44" s="120">
        <v>784</v>
      </c>
      <c r="C44" s="120">
        <v>981</v>
      </c>
      <c r="D44" s="120">
        <v>1074</v>
      </c>
      <c r="E44" s="120">
        <v>937</v>
      </c>
      <c r="F44" s="120">
        <v>923</v>
      </c>
      <c r="G44" s="120">
        <v>912</v>
      </c>
      <c r="H44" s="120">
        <v>890</v>
      </c>
      <c r="I44" s="120">
        <v>877</v>
      </c>
      <c r="J44" s="120">
        <v>866</v>
      </c>
      <c r="K44" s="120">
        <v>875</v>
      </c>
      <c r="L44" s="120">
        <v>930</v>
      </c>
      <c r="M44" s="120">
        <v>895</v>
      </c>
      <c r="N44" s="120">
        <v>874</v>
      </c>
      <c r="O44" s="120">
        <v>1233</v>
      </c>
      <c r="P44" s="120">
        <v>1592</v>
      </c>
      <c r="Q44" s="95">
        <v>1469.5384615384617</v>
      </c>
      <c r="R44" s="120">
        <v>0</v>
      </c>
      <c r="S44" s="120">
        <v>0</v>
      </c>
      <c r="T44" s="120">
        <v>0</v>
      </c>
      <c r="U44" s="120">
        <v>0</v>
      </c>
      <c r="V44" s="120">
        <v>0</v>
      </c>
      <c r="W44" s="120">
        <v>0</v>
      </c>
      <c r="X44" s="120">
        <v>0</v>
      </c>
      <c r="Y44" s="120">
        <v>0</v>
      </c>
      <c r="Z44" s="120">
        <v>0</v>
      </c>
      <c r="AA44" s="120">
        <v>0</v>
      </c>
      <c r="AB44" s="120">
        <v>0</v>
      </c>
      <c r="AC44" s="120">
        <v>0</v>
      </c>
      <c r="AD44" s="120">
        <v>0</v>
      </c>
      <c r="AE44" s="120">
        <v>0</v>
      </c>
      <c r="AF44" s="120">
        <v>0</v>
      </c>
      <c r="AG44" s="120">
        <v>0</v>
      </c>
      <c r="AH44" s="120">
        <v>0</v>
      </c>
      <c r="AI44" s="120">
        <v>0</v>
      </c>
      <c r="AJ44" s="120">
        <v>0</v>
      </c>
      <c r="AK44" s="120">
        <v>0</v>
      </c>
      <c r="AL44" s="120">
        <v>0</v>
      </c>
      <c r="AM44" s="120">
        <v>0</v>
      </c>
      <c r="AN44" s="120">
        <v>0</v>
      </c>
      <c r="AO44" s="120">
        <v>0</v>
      </c>
      <c r="AP44" s="120">
        <v>0</v>
      </c>
      <c r="AQ44" s="120">
        <v>0</v>
      </c>
      <c r="AR44" s="120">
        <v>0</v>
      </c>
      <c r="AS44" s="120">
        <v>0</v>
      </c>
      <c r="AT44" s="120">
        <v>0</v>
      </c>
      <c r="AU44" s="120">
        <v>0</v>
      </c>
      <c r="AV44" s="120">
        <v>0</v>
      </c>
      <c r="AW44" s="120">
        <v>0</v>
      </c>
      <c r="AX44" s="120">
        <v>0</v>
      </c>
      <c r="AY44" s="120">
        <v>0</v>
      </c>
      <c r="AZ44" s="120">
        <v>0</v>
      </c>
      <c r="BA44" s="121">
        <v>0</v>
      </c>
    </row>
    <row r="45" spans="1:53" x14ac:dyDescent="0.25">
      <c r="A45" s="118" t="s">
        <v>47</v>
      </c>
      <c r="B45" s="120">
        <v>1182</v>
      </c>
      <c r="C45" s="120">
        <v>1461</v>
      </c>
      <c r="D45" s="120">
        <v>1365</v>
      </c>
      <c r="E45" s="120">
        <v>1326</v>
      </c>
      <c r="F45" s="120">
        <v>1257</v>
      </c>
      <c r="G45" s="120">
        <v>1201</v>
      </c>
      <c r="H45" s="120">
        <v>1131</v>
      </c>
      <c r="I45" s="120">
        <v>1206</v>
      </c>
      <c r="J45" s="120">
        <v>1176</v>
      </c>
      <c r="K45" s="120">
        <v>1160</v>
      </c>
      <c r="L45" s="120">
        <v>1185</v>
      </c>
      <c r="M45" s="120">
        <v>1155</v>
      </c>
      <c r="N45" s="120">
        <v>1221</v>
      </c>
      <c r="O45" s="120">
        <v>1777</v>
      </c>
      <c r="P45" s="120">
        <v>2333</v>
      </c>
      <c r="Q45" s="95">
        <v>2153.5384615384614</v>
      </c>
      <c r="R45" s="120">
        <v>0</v>
      </c>
      <c r="S45" s="120">
        <v>0</v>
      </c>
      <c r="T45" s="120">
        <v>0</v>
      </c>
      <c r="U45" s="120">
        <v>0</v>
      </c>
      <c r="V45" s="120">
        <v>0</v>
      </c>
      <c r="W45" s="120">
        <v>0</v>
      </c>
      <c r="X45" s="120">
        <v>0</v>
      </c>
      <c r="Y45" s="120">
        <v>0</v>
      </c>
      <c r="Z45" s="120">
        <v>0</v>
      </c>
      <c r="AA45" s="120">
        <v>0</v>
      </c>
      <c r="AB45" s="120">
        <v>0</v>
      </c>
      <c r="AC45" s="120">
        <v>0</v>
      </c>
      <c r="AD45" s="120">
        <v>0</v>
      </c>
      <c r="AE45" s="120">
        <v>0</v>
      </c>
      <c r="AF45" s="120">
        <v>0</v>
      </c>
      <c r="AG45" s="120">
        <v>0</v>
      </c>
      <c r="AH45" s="120">
        <v>0</v>
      </c>
      <c r="AI45" s="120">
        <v>0</v>
      </c>
      <c r="AJ45" s="120">
        <v>0</v>
      </c>
      <c r="AK45" s="120">
        <v>0</v>
      </c>
      <c r="AL45" s="120">
        <v>0</v>
      </c>
      <c r="AM45" s="120">
        <v>0</v>
      </c>
      <c r="AN45" s="120">
        <v>0</v>
      </c>
      <c r="AO45" s="120">
        <v>0</v>
      </c>
      <c r="AP45" s="120">
        <v>0</v>
      </c>
      <c r="AQ45" s="120">
        <v>0</v>
      </c>
      <c r="AR45" s="120">
        <v>0</v>
      </c>
      <c r="AS45" s="120">
        <v>0</v>
      </c>
      <c r="AT45" s="120">
        <v>0</v>
      </c>
      <c r="AU45" s="120">
        <v>0</v>
      </c>
      <c r="AV45" s="120">
        <v>0</v>
      </c>
      <c r="AW45" s="120">
        <v>0</v>
      </c>
      <c r="AX45" s="120">
        <v>0</v>
      </c>
      <c r="AY45" s="120">
        <v>0</v>
      </c>
      <c r="AZ45" s="120">
        <v>0</v>
      </c>
      <c r="BA45" s="121">
        <v>0</v>
      </c>
    </row>
    <row r="46" spans="1:53" x14ac:dyDescent="0.25">
      <c r="A46" s="118" t="s">
        <v>48</v>
      </c>
      <c r="B46" s="120">
        <v>2699</v>
      </c>
      <c r="C46" s="120">
        <v>3065</v>
      </c>
      <c r="D46" s="120">
        <v>2822</v>
      </c>
      <c r="E46" s="120">
        <v>2641</v>
      </c>
      <c r="F46" s="120">
        <v>2641</v>
      </c>
      <c r="G46" s="120">
        <v>2478</v>
      </c>
      <c r="H46" s="120">
        <v>2418</v>
      </c>
      <c r="I46" s="120">
        <v>2386</v>
      </c>
      <c r="J46" s="120">
        <v>2366</v>
      </c>
      <c r="K46" s="120">
        <v>2415</v>
      </c>
      <c r="L46" s="120">
        <v>2434</v>
      </c>
      <c r="M46" s="120">
        <v>2467</v>
      </c>
      <c r="N46" s="120">
        <v>2503</v>
      </c>
      <c r="O46" s="120">
        <v>3869</v>
      </c>
      <c r="P46" s="120">
        <v>5235</v>
      </c>
      <c r="Q46" s="95">
        <v>4832.3076923076924</v>
      </c>
      <c r="R46" s="120">
        <v>0</v>
      </c>
      <c r="S46" s="120">
        <v>0</v>
      </c>
      <c r="T46" s="120">
        <v>0</v>
      </c>
      <c r="U46" s="120">
        <v>0</v>
      </c>
      <c r="V46" s="120">
        <v>0</v>
      </c>
      <c r="W46" s="120">
        <v>0</v>
      </c>
      <c r="X46" s="120">
        <v>0</v>
      </c>
      <c r="Y46" s="120">
        <v>0</v>
      </c>
      <c r="Z46" s="120">
        <v>0</v>
      </c>
      <c r="AA46" s="120">
        <v>0</v>
      </c>
      <c r="AB46" s="120">
        <v>0</v>
      </c>
      <c r="AC46" s="120">
        <v>0</v>
      </c>
      <c r="AD46" s="120">
        <v>0</v>
      </c>
      <c r="AE46" s="120">
        <v>0</v>
      </c>
      <c r="AF46" s="120">
        <v>0</v>
      </c>
      <c r="AG46" s="120">
        <v>0</v>
      </c>
      <c r="AH46" s="120">
        <v>0</v>
      </c>
      <c r="AI46" s="120">
        <v>0</v>
      </c>
      <c r="AJ46" s="120">
        <v>0</v>
      </c>
      <c r="AK46" s="120">
        <v>0</v>
      </c>
      <c r="AL46" s="120">
        <v>0</v>
      </c>
      <c r="AM46" s="120">
        <v>0</v>
      </c>
      <c r="AN46" s="120">
        <v>0</v>
      </c>
      <c r="AO46" s="120">
        <v>0</v>
      </c>
      <c r="AP46" s="120">
        <v>0</v>
      </c>
      <c r="AQ46" s="120">
        <v>0</v>
      </c>
      <c r="AR46" s="120">
        <v>0</v>
      </c>
      <c r="AS46" s="120">
        <v>0</v>
      </c>
      <c r="AT46" s="120">
        <v>0</v>
      </c>
      <c r="AU46" s="120">
        <v>0</v>
      </c>
      <c r="AV46" s="120">
        <v>0</v>
      </c>
      <c r="AW46" s="120">
        <v>0</v>
      </c>
      <c r="AX46" s="120">
        <v>0</v>
      </c>
      <c r="AY46" s="120">
        <v>0</v>
      </c>
      <c r="AZ46" s="120">
        <v>0</v>
      </c>
      <c r="BA46" s="121">
        <v>0</v>
      </c>
    </row>
    <row r="47" spans="1:53" x14ac:dyDescent="0.25">
      <c r="A47" s="122" t="s">
        <v>49</v>
      </c>
      <c r="B47" s="120">
        <v>4506</v>
      </c>
      <c r="C47" s="120">
        <v>4987</v>
      </c>
      <c r="D47" s="120">
        <v>4524</v>
      </c>
      <c r="E47" s="120">
        <v>4051</v>
      </c>
      <c r="F47" s="120">
        <v>3935</v>
      </c>
      <c r="G47" s="120">
        <v>3738</v>
      </c>
      <c r="H47" s="120">
        <v>3743</v>
      </c>
      <c r="I47" s="120">
        <v>3623</v>
      </c>
      <c r="J47" s="120">
        <v>3728</v>
      </c>
      <c r="K47" s="120">
        <v>3767</v>
      </c>
      <c r="L47" s="120">
        <v>3689</v>
      </c>
      <c r="M47" s="120">
        <v>3596</v>
      </c>
      <c r="N47" s="120">
        <v>3866</v>
      </c>
      <c r="O47" s="120">
        <v>5841</v>
      </c>
      <c r="P47" s="120">
        <v>7816</v>
      </c>
      <c r="Q47" s="102">
        <v>7214.7692307692314</v>
      </c>
      <c r="R47" s="120">
        <v>0</v>
      </c>
      <c r="S47" s="120">
        <v>0</v>
      </c>
      <c r="T47" s="120">
        <v>0</v>
      </c>
      <c r="U47" s="120">
        <v>0</v>
      </c>
      <c r="V47" s="120">
        <v>0</v>
      </c>
      <c r="W47" s="120">
        <v>0</v>
      </c>
      <c r="X47" s="120">
        <v>0</v>
      </c>
      <c r="Y47" s="120">
        <v>0</v>
      </c>
      <c r="Z47" s="120">
        <v>0</v>
      </c>
      <c r="AA47" s="120">
        <v>0</v>
      </c>
      <c r="AB47" s="120">
        <v>0</v>
      </c>
      <c r="AC47" s="120">
        <v>0</v>
      </c>
      <c r="AD47" s="120">
        <v>0</v>
      </c>
      <c r="AE47" s="120">
        <v>0</v>
      </c>
      <c r="AF47" s="120">
        <v>0</v>
      </c>
      <c r="AG47" s="120">
        <v>0</v>
      </c>
      <c r="AH47" s="120">
        <v>0</v>
      </c>
      <c r="AI47" s="120">
        <v>0</v>
      </c>
      <c r="AJ47" s="120">
        <v>0</v>
      </c>
      <c r="AK47" s="120">
        <v>0</v>
      </c>
      <c r="AL47" s="120">
        <v>0</v>
      </c>
      <c r="AM47" s="120">
        <v>0</v>
      </c>
      <c r="AN47" s="120">
        <v>0</v>
      </c>
      <c r="AO47" s="120">
        <v>0</v>
      </c>
      <c r="AP47" s="120">
        <v>0</v>
      </c>
      <c r="AQ47" s="120">
        <v>0</v>
      </c>
      <c r="AR47" s="120">
        <v>0</v>
      </c>
      <c r="AS47" s="120">
        <v>0</v>
      </c>
      <c r="AT47" s="120">
        <v>0</v>
      </c>
      <c r="AU47" s="120">
        <v>0</v>
      </c>
      <c r="AV47" s="120">
        <v>0</v>
      </c>
      <c r="AW47" s="120">
        <v>0</v>
      </c>
      <c r="AX47" s="120">
        <v>0</v>
      </c>
      <c r="AY47" s="120">
        <v>0</v>
      </c>
      <c r="AZ47" s="120">
        <v>0</v>
      </c>
      <c r="BA47" s="121">
        <v>0</v>
      </c>
    </row>
    <row r="48" spans="1:53" ht="15.75" thickBot="1" x14ac:dyDescent="0.3">
      <c r="A48" s="123" t="s">
        <v>65</v>
      </c>
      <c r="B48" s="124"/>
      <c r="C48" s="124"/>
      <c r="D48" s="124"/>
      <c r="E48" s="125">
        <v>9231</v>
      </c>
      <c r="F48" s="125">
        <v>9034</v>
      </c>
      <c r="G48" s="125">
        <v>8557</v>
      </c>
      <c r="H48" s="125">
        <v>8438</v>
      </c>
      <c r="I48" s="125">
        <v>8373</v>
      </c>
      <c r="J48" s="125">
        <v>8426</v>
      </c>
      <c r="K48" s="125">
        <v>8511</v>
      </c>
      <c r="L48" s="125">
        <v>8545</v>
      </c>
      <c r="M48" s="125">
        <v>8356</v>
      </c>
      <c r="N48" s="125">
        <v>8727</v>
      </c>
      <c r="O48" s="125">
        <v>12988</v>
      </c>
      <c r="P48" s="125">
        <v>17249</v>
      </c>
      <c r="Q48" s="101">
        <v>15922.153846153848</v>
      </c>
      <c r="R48" s="125">
        <v>17</v>
      </c>
      <c r="S48" s="125">
        <v>18</v>
      </c>
      <c r="T48" s="125">
        <v>19</v>
      </c>
      <c r="U48" s="125">
        <v>20</v>
      </c>
      <c r="V48" s="125">
        <v>21</v>
      </c>
      <c r="W48" s="125">
        <v>22</v>
      </c>
      <c r="X48" s="125">
        <v>23</v>
      </c>
      <c r="Y48" s="125">
        <v>24</v>
      </c>
      <c r="Z48" s="125">
        <v>25</v>
      </c>
      <c r="AA48" s="125">
        <v>26</v>
      </c>
      <c r="AB48" s="125">
        <v>27</v>
      </c>
      <c r="AC48" s="125">
        <v>28</v>
      </c>
      <c r="AD48" s="125">
        <v>29</v>
      </c>
      <c r="AE48" s="125">
        <v>30</v>
      </c>
      <c r="AF48" s="125">
        <v>31</v>
      </c>
      <c r="AG48" s="125">
        <v>32</v>
      </c>
      <c r="AH48" s="125">
        <v>33</v>
      </c>
      <c r="AI48" s="125">
        <v>34</v>
      </c>
      <c r="AJ48" s="125">
        <v>35</v>
      </c>
      <c r="AK48" s="125">
        <v>36</v>
      </c>
      <c r="AL48" s="125">
        <v>37</v>
      </c>
      <c r="AM48" s="125">
        <v>38</v>
      </c>
      <c r="AN48" s="125">
        <v>39</v>
      </c>
      <c r="AO48" s="125">
        <v>40</v>
      </c>
      <c r="AP48" s="125">
        <v>41</v>
      </c>
      <c r="AQ48" s="125">
        <v>42</v>
      </c>
      <c r="AR48" s="125">
        <v>43</v>
      </c>
      <c r="AS48" s="125">
        <v>44</v>
      </c>
      <c r="AT48" s="125">
        <v>45</v>
      </c>
      <c r="AU48" s="125">
        <v>46</v>
      </c>
      <c r="AV48" s="125">
        <v>47</v>
      </c>
      <c r="AW48" s="125">
        <v>48</v>
      </c>
      <c r="AX48" s="125">
        <v>49</v>
      </c>
      <c r="AY48" s="125">
        <v>50</v>
      </c>
      <c r="AZ48" s="125">
        <v>51</v>
      </c>
      <c r="BA48" s="126">
        <v>52</v>
      </c>
    </row>
    <row r="50" spans="1:54" ht="19.5" thickBot="1" x14ac:dyDescent="0.35">
      <c r="A50" s="14" t="s">
        <v>72</v>
      </c>
      <c r="B50" s="18"/>
      <c r="C50" s="18"/>
      <c r="D50" s="18"/>
      <c r="E50" s="18"/>
      <c r="F50" s="18"/>
      <c r="G50" s="18"/>
      <c r="I50" s="18"/>
      <c r="J50" s="18" t="s">
        <v>73</v>
      </c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35"/>
    </row>
    <row r="51" spans="1:54" x14ac:dyDescent="0.25">
      <c r="A51" s="34" t="s">
        <v>50</v>
      </c>
      <c r="B51" s="17">
        <v>1</v>
      </c>
      <c r="C51" s="17">
        <v>2</v>
      </c>
      <c r="D51" s="17">
        <v>3</v>
      </c>
      <c r="E51" s="17">
        <v>4</v>
      </c>
      <c r="F51" s="17">
        <v>5</v>
      </c>
      <c r="G51" s="17">
        <v>6</v>
      </c>
      <c r="H51" s="17">
        <v>7</v>
      </c>
      <c r="I51" s="17">
        <v>8</v>
      </c>
      <c r="J51" s="17">
        <v>9</v>
      </c>
      <c r="K51" s="17">
        <v>10</v>
      </c>
      <c r="L51" s="17">
        <v>11</v>
      </c>
      <c r="M51" s="17">
        <v>12</v>
      </c>
      <c r="N51" s="17">
        <v>13</v>
      </c>
      <c r="O51" s="17">
        <v>14</v>
      </c>
      <c r="P51" s="93">
        <v>16</v>
      </c>
      <c r="Q51" s="93">
        <v>16</v>
      </c>
      <c r="R51" s="17">
        <v>17</v>
      </c>
      <c r="S51" s="17">
        <v>18</v>
      </c>
      <c r="T51" s="17">
        <v>19</v>
      </c>
      <c r="U51" s="17">
        <v>20</v>
      </c>
      <c r="V51" s="17">
        <v>21</v>
      </c>
      <c r="W51" s="17">
        <v>22</v>
      </c>
      <c r="X51" s="17">
        <v>23</v>
      </c>
      <c r="Y51" s="17">
        <v>24</v>
      </c>
      <c r="Z51" s="17">
        <v>25</v>
      </c>
      <c r="AA51" s="17">
        <v>26</v>
      </c>
      <c r="AB51" s="17">
        <v>27</v>
      </c>
      <c r="AC51" s="17">
        <v>28</v>
      </c>
      <c r="AD51" s="17">
        <v>29</v>
      </c>
      <c r="AE51" s="17">
        <v>30</v>
      </c>
      <c r="AF51" s="17">
        <v>31</v>
      </c>
      <c r="AG51" s="17">
        <v>32</v>
      </c>
      <c r="AH51" s="17">
        <v>33</v>
      </c>
      <c r="AI51" s="17">
        <v>34</v>
      </c>
      <c r="AJ51" s="17">
        <v>35</v>
      </c>
      <c r="AK51" s="17">
        <v>36</v>
      </c>
      <c r="AL51" s="17">
        <v>37</v>
      </c>
      <c r="AM51" s="17">
        <v>38</v>
      </c>
      <c r="AN51" s="17">
        <v>39</v>
      </c>
      <c r="AO51" s="17">
        <v>40</v>
      </c>
      <c r="AP51" s="17">
        <v>41</v>
      </c>
      <c r="AQ51" s="17">
        <v>42</v>
      </c>
      <c r="AR51" s="17">
        <v>43</v>
      </c>
      <c r="AS51" s="17">
        <v>44</v>
      </c>
      <c r="AT51" s="17">
        <v>45</v>
      </c>
      <c r="AU51" s="17">
        <v>46</v>
      </c>
      <c r="AV51" s="17">
        <v>47</v>
      </c>
      <c r="AW51" s="17">
        <v>48</v>
      </c>
      <c r="AX51" s="17">
        <v>49</v>
      </c>
      <c r="AY51" s="17">
        <v>50</v>
      </c>
      <c r="AZ51" s="17">
        <v>51</v>
      </c>
      <c r="BA51" s="16">
        <v>52</v>
      </c>
    </row>
    <row r="52" spans="1:54" x14ac:dyDescent="0.25">
      <c r="A52" s="32" t="s">
        <v>52</v>
      </c>
      <c r="B52" s="37">
        <v>43833</v>
      </c>
      <c r="C52" s="37">
        <v>43840</v>
      </c>
      <c r="D52" s="37">
        <v>43847</v>
      </c>
      <c r="E52" s="37">
        <v>43854</v>
      </c>
      <c r="F52" s="37">
        <v>43861</v>
      </c>
      <c r="G52" s="37">
        <v>43868</v>
      </c>
      <c r="H52" s="37">
        <v>43875</v>
      </c>
      <c r="I52" s="37">
        <v>43882</v>
      </c>
      <c r="J52" s="37">
        <v>43889</v>
      </c>
      <c r="K52" s="37">
        <v>43896</v>
      </c>
      <c r="L52" s="37">
        <v>43903</v>
      </c>
      <c r="M52" s="37">
        <v>43910</v>
      </c>
      <c r="N52" s="37">
        <v>43917</v>
      </c>
      <c r="O52" s="37">
        <v>43924</v>
      </c>
      <c r="P52" s="94">
        <v>43931</v>
      </c>
      <c r="Q52" s="94">
        <v>43938</v>
      </c>
      <c r="R52" s="36">
        <v>43945</v>
      </c>
      <c r="S52" s="36">
        <v>43952</v>
      </c>
      <c r="T52" s="36">
        <v>43959</v>
      </c>
      <c r="U52" s="36">
        <v>43966</v>
      </c>
      <c r="V52" s="36">
        <v>43973</v>
      </c>
      <c r="W52" s="36">
        <v>43980</v>
      </c>
      <c r="X52" s="36">
        <v>43987</v>
      </c>
      <c r="Y52" s="36">
        <v>43994</v>
      </c>
      <c r="Z52" s="36">
        <v>44001</v>
      </c>
      <c r="AA52" s="36">
        <v>44008</v>
      </c>
      <c r="AB52" s="36">
        <v>44015</v>
      </c>
      <c r="AC52" s="36">
        <v>44022</v>
      </c>
      <c r="AD52" s="36">
        <v>44029</v>
      </c>
      <c r="AE52" s="36">
        <v>44036</v>
      </c>
      <c r="AF52" s="36">
        <v>44043</v>
      </c>
      <c r="AG52" s="36">
        <v>44050</v>
      </c>
      <c r="AH52" s="36">
        <v>44057</v>
      </c>
      <c r="AI52" s="36">
        <v>44064</v>
      </c>
      <c r="AJ52" s="36">
        <v>44071</v>
      </c>
      <c r="AK52" s="36">
        <v>44078</v>
      </c>
      <c r="AL52" s="36">
        <v>44085</v>
      </c>
      <c r="AM52" s="36">
        <v>44092</v>
      </c>
      <c r="AN52" s="36">
        <v>44099</v>
      </c>
      <c r="AO52" s="36">
        <v>44106</v>
      </c>
      <c r="AP52" s="36">
        <v>44113</v>
      </c>
      <c r="AQ52" s="36">
        <v>44120</v>
      </c>
      <c r="AR52" s="36">
        <v>44127</v>
      </c>
      <c r="AS52" s="36">
        <v>44134</v>
      </c>
      <c r="AT52" s="36">
        <v>44141</v>
      </c>
      <c r="AU52" s="36">
        <v>44148</v>
      </c>
      <c r="AV52" s="36">
        <v>44155</v>
      </c>
      <c r="AW52" s="36">
        <v>44162</v>
      </c>
      <c r="AX52" s="36">
        <v>44169</v>
      </c>
      <c r="AY52" s="36">
        <v>44176</v>
      </c>
      <c r="AZ52" s="36">
        <v>44183</v>
      </c>
      <c r="BA52" s="15">
        <v>44190</v>
      </c>
      <c r="BB52" s="39"/>
    </row>
    <row r="53" spans="1:54" x14ac:dyDescent="0.25">
      <c r="A53" s="28" t="s">
        <v>51</v>
      </c>
      <c r="B53" s="44">
        <f>B41-B29</f>
        <v>-42</v>
      </c>
      <c r="C53" s="44">
        <f t="shared" ref="C53:D53" si="1">C41-C29</f>
        <v>-48</v>
      </c>
      <c r="D53" s="44">
        <f t="shared" si="1"/>
        <v>-56</v>
      </c>
      <c r="E53" s="44">
        <v>11</v>
      </c>
      <c r="F53" s="44">
        <v>-7</v>
      </c>
      <c r="G53" s="44">
        <v>-24</v>
      </c>
      <c r="H53" s="44">
        <v>-6</v>
      </c>
      <c r="I53" s="44">
        <v>-8</v>
      </c>
      <c r="J53" s="44">
        <v>-3</v>
      </c>
      <c r="K53" s="44">
        <v>11</v>
      </c>
      <c r="L53" s="44">
        <v>-4</v>
      </c>
      <c r="M53" s="44">
        <v>-5</v>
      </c>
      <c r="N53" s="44">
        <v>4</v>
      </c>
      <c r="O53" s="44">
        <v>10</v>
      </c>
      <c r="P53" s="95">
        <v>15.824175824175825</v>
      </c>
      <c r="Q53" s="95">
        <v>5.5384615384615383</v>
      </c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5"/>
    </row>
    <row r="54" spans="1:54" x14ac:dyDescent="0.25">
      <c r="A54" s="28" t="s">
        <v>44</v>
      </c>
      <c r="B54" s="44">
        <f t="shared" ref="B54:D59" si="2">B42-B30</f>
        <v>45</v>
      </c>
      <c r="C54" s="44">
        <f t="shared" si="2"/>
        <v>47</v>
      </c>
      <c r="D54" s="44">
        <f t="shared" si="2"/>
        <v>52</v>
      </c>
      <c r="E54" s="44">
        <v>-1</v>
      </c>
      <c r="F54" s="44">
        <v>0</v>
      </c>
      <c r="G54" s="44">
        <v>-9</v>
      </c>
      <c r="H54" s="44">
        <v>-5</v>
      </c>
      <c r="I54" s="44">
        <v>-12</v>
      </c>
      <c r="J54" s="44">
        <v>0</v>
      </c>
      <c r="K54" s="44">
        <v>4</v>
      </c>
      <c r="L54" s="44">
        <v>-2</v>
      </c>
      <c r="M54" s="44">
        <v>-12</v>
      </c>
      <c r="N54" s="44">
        <v>-4</v>
      </c>
      <c r="O54" s="44">
        <v>8</v>
      </c>
      <c r="P54" s="95">
        <v>12.659340659340659</v>
      </c>
      <c r="Q54" s="95">
        <v>5.5384615384615383</v>
      </c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5"/>
    </row>
    <row r="55" spans="1:54" x14ac:dyDescent="0.25">
      <c r="A55" s="28" t="s">
        <v>45</v>
      </c>
      <c r="B55" s="44">
        <f t="shared" si="2"/>
        <v>-91</v>
      </c>
      <c r="C55" s="44">
        <f t="shared" si="2"/>
        <v>-81</v>
      </c>
      <c r="D55" s="44">
        <f t="shared" si="2"/>
        <v>-119</v>
      </c>
      <c r="E55" s="44">
        <v>-25</v>
      </c>
      <c r="F55" s="44">
        <v>1</v>
      </c>
      <c r="G55" s="44">
        <v>4</v>
      </c>
      <c r="H55" s="44">
        <v>-19</v>
      </c>
      <c r="I55" s="44">
        <v>45</v>
      </c>
      <c r="J55" s="44">
        <v>27</v>
      </c>
      <c r="K55" s="44">
        <v>9</v>
      </c>
      <c r="L55" s="44">
        <v>12</v>
      </c>
      <c r="M55" s="44">
        <v>-18</v>
      </c>
      <c r="N55" s="44">
        <v>-6</v>
      </c>
      <c r="O55" s="44">
        <v>-8</v>
      </c>
      <c r="P55" s="95">
        <v>-12.659340659340659</v>
      </c>
      <c r="Q55" s="95">
        <v>4.6153846153846159</v>
      </c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5"/>
    </row>
    <row r="56" spans="1:54" x14ac:dyDescent="0.25">
      <c r="A56" s="28" t="s">
        <v>46</v>
      </c>
      <c r="B56" s="44">
        <f t="shared" si="2"/>
        <v>-415</v>
      </c>
      <c r="C56" s="44">
        <f t="shared" si="2"/>
        <v>-438</v>
      </c>
      <c r="D56" s="44">
        <f t="shared" si="2"/>
        <v>-299</v>
      </c>
      <c r="E56" s="44">
        <v>-82</v>
      </c>
      <c r="F56" s="44">
        <v>-19</v>
      </c>
      <c r="G56" s="44">
        <v>-58</v>
      </c>
      <c r="H56" s="44">
        <v>-84</v>
      </c>
      <c r="I56" s="44">
        <v>-124</v>
      </c>
      <c r="J56" s="44">
        <v>-7</v>
      </c>
      <c r="K56" s="44">
        <v>-90</v>
      </c>
      <c r="L56" s="44">
        <v>29</v>
      </c>
      <c r="M56" s="44">
        <v>15</v>
      </c>
      <c r="N56" s="44">
        <v>79</v>
      </c>
      <c r="O56" s="44">
        <v>628</v>
      </c>
      <c r="P56" s="95">
        <v>993.75824175824164</v>
      </c>
      <c r="Q56" s="95">
        <v>1065.2307692307693</v>
      </c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5"/>
    </row>
    <row r="57" spans="1:54" x14ac:dyDescent="0.25">
      <c r="A57" s="28" t="s">
        <v>47</v>
      </c>
      <c r="B57" s="44">
        <f t="shared" si="2"/>
        <v>-584</v>
      </c>
      <c r="C57" s="44">
        <f t="shared" si="2"/>
        <v>-718</v>
      </c>
      <c r="D57" s="44">
        <f t="shared" si="2"/>
        <v>-639</v>
      </c>
      <c r="E57" s="44">
        <v>22</v>
      </c>
      <c r="F57" s="44">
        <v>76</v>
      </c>
      <c r="G57" s="44">
        <v>-146</v>
      </c>
      <c r="H57" s="44">
        <v>-157</v>
      </c>
      <c r="I57" s="44">
        <v>-81</v>
      </c>
      <c r="J57" s="44">
        <v>-33</v>
      </c>
      <c r="K57" s="44">
        <v>-88</v>
      </c>
      <c r="L57" s="44">
        <v>35</v>
      </c>
      <c r="M57" s="44">
        <v>67</v>
      </c>
      <c r="N57" s="44">
        <v>162</v>
      </c>
      <c r="O57" s="44">
        <v>1120</v>
      </c>
      <c r="P57" s="95">
        <v>1772.3076923076924</v>
      </c>
      <c r="Q57" s="95">
        <v>1800.9230769230771</v>
      </c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5"/>
    </row>
    <row r="58" spans="1:54" x14ac:dyDescent="0.25">
      <c r="A58" s="28" t="s">
        <v>48</v>
      </c>
      <c r="B58" s="44">
        <f t="shared" si="2"/>
        <v>-379</v>
      </c>
      <c r="C58" s="44">
        <f t="shared" si="2"/>
        <v>-525</v>
      </c>
      <c r="D58" s="44">
        <f t="shared" si="2"/>
        <v>-592</v>
      </c>
      <c r="E58" s="44">
        <v>71</v>
      </c>
      <c r="F58" s="44">
        <v>130</v>
      </c>
      <c r="G58" s="44">
        <v>-195</v>
      </c>
      <c r="H58" s="44">
        <v>-383</v>
      </c>
      <c r="I58" s="44">
        <v>-135</v>
      </c>
      <c r="J58" s="44">
        <v>-149</v>
      </c>
      <c r="K58" s="44">
        <v>81</v>
      </c>
      <c r="L58" s="44">
        <v>171</v>
      </c>
      <c r="M58" s="44">
        <v>119</v>
      </c>
      <c r="N58" s="44">
        <v>453</v>
      </c>
      <c r="O58" s="44">
        <v>2068</v>
      </c>
      <c r="P58" s="95">
        <v>3272.4395604395604</v>
      </c>
      <c r="Q58" s="95">
        <v>3559.3846153846157</v>
      </c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5"/>
    </row>
    <row r="59" spans="1:54" x14ac:dyDescent="0.25">
      <c r="A59" s="46" t="s">
        <v>49</v>
      </c>
      <c r="B59" s="47">
        <f t="shared" si="2"/>
        <v>-133</v>
      </c>
      <c r="C59" s="47">
        <f t="shared" si="2"/>
        <v>-84</v>
      </c>
      <c r="D59" s="47">
        <f t="shared" si="2"/>
        <v>-138</v>
      </c>
      <c r="E59" s="47">
        <v>117</v>
      </c>
      <c r="F59" s="47">
        <v>134</v>
      </c>
      <c r="G59" s="47">
        <v>-248</v>
      </c>
      <c r="H59" s="47">
        <v>-222</v>
      </c>
      <c r="I59" s="47">
        <v>-140</v>
      </c>
      <c r="J59" s="47">
        <v>-64</v>
      </c>
      <c r="K59" s="47">
        <v>67</v>
      </c>
      <c r="L59" s="47">
        <v>209</v>
      </c>
      <c r="M59" s="47">
        <v>78</v>
      </c>
      <c r="N59" s="47">
        <v>587</v>
      </c>
      <c r="O59" s="47">
        <v>2435</v>
      </c>
      <c r="P59" s="95">
        <v>3853.1868131868127</v>
      </c>
      <c r="Q59" s="102">
        <v>4027.3846153846157</v>
      </c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8"/>
    </row>
    <row r="60" spans="1:54" ht="15.75" thickBot="1" x14ac:dyDescent="0.3">
      <c r="A60" s="46" t="s">
        <v>65</v>
      </c>
      <c r="B60" s="47"/>
      <c r="C60" s="47"/>
      <c r="D60" s="47"/>
      <c r="E60" s="47">
        <v>113</v>
      </c>
      <c r="F60" s="47">
        <v>315</v>
      </c>
      <c r="G60" s="47">
        <v>-676</v>
      </c>
      <c r="H60" s="47">
        <v>-876</v>
      </c>
      <c r="I60" s="47">
        <v>-455</v>
      </c>
      <c r="J60" s="47">
        <v>-229</v>
      </c>
      <c r="K60" s="47">
        <v>-6</v>
      </c>
      <c r="L60" s="47">
        <v>450</v>
      </c>
      <c r="M60" s="47">
        <v>244</v>
      </c>
      <c r="N60" s="47">
        <v>1275</v>
      </c>
      <c r="O60" s="47">
        <v>6261</v>
      </c>
      <c r="P60" s="96">
        <v>9907.5164835164833</v>
      </c>
      <c r="Q60" s="101">
        <v>10468.615384615385</v>
      </c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8"/>
    </row>
    <row r="61" spans="1:54" x14ac:dyDescent="0.25">
      <c r="A61" s="49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</row>
    <row r="62" spans="1:54" ht="19.5" thickBot="1" x14ac:dyDescent="0.35">
      <c r="A62" s="14" t="s">
        <v>71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35"/>
    </row>
    <row r="63" spans="1:54" x14ac:dyDescent="0.25">
      <c r="A63" s="34" t="s">
        <v>50</v>
      </c>
      <c r="B63" s="17">
        <v>1</v>
      </c>
      <c r="C63" s="17">
        <v>2</v>
      </c>
      <c r="D63" s="17">
        <v>3</v>
      </c>
      <c r="E63" s="17">
        <v>4</v>
      </c>
      <c r="F63" s="17">
        <v>5</v>
      </c>
      <c r="G63" s="17">
        <v>6</v>
      </c>
      <c r="H63" s="17">
        <v>7</v>
      </c>
      <c r="I63" s="17">
        <v>8</v>
      </c>
      <c r="J63" s="17">
        <v>9</v>
      </c>
      <c r="K63" s="17">
        <v>10</v>
      </c>
      <c r="L63" s="17">
        <v>11</v>
      </c>
      <c r="M63" s="17">
        <v>12</v>
      </c>
      <c r="N63" s="17">
        <v>13</v>
      </c>
      <c r="O63" s="17">
        <v>14</v>
      </c>
      <c r="P63" s="93">
        <v>16</v>
      </c>
      <c r="Q63" s="93">
        <v>16</v>
      </c>
      <c r="R63" s="17">
        <v>17</v>
      </c>
      <c r="S63" s="17">
        <v>18</v>
      </c>
      <c r="T63" s="17">
        <v>19</v>
      </c>
      <c r="U63" s="17">
        <v>20</v>
      </c>
      <c r="V63" s="17">
        <v>21</v>
      </c>
      <c r="W63" s="17">
        <v>22</v>
      </c>
      <c r="X63" s="17">
        <v>23</v>
      </c>
      <c r="Y63" s="17">
        <v>24</v>
      </c>
      <c r="Z63" s="17">
        <v>25</v>
      </c>
      <c r="AA63" s="17">
        <v>26</v>
      </c>
      <c r="AB63" s="17">
        <v>27</v>
      </c>
      <c r="AC63" s="17">
        <v>28</v>
      </c>
      <c r="AD63" s="17">
        <v>29</v>
      </c>
      <c r="AE63" s="17">
        <v>30</v>
      </c>
      <c r="AF63" s="17">
        <v>31</v>
      </c>
      <c r="AG63" s="17">
        <v>32</v>
      </c>
      <c r="AH63" s="17">
        <v>33</v>
      </c>
      <c r="AI63" s="17">
        <v>34</v>
      </c>
      <c r="AJ63" s="17">
        <v>35</v>
      </c>
      <c r="AK63" s="17">
        <v>36</v>
      </c>
      <c r="AL63" s="17">
        <v>37</v>
      </c>
      <c r="AM63" s="17">
        <v>38</v>
      </c>
      <c r="AN63" s="17">
        <v>39</v>
      </c>
      <c r="AO63" s="17">
        <v>40</v>
      </c>
      <c r="AP63" s="17">
        <v>41</v>
      </c>
      <c r="AQ63" s="17">
        <v>42</v>
      </c>
      <c r="AR63" s="17">
        <v>43</v>
      </c>
      <c r="AS63" s="17">
        <v>44</v>
      </c>
      <c r="AT63" s="17">
        <v>45</v>
      </c>
      <c r="AU63" s="17">
        <v>46</v>
      </c>
      <c r="AV63" s="17">
        <v>47</v>
      </c>
      <c r="AW63" s="17">
        <v>48</v>
      </c>
      <c r="AX63" s="17">
        <v>49</v>
      </c>
      <c r="AY63" s="17">
        <v>50</v>
      </c>
      <c r="AZ63" s="17">
        <v>51</v>
      </c>
      <c r="BA63" s="16">
        <v>52</v>
      </c>
    </row>
    <row r="64" spans="1:54" x14ac:dyDescent="0.25">
      <c r="A64" s="32" t="s">
        <v>52</v>
      </c>
      <c r="B64" s="37">
        <v>43833</v>
      </c>
      <c r="C64" s="37">
        <v>43840</v>
      </c>
      <c r="D64" s="37">
        <v>43847</v>
      </c>
      <c r="E64" s="37">
        <v>43854</v>
      </c>
      <c r="F64" s="37">
        <v>43861</v>
      </c>
      <c r="G64" s="37">
        <v>43868</v>
      </c>
      <c r="H64" s="37">
        <v>43875</v>
      </c>
      <c r="I64" s="37">
        <v>43882</v>
      </c>
      <c r="J64" s="37">
        <v>43889</v>
      </c>
      <c r="K64" s="37">
        <v>43896</v>
      </c>
      <c r="L64" s="37">
        <v>43903</v>
      </c>
      <c r="M64" s="37">
        <v>43910</v>
      </c>
      <c r="N64" s="37">
        <v>43917</v>
      </c>
      <c r="O64" s="37">
        <v>43924</v>
      </c>
      <c r="P64" s="94">
        <v>43931</v>
      </c>
      <c r="Q64" s="94">
        <v>43938</v>
      </c>
      <c r="R64" s="36">
        <v>43945</v>
      </c>
      <c r="S64" s="36">
        <v>43952</v>
      </c>
      <c r="T64" s="36">
        <v>43959</v>
      </c>
      <c r="U64" s="36">
        <v>43966</v>
      </c>
      <c r="V64" s="36">
        <v>43973</v>
      </c>
      <c r="W64" s="36">
        <v>43980</v>
      </c>
      <c r="X64" s="36">
        <v>43987</v>
      </c>
      <c r="Y64" s="36">
        <v>43994</v>
      </c>
      <c r="Z64" s="36">
        <v>44001</v>
      </c>
      <c r="AA64" s="36">
        <v>44008</v>
      </c>
      <c r="AB64" s="36">
        <v>44015</v>
      </c>
      <c r="AC64" s="36">
        <v>44022</v>
      </c>
      <c r="AD64" s="36">
        <v>44029</v>
      </c>
      <c r="AE64" s="36">
        <v>44036</v>
      </c>
      <c r="AF64" s="36">
        <v>44043</v>
      </c>
      <c r="AG64" s="36">
        <v>44050</v>
      </c>
      <c r="AH64" s="36">
        <v>44057</v>
      </c>
      <c r="AI64" s="36">
        <v>44064</v>
      </c>
      <c r="AJ64" s="36">
        <v>44071</v>
      </c>
      <c r="AK64" s="36">
        <v>44078</v>
      </c>
      <c r="AL64" s="36">
        <v>44085</v>
      </c>
      <c r="AM64" s="36">
        <v>44092</v>
      </c>
      <c r="AN64" s="36">
        <v>44099</v>
      </c>
      <c r="AO64" s="36">
        <v>44106</v>
      </c>
      <c r="AP64" s="36">
        <v>44113</v>
      </c>
      <c r="AQ64" s="36">
        <v>44120</v>
      </c>
      <c r="AR64" s="36">
        <v>44127</v>
      </c>
      <c r="AS64" s="36">
        <v>44134</v>
      </c>
      <c r="AT64" s="36">
        <v>44141</v>
      </c>
      <c r="AU64" s="36">
        <v>44148</v>
      </c>
      <c r="AV64" s="36">
        <v>44155</v>
      </c>
      <c r="AW64" s="36">
        <v>44162</v>
      </c>
      <c r="AX64" s="36">
        <v>44169</v>
      </c>
      <c r="AY64" s="36">
        <v>44176</v>
      </c>
      <c r="AZ64" s="36">
        <v>44183</v>
      </c>
      <c r="BA64" s="15">
        <v>44190</v>
      </c>
    </row>
    <row r="65" spans="1:53" x14ac:dyDescent="0.25">
      <c r="A65" s="28" t="s">
        <v>51</v>
      </c>
      <c r="B65" s="50">
        <f>B53/B41</f>
        <v>-42</v>
      </c>
      <c r="C65" s="50">
        <f t="shared" ref="C65:D68" si="3">C53/C41</f>
        <v>-24</v>
      </c>
      <c r="D65" s="50">
        <f t="shared" si="3"/>
        <v>-18.666666666666668</v>
      </c>
      <c r="E65" s="50">
        <v>0.20754716981132076</v>
      </c>
      <c r="F65" s="50">
        <v>-0.14000000000000001</v>
      </c>
      <c r="G65" s="50">
        <v>-0.8</v>
      </c>
      <c r="H65" s="50">
        <v>-0.13953488372093023</v>
      </c>
      <c r="I65" s="50">
        <v>-0.15686274509803921</v>
      </c>
      <c r="J65" s="50">
        <v>-6.1224489795918366E-2</v>
      </c>
      <c r="K65" s="50">
        <v>0.19642857142857142</v>
      </c>
      <c r="L65" s="50">
        <v>-7.5471698113207544E-2</v>
      </c>
      <c r="M65" s="50">
        <v>-0.11363636363636363</v>
      </c>
      <c r="N65" s="50">
        <v>8.1632653061224483E-2</v>
      </c>
      <c r="O65" s="50">
        <v>0.19607843137254902</v>
      </c>
      <c r="P65" s="97">
        <v>0.1178396072013093</v>
      </c>
      <c r="Q65" s="97">
        <v>0.27560248169827273</v>
      </c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5"/>
    </row>
    <row r="66" spans="1:53" x14ac:dyDescent="0.25">
      <c r="A66" s="28" t="s">
        <v>44</v>
      </c>
      <c r="B66" s="50">
        <f>B54/B42</f>
        <v>0.75</v>
      </c>
      <c r="C66" s="50">
        <f t="shared" si="3"/>
        <v>0.70149253731343286</v>
      </c>
      <c r="D66" s="50">
        <f t="shared" si="3"/>
        <v>0.64197530864197527</v>
      </c>
      <c r="E66" s="50">
        <v>-4.7619047619047616E-2</v>
      </c>
      <c r="F66" s="50">
        <v>0</v>
      </c>
      <c r="G66" s="50">
        <v>-0.5625</v>
      </c>
      <c r="H66" s="50">
        <v>-0.41666666666666669</v>
      </c>
      <c r="I66" s="50">
        <v>-0.66666666666666663</v>
      </c>
      <c r="J66" s="50">
        <v>0</v>
      </c>
      <c r="K66" s="50">
        <v>0.2</v>
      </c>
      <c r="L66" s="50">
        <v>-9.0909090909090912E-2</v>
      </c>
      <c r="M66" s="50">
        <v>-1</v>
      </c>
      <c r="N66" s="50">
        <v>-0.30769230769230771</v>
      </c>
      <c r="O66" s="50">
        <v>0.38095238095238093</v>
      </c>
      <c r="P66" s="97">
        <v>0.24080267558528434</v>
      </c>
      <c r="Q66" s="97">
        <v>0.40294983531057804</v>
      </c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5"/>
    </row>
    <row r="67" spans="1:53" x14ac:dyDescent="0.25">
      <c r="A67" s="28" t="s">
        <v>45</v>
      </c>
      <c r="B67" s="50">
        <f>B55/B43</f>
        <v>-0.7338709677419355</v>
      </c>
      <c r="C67" s="50">
        <f t="shared" si="3"/>
        <v>-0.40703517587939697</v>
      </c>
      <c r="D67" s="50">
        <f t="shared" si="3"/>
        <v>-0.59499999999999997</v>
      </c>
      <c r="E67" s="50">
        <v>-7.9617834394904455E-2</v>
      </c>
      <c r="F67" s="50">
        <v>3.246753246753247E-3</v>
      </c>
      <c r="G67" s="50">
        <v>1.4760147601476014E-2</v>
      </c>
      <c r="H67" s="50">
        <v>-6.6433566433566432E-2</v>
      </c>
      <c r="I67" s="50">
        <v>0.14018691588785046</v>
      </c>
      <c r="J67" s="50">
        <v>8.5714285714285715E-2</v>
      </c>
      <c r="K67" s="50">
        <v>2.8846153846153848E-2</v>
      </c>
      <c r="L67" s="50">
        <v>3.8585209003215437E-2</v>
      </c>
      <c r="M67" s="50">
        <v>-6.545454545454546E-2</v>
      </c>
      <c r="N67" s="50">
        <v>-2.1201413427561839E-2</v>
      </c>
      <c r="O67" s="50">
        <v>-2.7777777777777776E-2</v>
      </c>
      <c r="P67" s="97">
        <v>1.6025641025641073E-2</v>
      </c>
      <c r="Q67" s="97">
        <v>-3.9882406907872911E-2</v>
      </c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5"/>
    </row>
    <row r="68" spans="1:53" x14ac:dyDescent="0.25">
      <c r="A68" s="28" t="s">
        <v>46</v>
      </c>
      <c r="B68" s="50">
        <f>B56/B44</f>
        <v>-0.52933673469387754</v>
      </c>
      <c r="C68" s="50">
        <f t="shared" si="3"/>
        <v>-0.44648318042813456</v>
      </c>
      <c r="D68" s="50">
        <f t="shared" si="3"/>
        <v>-0.27839851024208567</v>
      </c>
      <c r="E68" s="50">
        <v>-6.047197640117994E-2</v>
      </c>
      <c r="F68" s="50">
        <v>-1.4094955489614243E-2</v>
      </c>
      <c r="G68" s="50">
        <v>-4.3641835966892403E-2</v>
      </c>
      <c r="H68" s="50">
        <v>-6.5217391304347824E-2</v>
      </c>
      <c r="I68" s="50">
        <v>-9.7560975609756101E-2</v>
      </c>
      <c r="J68" s="50">
        <v>-5.5688146380270488E-3</v>
      </c>
      <c r="K68" s="50">
        <v>-7.1884984025559109E-2</v>
      </c>
      <c r="L68" s="50">
        <v>2.1641791044776121E-2</v>
      </c>
      <c r="M68" s="50">
        <v>1.1867088607594937E-2</v>
      </c>
      <c r="N68" s="50">
        <v>6.0722521137586472E-2</v>
      </c>
      <c r="O68" s="50">
        <v>0.33763440860215055</v>
      </c>
      <c r="P68" s="97">
        <v>0.84207965947096397</v>
      </c>
      <c r="Q68" s="97">
        <v>0.3792126085508602</v>
      </c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5"/>
    </row>
    <row r="69" spans="1:53" x14ac:dyDescent="0.25">
      <c r="A69" s="28" t="s">
        <v>47</v>
      </c>
      <c r="B69" s="50">
        <f t="shared" ref="B69:D71" si="4">B57/B45</f>
        <v>-0.49407783417935702</v>
      </c>
      <c r="C69" s="50">
        <f t="shared" si="4"/>
        <v>-0.49144421629021218</v>
      </c>
      <c r="D69" s="50">
        <f t="shared" si="4"/>
        <v>-0.46813186813186813</v>
      </c>
      <c r="E69" s="50">
        <v>1.1235955056179775E-2</v>
      </c>
      <c r="F69" s="50">
        <v>3.9419087136929459E-2</v>
      </c>
      <c r="G69" s="50">
        <v>-8.0707573244886671E-2</v>
      </c>
      <c r="H69" s="50">
        <v>-8.95096921322691E-2</v>
      </c>
      <c r="I69" s="50">
        <v>-4.6471600688468159E-2</v>
      </c>
      <c r="J69" s="50">
        <v>-1.8404907975460124E-2</v>
      </c>
      <c r="K69" s="50">
        <v>-4.9745618993781798E-2</v>
      </c>
      <c r="L69" s="50">
        <v>1.9965772960638905E-2</v>
      </c>
      <c r="M69" s="50">
        <v>3.7640449438202245E-2</v>
      </c>
      <c r="N69" s="50">
        <v>8.9750692520775624E-2</v>
      </c>
      <c r="O69" s="50">
        <v>0.40965618141916604</v>
      </c>
      <c r="P69" s="97">
        <v>1.0519410496046009</v>
      </c>
      <c r="Q69" s="97">
        <v>0.44662198508352363</v>
      </c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5"/>
    </row>
    <row r="70" spans="1:53" x14ac:dyDescent="0.25">
      <c r="A70" s="28" t="s">
        <v>48</v>
      </c>
      <c r="B70" s="50">
        <f t="shared" si="4"/>
        <v>-0.1404223786587625</v>
      </c>
      <c r="C70" s="50">
        <f t="shared" si="4"/>
        <v>-0.17128874388254486</v>
      </c>
      <c r="D70" s="50">
        <f t="shared" si="4"/>
        <v>-0.20978029766123316</v>
      </c>
      <c r="E70" s="50">
        <v>2.1276595744680851E-2</v>
      </c>
      <c r="F70" s="50">
        <v>3.9926289926289923E-2</v>
      </c>
      <c r="G70" s="50">
        <v>-6.3808900523560211E-2</v>
      </c>
      <c r="H70" s="50">
        <v>-0.12728481222997673</v>
      </c>
      <c r="I70" s="50">
        <v>-4.4495715227422544E-2</v>
      </c>
      <c r="J70" s="50">
        <v>-5.0202156334231807E-2</v>
      </c>
      <c r="K70" s="50">
        <v>2.5936599423631124E-2</v>
      </c>
      <c r="L70" s="50">
        <v>5.5090206185567009E-2</v>
      </c>
      <c r="M70" s="50">
        <v>3.8800130420606455E-2</v>
      </c>
      <c r="N70" s="50">
        <v>0.13951339698182938</v>
      </c>
      <c r="O70" s="50">
        <v>0.41318681318681316</v>
      </c>
      <c r="P70" s="97">
        <v>1.2244185123442088</v>
      </c>
      <c r="Q70" s="97">
        <v>0.44665288191715924</v>
      </c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5"/>
    </row>
    <row r="71" spans="1:53" x14ac:dyDescent="0.25">
      <c r="A71" s="30" t="s">
        <v>49</v>
      </c>
      <c r="B71" s="50">
        <f t="shared" si="4"/>
        <v>-2.9516200621393696E-2</v>
      </c>
      <c r="C71" s="50">
        <f t="shared" si="4"/>
        <v>-1.6843793864046521E-2</v>
      </c>
      <c r="D71" s="50">
        <f t="shared" si="4"/>
        <v>-3.0503978779840849E-2</v>
      </c>
      <c r="E71" s="50">
        <v>2.4304113003739095E-2</v>
      </c>
      <c r="F71" s="50">
        <v>2.8468238793286596E-2</v>
      </c>
      <c r="G71" s="50">
        <v>-5.5443773753632908E-2</v>
      </c>
      <c r="H71" s="50">
        <v>-4.8726953467954345E-2</v>
      </c>
      <c r="I71" s="50">
        <v>-3.1803725579282141E-2</v>
      </c>
      <c r="J71" s="50">
        <v>-1.4502605937004306E-2</v>
      </c>
      <c r="K71" s="50">
        <v>1.5366972477064221E-2</v>
      </c>
      <c r="L71" s="50">
        <v>4.7135769057284616E-2</v>
      </c>
      <c r="M71" s="50">
        <v>1.8553758325404377E-2</v>
      </c>
      <c r="N71" s="50">
        <v>0.1320882088208821</v>
      </c>
      <c r="O71" s="50">
        <v>0.60981718006511398</v>
      </c>
      <c r="P71" s="97">
        <v>0.99466154986036459</v>
      </c>
      <c r="Q71" s="97">
        <v>0.87843611448680126</v>
      </c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5"/>
    </row>
    <row r="72" spans="1:53" ht="15.75" thickBot="1" x14ac:dyDescent="0.3">
      <c r="A72" s="75" t="s">
        <v>65</v>
      </c>
      <c r="B72" s="76"/>
      <c r="C72" s="76"/>
      <c r="D72" s="76"/>
      <c r="E72" s="76">
        <v>9.5334514468910832E-3</v>
      </c>
      <c r="F72" s="76">
        <v>2.7127109886324493E-2</v>
      </c>
      <c r="G72" s="76">
        <v>-6.1544064093226512E-2</v>
      </c>
      <c r="H72" s="76">
        <v>-8.0014614541468757E-2</v>
      </c>
      <c r="I72" s="76">
        <v>-4.1974169741697417E-2</v>
      </c>
      <c r="J72" s="76">
        <v>-2.1174294960702729E-2</v>
      </c>
      <c r="K72" s="76">
        <v>-5.5086301872934269E-4</v>
      </c>
      <c r="L72" s="76">
        <v>4.0845965326313877E-2</v>
      </c>
      <c r="M72" s="76">
        <v>2.2919406349802742E-2</v>
      </c>
      <c r="N72" s="76">
        <v>0.11443187937533657</v>
      </c>
      <c r="O72" s="76">
        <v>0.38207115396350766</v>
      </c>
      <c r="P72" s="98">
        <v>1.0172592930342421</v>
      </c>
      <c r="Q72" s="100">
        <v>0.42277181171127459</v>
      </c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8"/>
    </row>
    <row r="73" spans="1:53" x14ac:dyDescent="0.25">
      <c r="A73" s="49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</row>
    <row r="74" spans="1:53" ht="19.5" thickBot="1" x14ac:dyDescent="0.35">
      <c r="A74" s="14" t="s">
        <v>70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35"/>
    </row>
    <row r="75" spans="1:53" x14ac:dyDescent="0.25">
      <c r="A75" s="34" t="s">
        <v>50</v>
      </c>
      <c r="B75" s="17">
        <v>1</v>
      </c>
      <c r="C75" s="17">
        <v>2</v>
      </c>
      <c r="D75" s="17">
        <v>3</v>
      </c>
      <c r="E75" s="17">
        <v>4</v>
      </c>
      <c r="F75" s="17">
        <v>5</v>
      </c>
      <c r="G75" s="17">
        <v>6</v>
      </c>
      <c r="H75" s="17">
        <v>7</v>
      </c>
      <c r="I75" s="17">
        <v>8</v>
      </c>
      <c r="J75" s="17">
        <v>9</v>
      </c>
      <c r="K75" s="17">
        <v>10</v>
      </c>
      <c r="L75" s="17">
        <v>11</v>
      </c>
      <c r="M75" s="17">
        <v>12</v>
      </c>
      <c r="N75" s="17">
        <v>13</v>
      </c>
      <c r="O75" s="17">
        <v>14</v>
      </c>
      <c r="P75" s="93">
        <v>16</v>
      </c>
      <c r="Q75" s="93">
        <v>16</v>
      </c>
      <c r="R75" s="17">
        <v>17</v>
      </c>
      <c r="S75" s="17">
        <v>18</v>
      </c>
      <c r="T75" s="17">
        <v>19</v>
      </c>
      <c r="U75" s="17">
        <v>20</v>
      </c>
      <c r="V75" s="17">
        <v>21</v>
      </c>
      <c r="W75" s="17">
        <v>22</v>
      </c>
      <c r="X75" s="17">
        <v>23</v>
      </c>
      <c r="Y75" s="17">
        <v>24</v>
      </c>
      <c r="Z75" s="17">
        <v>25</v>
      </c>
      <c r="AA75" s="17">
        <v>26</v>
      </c>
      <c r="AB75" s="17">
        <v>27</v>
      </c>
      <c r="AC75" s="17">
        <v>28</v>
      </c>
      <c r="AD75" s="17">
        <v>29</v>
      </c>
      <c r="AE75" s="17">
        <v>30</v>
      </c>
      <c r="AF75" s="17">
        <v>31</v>
      </c>
      <c r="AG75" s="17">
        <v>32</v>
      </c>
      <c r="AH75" s="17">
        <v>33</v>
      </c>
      <c r="AI75" s="17">
        <v>34</v>
      </c>
      <c r="AJ75" s="17">
        <v>35</v>
      </c>
      <c r="AK75" s="17">
        <v>36</v>
      </c>
      <c r="AL75" s="17">
        <v>37</v>
      </c>
      <c r="AM75" s="17">
        <v>38</v>
      </c>
      <c r="AN75" s="17">
        <v>39</v>
      </c>
      <c r="AO75" s="17">
        <v>40</v>
      </c>
      <c r="AP75" s="17">
        <v>41</v>
      </c>
      <c r="AQ75" s="17">
        <v>42</v>
      </c>
      <c r="AR75" s="17">
        <v>43</v>
      </c>
      <c r="AS75" s="17">
        <v>44</v>
      </c>
      <c r="AT75" s="17">
        <v>45</v>
      </c>
      <c r="AU75" s="17">
        <v>46</v>
      </c>
      <c r="AV75" s="17">
        <v>47</v>
      </c>
      <c r="AW75" s="17">
        <v>48</v>
      </c>
      <c r="AX75" s="17">
        <v>49</v>
      </c>
      <c r="AY75" s="17">
        <v>50</v>
      </c>
      <c r="AZ75" s="17">
        <v>51</v>
      </c>
      <c r="BA75" s="16">
        <v>52</v>
      </c>
    </row>
    <row r="76" spans="1:53" x14ac:dyDescent="0.25">
      <c r="A76" s="32" t="s">
        <v>52</v>
      </c>
      <c r="B76" s="37">
        <v>43833</v>
      </c>
      <c r="C76" s="37">
        <v>43840</v>
      </c>
      <c r="D76" s="37">
        <v>43847</v>
      </c>
      <c r="E76" s="37">
        <v>43854</v>
      </c>
      <c r="F76" s="37">
        <v>43861</v>
      </c>
      <c r="G76" s="37">
        <v>43868</v>
      </c>
      <c r="H76" s="37">
        <v>43875</v>
      </c>
      <c r="I76" s="37">
        <v>43882</v>
      </c>
      <c r="J76" s="37">
        <v>43889</v>
      </c>
      <c r="K76" s="37">
        <v>43896</v>
      </c>
      <c r="L76" s="37">
        <v>43903</v>
      </c>
      <c r="M76" s="37">
        <v>43910</v>
      </c>
      <c r="N76" s="37">
        <v>43917</v>
      </c>
      <c r="O76" s="37">
        <v>43924</v>
      </c>
      <c r="P76" s="94">
        <v>43931</v>
      </c>
      <c r="Q76" s="94">
        <v>43938</v>
      </c>
      <c r="R76" s="36">
        <v>43945</v>
      </c>
      <c r="S76" s="36">
        <v>43952</v>
      </c>
      <c r="T76" s="36">
        <v>43959</v>
      </c>
      <c r="U76" s="36">
        <v>43966</v>
      </c>
      <c r="V76" s="36">
        <v>43973</v>
      </c>
      <c r="W76" s="36">
        <v>43980</v>
      </c>
      <c r="X76" s="36">
        <v>43987</v>
      </c>
      <c r="Y76" s="36">
        <v>43994</v>
      </c>
      <c r="Z76" s="36">
        <v>44001</v>
      </c>
      <c r="AA76" s="36">
        <v>44008</v>
      </c>
      <c r="AB76" s="36">
        <v>44015</v>
      </c>
      <c r="AC76" s="36">
        <v>44022</v>
      </c>
      <c r="AD76" s="36">
        <v>44029</v>
      </c>
      <c r="AE76" s="36">
        <v>44036</v>
      </c>
      <c r="AF76" s="36">
        <v>44043</v>
      </c>
      <c r="AG76" s="36">
        <v>44050</v>
      </c>
      <c r="AH76" s="36">
        <v>44057</v>
      </c>
      <c r="AI76" s="36">
        <v>44064</v>
      </c>
      <c r="AJ76" s="36">
        <v>44071</v>
      </c>
      <c r="AK76" s="36">
        <v>44078</v>
      </c>
      <c r="AL76" s="36">
        <v>44085</v>
      </c>
      <c r="AM76" s="36">
        <v>44092</v>
      </c>
      <c r="AN76" s="36">
        <v>44099</v>
      </c>
      <c r="AO76" s="36">
        <v>44106</v>
      </c>
      <c r="AP76" s="36">
        <v>44113</v>
      </c>
      <c r="AQ76" s="36">
        <v>44120</v>
      </c>
      <c r="AR76" s="36">
        <v>44127</v>
      </c>
      <c r="AS76" s="36">
        <v>44134</v>
      </c>
      <c r="AT76" s="36">
        <v>44141</v>
      </c>
      <c r="AU76" s="36">
        <v>44148</v>
      </c>
      <c r="AV76" s="36">
        <v>44155</v>
      </c>
      <c r="AW76" s="36">
        <v>44162</v>
      </c>
      <c r="AX76" s="36">
        <v>44169</v>
      </c>
      <c r="AY76" s="36">
        <v>44176</v>
      </c>
      <c r="AZ76" s="36">
        <v>44183</v>
      </c>
      <c r="BA76" s="15">
        <v>44190</v>
      </c>
    </row>
    <row r="77" spans="1:53" x14ac:dyDescent="0.25">
      <c r="A77" s="28" t="s">
        <v>51</v>
      </c>
      <c r="B77" s="65">
        <f>(B53/'UK Pop by Age'!$G5)*52</f>
        <v>-2.9305090954468422E-3</v>
      </c>
      <c r="C77" s="65">
        <f>(C53/'UK Pop by Age'!$G5)*52</f>
        <v>-3.3491532519392482E-3</v>
      </c>
      <c r="D77" s="65">
        <f>(D53/'UK Pop by Age'!$G5)*52</f>
        <v>-3.9073454605957894E-3</v>
      </c>
      <c r="E77" s="65">
        <v>7.6751428690274436E-4</v>
      </c>
      <c r="F77" s="65">
        <v>-4.8841818257447367E-4</v>
      </c>
      <c r="G77" s="65">
        <v>-1.6745766259696241E-3</v>
      </c>
      <c r="H77" s="65">
        <v>-4.1864415649240603E-4</v>
      </c>
      <c r="I77" s="65">
        <v>-5.5819220865654137E-4</v>
      </c>
      <c r="J77" s="65">
        <v>-2.0932207824620301E-4</v>
      </c>
      <c r="K77" s="65">
        <v>7.6751428690274436E-4</v>
      </c>
      <c r="L77" s="65">
        <v>-2.7909610432827069E-4</v>
      </c>
      <c r="M77" s="65">
        <v>-3.4887013041033838E-4</v>
      </c>
      <c r="N77" s="65">
        <v>2.7909610432827069E-4</v>
      </c>
      <c r="O77" s="65">
        <v>6.9774026082067677E-4</v>
      </c>
      <c r="P77" s="99">
        <v>1.1041164566832685E-3</v>
      </c>
      <c r="Q77" s="99">
        <v>3.8644075983914407E-4</v>
      </c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5"/>
    </row>
    <row r="78" spans="1:53" x14ac:dyDescent="0.25">
      <c r="A78" s="28" t="s">
        <v>44</v>
      </c>
      <c r="B78" s="65">
        <f>(B54/'UK Pop by Age'!$G6)*52</f>
        <v>2.0956131562593951E-4</v>
      </c>
      <c r="C78" s="65">
        <f>(C54/'UK Pop by Age'!$G6)*52</f>
        <v>2.1887515187598124E-4</v>
      </c>
      <c r="D78" s="65">
        <f>(D54/'UK Pop by Age'!$G6)*52</f>
        <v>2.4215974250108564E-4</v>
      </c>
      <c r="E78" s="65">
        <v>-4.6569181250208783E-6</v>
      </c>
      <c r="F78" s="65">
        <v>0</v>
      </c>
      <c r="G78" s="65">
        <v>-4.1912263125187899E-5</v>
      </c>
      <c r="H78" s="65">
        <v>-2.3284590625104389E-5</v>
      </c>
      <c r="I78" s="65">
        <v>-5.5883017500250537E-5</v>
      </c>
      <c r="J78" s="65">
        <v>0</v>
      </c>
      <c r="K78" s="65">
        <v>1.8627672500083513E-5</v>
      </c>
      <c r="L78" s="65">
        <v>-9.3138362500417567E-6</v>
      </c>
      <c r="M78" s="65">
        <v>-5.5883017500250537E-5</v>
      </c>
      <c r="N78" s="65">
        <v>-1.8627672500083513E-5</v>
      </c>
      <c r="O78" s="65">
        <v>3.7255345000167027E-5</v>
      </c>
      <c r="P78" s="99">
        <v>5.895351296729727E-5</v>
      </c>
      <c r="Q78" s="99">
        <v>2.5792161923192556E-5</v>
      </c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5"/>
    </row>
    <row r="79" spans="1:53" x14ac:dyDescent="0.25">
      <c r="A79" s="28" t="s">
        <v>45</v>
      </c>
      <c r="B79" s="65">
        <f>(B55/'UK Pop by Age'!$G7)*52</f>
        <v>-1.8770341891940188E-4</v>
      </c>
      <c r="C79" s="65">
        <f>(C55/'UK Pop by Age'!$G7)*52</f>
        <v>-1.670766695875995E-4</v>
      </c>
      <c r="D79" s="65">
        <f>(D55/'UK Pop by Age'!$G7)*52</f>
        <v>-2.4545831704844863E-4</v>
      </c>
      <c r="E79" s="65">
        <v>-5.1566873329506017E-5</v>
      </c>
      <c r="F79" s="65">
        <v>2.0626749331802403E-6</v>
      </c>
      <c r="G79" s="65">
        <v>8.2506997327209613E-6</v>
      </c>
      <c r="H79" s="65">
        <v>-3.9190823730424571E-5</v>
      </c>
      <c r="I79" s="65">
        <v>9.282037199311083E-5</v>
      </c>
      <c r="J79" s="65">
        <v>5.5692223195866494E-5</v>
      </c>
      <c r="K79" s="65">
        <v>1.8564074398622165E-5</v>
      </c>
      <c r="L79" s="65">
        <v>2.4752099198162884E-5</v>
      </c>
      <c r="M79" s="65">
        <v>-3.7128148797244329E-5</v>
      </c>
      <c r="N79" s="65">
        <v>-1.2376049599081442E-5</v>
      </c>
      <c r="O79" s="65">
        <v>-1.6501399465441923E-5</v>
      </c>
      <c r="P79" s="99">
        <v>-2.6112104648611398E-5</v>
      </c>
      <c r="Q79" s="99">
        <v>9.5200381531395717E-6</v>
      </c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5"/>
    </row>
    <row r="80" spans="1:53" x14ac:dyDescent="0.25">
      <c r="A80" s="28" t="s">
        <v>46</v>
      </c>
      <c r="B80" s="65">
        <f>(B56/'UK Pop by Age'!$G8)*52</f>
        <v>-1.2584144071771841E-3</v>
      </c>
      <c r="C80" s="65">
        <f>(C56/'UK Pop by Age'!$G8)*52</f>
        <v>-1.3281578562496545E-3</v>
      </c>
      <c r="D80" s="65">
        <f>(D56/'UK Pop by Age'!$G8)*52</f>
        <v>-9.0666483794211571E-4</v>
      </c>
      <c r="E80" s="65">
        <v>-2.4865055756272071E-4</v>
      </c>
      <c r="F80" s="65">
        <v>-5.7614153581606018E-5</v>
      </c>
      <c r="G80" s="65">
        <v>-1.7587478461753416E-4</v>
      </c>
      <c r="H80" s="65">
        <v>-2.5471520530815289E-4</v>
      </c>
      <c r="I80" s="65">
        <v>-3.7600816021679718E-4</v>
      </c>
      <c r="J80" s="65">
        <v>-2.1226267109012744E-5</v>
      </c>
      <c r="K80" s="65">
        <v>-2.7290914854444953E-4</v>
      </c>
      <c r="L80" s="65">
        <v>8.7937392308767078E-5</v>
      </c>
      <c r="M80" s="65">
        <v>4.548485809074159E-5</v>
      </c>
      <c r="N80" s="65">
        <v>2.3955358594457239E-4</v>
      </c>
      <c r="O80" s="65">
        <v>1.9042993920657145E-3</v>
      </c>
      <c r="P80" s="99">
        <v>3.0133968401918998E-3</v>
      </c>
      <c r="Q80" s="99">
        <v>3.2301246914902032E-3</v>
      </c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5"/>
    </row>
    <row r="81" spans="1:53" x14ac:dyDescent="0.25">
      <c r="A81" s="28" t="s">
        <v>47</v>
      </c>
      <c r="B81" s="65">
        <f>(B57/'UK Pop by Age'!$G9)*52</f>
        <v>-4.5679690723463839E-3</v>
      </c>
      <c r="C81" s="65">
        <f>(C57/'UK Pop by Age'!$G9)*52</f>
        <v>-5.6160989622340814E-3</v>
      </c>
      <c r="D81" s="65">
        <f>(D57/'UK Pop by Age'!$G9)*52</f>
        <v>-4.9981716390913346E-3</v>
      </c>
      <c r="E81" s="65">
        <v>1.7208102669798021E-4</v>
      </c>
      <c r="F81" s="65">
        <v>5.9446172859302252E-4</v>
      </c>
      <c r="G81" s="65">
        <v>-1.141992268086596E-3</v>
      </c>
      <c r="H81" s="65">
        <v>-1.2280327814355859E-3</v>
      </c>
      <c r="I81" s="65">
        <v>-6.3357105284256342E-4</v>
      </c>
      <c r="J81" s="65">
        <v>-2.581215400469703E-4</v>
      </c>
      <c r="K81" s="65">
        <v>-6.8832410679192082E-4</v>
      </c>
      <c r="L81" s="65">
        <v>2.7376526974678668E-4</v>
      </c>
      <c r="M81" s="65">
        <v>5.2406494494384873E-4</v>
      </c>
      <c r="N81" s="65">
        <v>1.2671421056851268E-3</v>
      </c>
      <c r="O81" s="65">
        <v>8.7604886318971738E-3</v>
      </c>
      <c r="P81" s="99">
        <v>1.386275124168344E-2</v>
      </c>
      <c r="Q81" s="99">
        <v>1.4086576912773121E-2</v>
      </c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5"/>
    </row>
    <row r="82" spans="1:53" x14ac:dyDescent="0.25">
      <c r="A82" s="28" t="s">
        <v>48</v>
      </c>
      <c r="B82" s="65">
        <f>(B58/'UK Pop by Age'!$G10)*52</f>
        <v>-5.0416547924627929E-3</v>
      </c>
      <c r="C82" s="65">
        <f>(C58/'UK Pop by Age'!$G10)*52</f>
        <v>-6.9838226016964806E-3</v>
      </c>
      <c r="D82" s="65">
        <f>(D58/'UK Pop by Age'!$G10)*52</f>
        <v>-7.8750913908653651E-3</v>
      </c>
      <c r="E82" s="65">
        <v>9.4447886613419074E-4</v>
      </c>
      <c r="F82" s="65">
        <v>1.7293275013724619E-3</v>
      </c>
      <c r="G82" s="65">
        <v>-2.5939912520586928E-3</v>
      </c>
      <c r="H82" s="65">
        <v>-5.0948648694280991E-3</v>
      </c>
      <c r="I82" s="65">
        <v>-1.7958400975790949E-3</v>
      </c>
      <c r="J82" s="65">
        <v>-1.9820753669576676E-3</v>
      </c>
      <c r="K82" s="65">
        <v>1.077504058547457E-3</v>
      </c>
      <c r="L82" s="65">
        <v>2.2747307902668537E-3</v>
      </c>
      <c r="M82" s="65">
        <v>1.5829997897178689E-3</v>
      </c>
      <c r="N82" s="65">
        <v>6.0260412163209631E-3</v>
      </c>
      <c r="O82" s="65">
        <v>2.7509609791063473E-2</v>
      </c>
      <c r="P82" s="99">
        <v>4.3531690218825712E-2</v>
      </c>
      <c r="Q82" s="99">
        <v>4.7348782333435833E-2</v>
      </c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5"/>
    </row>
    <row r="83" spans="1:53" x14ac:dyDescent="0.25">
      <c r="A83" s="46" t="s">
        <v>49</v>
      </c>
      <c r="B83" s="73">
        <f>(B59/'UK Pop by Age'!$G11)*52</f>
        <v>-6.7508209138792035E-3</v>
      </c>
      <c r="C83" s="73">
        <f>(C59/'UK Pop by Age'!$G11)*52</f>
        <v>-4.2636763666605492E-3</v>
      </c>
      <c r="D83" s="73">
        <f>(D59/'UK Pop by Age'!$G11)*52</f>
        <v>-7.0046111737994739E-3</v>
      </c>
      <c r="E83" s="73">
        <v>5.9386920821343364E-3</v>
      </c>
      <c r="F83" s="73">
        <v>6.8015789658632583E-3</v>
      </c>
      <c r="G83" s="73">
        <v>-1.2587996892045431E-2</v>
      </c>
      <c r="H83" s="73">
        <v>-1.1268287540460024E-2</v>
      </c>
      <c r="I83" s="73">
        <v>-7.1061272777675826E-3</v>
      </c>
      <c r="J83" s="73">
        <v>-3.2485153269794665E-3</v>
      </c>
      <c r="K83" s="73">
        <v>3.4007894829316291E-3</v>
      </c>
      <c r="L83" s="73">
        <v>1.0608432864667321E-2</v>
      </c>
      <c r="M83" s="73">
        <v>3.9591280547562249E-3</v>
      </c>
      <c r="N83" s="73">
        <v>2.9794976514639793E-2</v>
      </c>
      <c r="O83" s="73">
        <v>0.12359585658117188</v>
      </c>
      <c r="P83" s="99">
        <v>0.19558025656800823</v>
      </c>
      <c r="Q83" s="99">
        <v>0.20442219766747227</v>
      </c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8"/>
    </row>
    <row r="84" spans="1:53" ht="15.75" thickBot="1" x14ac:dyDescent="0.3">
      <c r="A84" s="75" t="s">
        <v>65</v>
      </c>
      <c r="B84" s="77"/>
      <c r="C84" s="77"/>
      <c r="D84" s="77"/>
      <c r="E84" s="79">
        <v>8.9231037713537574E-5</v>
      </c>
      <c r="F84" s="79">
        <v>2.4874138831649855E-4</v>
      </c>
      <c r="G84" s="79">
        <v>-5.3380691587921584E-4</v>
      </c>
      <c r="H84" s="79">
        <v>-6.917379560801674E-4</v>
      </c>
      <c r="I84" s="79">
        <v>-3.5929311645716455E-4</v>
      </c>
      <c r="J84" s="79">
        <v>-1.8083104103008943E-4</v>
      </c>
      <c r="K84" s="79">
        <v>-4.7379312060285441E-6</v>
      </c>
      <c r="L84" s="79">
        <v>3.5534484045214078E-4</v>
      </c>
      <c r="M84" s="79">
        <v>1.9267586904516079E-4</v>
      </c>
      <c r="N84" s="79">
        <v>1.0068103812810657E-3</v>
      </c>
      <c r="O84" s="79">
        <v>4.9440312134907847E-3</v>
      </c>
      <c r="P84" s="100">
        <v>7.8235219202491546E-3</v>
      </c>
      <c r="Q84" s="90">
        <v>8.2665965857799568E-3</v>
      </c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8"/>
    </row>
    <row r="86" spans="1:53" ht="19.5" thickBot="1" x14ac:dyDescent="0.35">
      <c r="A86" s="14" t="s">
        <v>67</v>
      </c>
      <c r="B86" s="18"/>
      <c r="C86" s="18"/>
      <c r="D86" s="18"/>
      <c r="E86" s="18"/>
      <c r="F86" s="18"/>
      <c r="G86" s="18"/>
      <c r="H86" s="18"/>
      <c r="I86" s="18" t="s">
        <v>69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35"/>
    </row>
    <row r="87" spans="1:53" x14ac:dyDescent="0.25">
      <c r="A87" s="34" t="s">
        <v>50</v>
      </c>
      <c r="B87" s="17">
        <v>1</v>
      </c>
      <c r="C87" s="17">
        <v>2</v>
      </c>
      <c r="D87" s="17">
        <v>3</v>
      </c>
      <c r="E87" s="17">
        <v>4</v>
      </c>
      <c r="F87" s="17">
        <v>5</v>
      </c>
      <c r="G87" s="17">
        <v>6</v>
      </c>
      <c r="H87" s="17">
        <v>7</v>
      </c>
      <c r="I87" s="17">
        <v>8</v>
      </c>
      <c r="J87" s="17">
        <v>9</v>
      </c>
      <c r="K87" s="17">
        <v>10</v>
      </c>
      <c r="L87" s="17">
        <v>11</v>
      </c>
      <c r="M87" s="17">
        <v>12</v>
      </c>
      <c r="N87" s="17">
        <v>13</v>
      </c>
      <c r="O87" s="17">
        <v>14</v>
      </c>
      <c r="P87" s="88">
        <v>15</v>
      </c>
      <c r="Q87" s="88">
        <v>16</v>
      </c>
      <c r="R87" s="17">
        <v>17</v>
      </c>
      <c r="S87" s="17">
        <v>18</v>
      </c>
      <c r="T87" s="17">
        <v>19</v>
      </c>
      <c r="U87" s="17">
        <v>20</v>
      </c>
      <c r="V87" s="17">
        <v>21</v>
      </c>
      <c r="W87" s="17">
        <v>22</v>
      </c>
      <c r="X87" s="17">
        <v>23</v>
      </c>
      <c r="Y87" s="17">
        <v>24</v>
      </c>
      <c r="Z87" s="17">
        <v>25</v>
      </c>
      <c r="AA87" s="17">
        <v>26</v>
      </c>
      <c r="AB87" s="17">
        <v>27</v>
      </c>
      <c r="AC87" s="17">
        <v>28</v>
      </c>
      <c r="AD87" s="17">
        <v>29</v>
      </c>
      <c r="AE87" s="17">
        <v>30</v>
      </c>
      <c r="AF87" s="17">
        <v>31</v>
      </c>
      <c r="AG87" s="17">
        <v>32</v>
      </c>
      <c r="AH87" s="17">
        <v>33</v>
      </c>
      <c r="AI87" s="17">
        <v>34</v>
      </c>
      <c r="AJ87" s="17">
        <v>35</v>
      </c>
      <c r="AK87" s="17">
        <v>36</v>
      </c>
      <c r="AL87" s="17">
        <v>37</v>
      </c>
      <c r="AM87" s="17">
        <v>38</v>
      </c>
      <c r="AN87" s="17">
        <v>39</v>
      </c>
      <c r="AO87" s="17">
        <v>40</v>
      </c>
      <c r="AP87" s="17">
        <v>41</v>
      </c>
      <c r="AQ87" s="17">
        <v>42</v>
      </c>
      <c r="AR87" s="17">
        <v>43</v>
      </c>
      <c r="AS87" s="17">
        <v>44</v>
      </c>
      <c r="AT87" s="17">
        <v>45</v>
      </c>
      <c r="AU87" s="17">
        <v>46</v>
      </c>
      <c r="AV87" s="17">
        <v>47</v>
      </c>
      <c r="AW87" s="17">
        <v>48</v>
      </c>
      <c r="AX87" s="17">
        <v>49</v>
      </c>
      <c r="AY87" s="17">
        <v>50</v>
      </c>
      <c r="AZ87" s="17">
        <v>51</v>
      </c>
      <c r="BA87" s="16">
        <v>52</v>
      </c>
    </row>
    <row r="88" spans="1:53" x14ac:dyDescent="0.25">
      <c r="A88" s="32" t="s">
        <v>52</v>
      </c>
      <c r="B88" s="37">
        <v>43833</v>
      </c>
      <c r="C88" s="37">
        <v>43840</v>
      </c>
      <c r="D88" s="37">
        <v>43847</v>
      </c>
      <c r="E88" s="37">
        <v>43854</v>
      </c>
      <c r="F88" s="37">
        <v>43861</v>
      </c>
      <c r="G88" s="37">
        <v>43868</v>
      </c>
      <c r="H88" s="37">
        <v>43875</v>
      </c>
      <c r="I88" s="37">
        <v>43882</v>
      </c>
      <c r="J88" s="37">
        <v>43889</v>
      </c>
      <c r="K88" s="37">
        <v>43896</v>
      </c>
      <c r="L88" s="37">
        <v>43903</v>
      </c>
      <c r="M88" s="37">
        <v>43910</v>
      </c>
      <c r="N88" s="37">
        <v>43917</v>
      </c>
      <c r="O88" s="37">
        <v>43924</v>
      </c>
      <c r="P88" s="89">
        <v>43931</v>
      </c>
      <c r="Q88" s="89">
        <v>43938</v>
      </c>
      <c r="R88" s="36">
        <v>43945</v>
      </c>
      <c r="S88" s="36">
        <v>43952</v>
      </c>
      <c r="T88" s="36">
        <v>43959</v>
      </c>
      <c r="U88" s="36">
        <v>43966</v>
      </c>
      <c r="V88" s="36">
        <v>43973</v>
      </c>
      <c r="W88" s="36">
        <v>43980</v>
      </c>
      <c r="X88" s="36">
        <v>43987</v>
      </c>
      <c r="Y88" s="36">
        <v>43994</v>
      </c>
      <c r="Z88" s="36">
        <v>44001</v>
      </c>
      <c r="AA88" s="36">
        <v>44008</v>
      </c>
      <c r="AB88" s="36">
        <v>44015</v>
      </c>
      <c r="AC88" s="36">
        <v>44022</v>
      </c>
      <c r="AD88" s="36">
        <v>44029</v>
      </c>
      <c r="AE88" s="36">
        <v>44036</v>
      </c>
      <c r="AF88" s="36">
        <v>44043</v>
      </c>
      <c r="AG88" s="36">
        <v>44050</v>
      </c>
      <c r="AH88" s="36">
        <v>44057</v>
      </c>
      <c r="AI88" s="36">
        <v>44064</v>
      </c>
      <c r="AJ88" s="36">
        <v>44071</v>
      </c>
      <c r="AK88" s="36">
        <v>44078</v>
      </c>
      <c r="AL88" s="36">
        <v>44085</v>
      </c>
      <c r="AM88" s="36">
        <v>44092</v>
      </c>
      <c r="AN88" s="36">
        <v>44099</v>
      </c>
      <c r="AO88" s="36">
        <v>44106</v>
      </c>
      <c r="AP88" s="36">
        <v>44113</v>
      </c>
      <c r="AQ88" s="36">
        <v>44120</v>
      </c>
      <c r="AR88" s="36">
        <v>44127</v>
      </c>
      <c r="AS88" s="36">
        <v>44134</v>
      </c>
      <c r="AT88" s="36">
        <v>44141</v>
      </c>
      <c r="AU88" s="36">
        <v>44148</v>
      </c>
      <c r="AV88" s="36">
        <v>44155</v>
      </c>
      <c r="AW88" s="36">
        <v>44162</v>
      </c>
      <c r="AX88" s="36">
        <v>44169</v>
      </c>
      <c r="AY88" s="36">
        <v>44176</v>
      </c>
      <c r="AZ88" s="36">
        <v>44183</v>
      </c>
      <c r="BA88" s="15">
        <v>44190</v>
      </c>
    </row>
    <row r="89" spans="1:53" x14ac:dyDescent="0.25">
      <c r="A89" s="28" t="s">
        <v>51</v>
      </c>
      <c r="B89" s="65" t="e">
        <f>(B65/'UK Pop by Age'!$G17)*52</f>
        <v>#DIV/0!</v>
      </c>
      <c r="C89" s="65" t="e">
        <f>(C65/'UK Pop by Age'!$G17)*52</f>
        <v>#DIV/0!</v>
      </c>
      <c r="D89" s="65" t="e">
        <f>(D65/'UK Pop by Age'!$G17)*52</f>
        <v>#DIV/0!</v>
      </c>
      <c r="E89" s="86">
        <v>2.7909610432827069E-4</v>
      </c>
      <c r="F89" s="86">
        <v>3.4887013041033838E-4</v>
      </c>
      <c r="G89" s="86">
        <v>4.1864415649240603E-4</v>
      </c>
      <c r="H89" s="86">
        <v>4.8841818257447367E-4</v>
      </c>
      <c r="I89" s="86">
        <v>5.5819220865654137E-4</v>
      </c>
      <c r="J89" s="86">
        <v>6.2796623473860907E-4</v>
      </c>
      <c r="K89" s="86">
        <v>6.9774026082067677E-4</v>
      </c>
      <c r="L89" s="86">
        <v>7.6751428690274436E-4</v>
      </c>
      <c r="M89" s="86">
        <v>8.3728831298481206E-4</v>
      </c>
      <c r="N89" s="86">
        <v>9.0706233906687975E-4</v>
      </c>
      <c r="O89" s="86">
        <v>9.7683636514894734E-4</v>
      </c>
      <c r="P89" s="91">
        <v>1.0466103912310152E-3</v>
      </c>
      <c r="Q89" s="91">
        <v>9.6610189959786021E-4</v>
      </c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5"/>
    </row>
    <row r="90" spans="1:53" x14ac:dyDescent="0.25">
      <c r="A90" s="28" t="s">
        <v>44</v>
      </c>
      <c r="B90" s="65" t="e">
        <f>(B66/'UK Pop by Age'!$G18)*52</f>
        <v>#DIV/0!</v>
      </c>
      <c r="C90" s="65" t="e">
        <f>(C66/'UK Pop by Age'!$G18)*52</f>
        <v>#DIV/0!</v>
      </c>
      <c r="D90" s="65" t="e">
        <f>(D66/'UK Pop by Age'!$G18)*52</f>
        <v>#DIV/0!</v>
      </c>
      <c r="E90" s="86">
        <v>3.0735659625137792E-4</v>
      </c>
      <c r="F90" s="86">
        <v>2.8407200562627355E-4</v>
      </c>
      <c r="G90" s="86">
        <v>1.9559056125087687E-4</v>
      </c>
      <c r="H90" s="86">
        <v>2.3750282437606476E-4</v>
      </c>
      <c r="I90" s="86">
        <v>2.887289237512944E-4</v>
      </c>
      <c r="J90" s="86">
        <v>2.887289237512944E-4</v>
      </c>
      <c r="K90" s="86">
        <v>3.2132735062644058E-4</v>
      </c>
      <c r="L90" s="86">
        <v>3.2132735062644058E-4</v>
      </c>
      <c r="M90" s="86">
        <v>2.4215974250108564E-4</v>
      </c>
      <c r="N90" s="86">
        <v>2.7010125125121094E-4</v>
      </c>
      <c r="O90" s="86">
        <v>2.9804276000133621E-4</v>
      </c>
      <c r="P90" s="91">
        <v>3.2598426875146143E-4</v>
      </c>
      <c r="Q90" s="91">
        <v>3.009085557705798E-4</v>
      </c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5"/>
    </row>
    <row r="91" spans="1:53" x14ac:dyDescent="0.25">
      <c r="A91" s="28" t="s">
        <v>45</v>
      </c>
      <c r="B91" s="65" t="e">
        <f>(B67/'UK Pop by Age'!$G19)*52</f>
        <v>#DIV/0!</v>
      </c>
      <c r="C91" s="65" t="e">
        <f>(C67/'UK Pop by Age'!$G19)*52</f>
        <v>#DIV/0!</v>
      </c>
      <c r="D91" s="65" t="e">
        <f>(D67/'UK Pop by Age'!$G19)*52</f>
        <v>#DIV/0!</v>
      </c>
      <c r="E91" s="86">
        <v>4.2491103623512957E-4</v>
      </c>
      <c r="F91" s="86">
        <v>4.3728708583421101E-4</v>
      </c>
      <c r="G91" s="86">
        <v>3.7128148797244332E-4</v>
      </c>
      <c r="H91" s="86">
        <v>4.0840963676968764E-4</v>
      </c>
      <c r="I91" s="86">
        <v>4.3522441090103076E-4</v>
      </c>
      <c r="J91" s="86">
        <v>4.517258103664727E-4</v>
      </c>
      <c r="K91" s="86">
        <v>4.434751106337517E-4</v>
      </c>
      <c r="L91" s="86">
        <v>4.6822720983191458E-4</v>
      </c>
      <c r="M91" s="86">
        <v>3.6921881303926307E-4</v>
      </c>
      <c r="N91" s="86">
        <v>3.9603358717060614E-4</v>
      </c>
      <c r="O91" s="86">
        <v>3.919082373042457E-4</v>
      </c>
      <c r="P91" s="91">
        <v>3.8778288743788526E-4</v>
      </c>
      <c r="Q91" s="91">
        <v>3.5795343455804796E-4</v>
      </c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5"/>
    </row>
    <row r="92" spans="1:53" x14ac:dyDescent="0.25">
      <c r="A92" s="28" t="s">
        <v>46</v>
      </c>
      <c r="B92" s="65" t="e">
        <f>(B68/'UK Pop by Age'!$G20)*52</f>
        <v>#DIV/0!</v>
      </c>
      <c r="C92" s="65" t="e">
        <f>(C68/'UK Pop by Age'!$G20)*52</f>
        <v>#DIV/0!</v>
      </c>
      <c r="D92" s="65" t="e">
        <f>(D68/'UK Pop by Age'!$G20)*52</f>
        <v>#DIV/0!</v>
      </c>
      <c r="E92" s="86">
        <v>2.8412874687349914E-3</v>
      </c>
      <c r="F92" s="86">
        <v>2.798834934516966E-3</v>
      </c>
      <c r="G92" s="86">
        <v>2.7654793719170886E-3</v>
      </c>
      <c r="H92" s="86">
        <v>2.6987682467173348E-3</v>
      </c>
      <c r="I92" s="86">
        <v>2.6593480363720249E-3</v>
      </c>
      <c r="J92" s="86">
        <v>2.625992473772148E-3</v>
      </c>
      <c r="K92" s="86">
        <v>2.6532833886265929E-3</v>
      </c>
      <c r="L92" s="86">
        <v>2.8200612016259785E-3</v>
      </c>
      <c r="M92" s="86">
        <v>2.7139298660809152E-3</v>
      </c>
      <c r="N92" s="86">
        <v>2.6502510647538769E-3</v>
      </c>
      <c r="O92" s="86">
        <v>3.7388553350589586E-3</v>
      </c>
      <c r="P92" s="91">
        <v>4.8274596053640411E-3</v>
      </c>
      <c r="Q92" s="91">
        <v>4.4561165587975763E-3</v>
      </c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5"/>
    </row>
    <row r="93" spans="1:53" x14ac:dyDescent="0.25">
      <c r="A93" s="28" t="s">
        <v>47</v>
      </c>
      <c r="B93" s="65" t="e">
        <f>(B69/'UK Pop by Age'!$G21)*52</f>
        <v>#DIV/0!</v>
      </c>
      <c r="C93" s="65" t="e">
        <f>(C69/'UK Pop by Age'!$G21)*52</f>
        <v>#DIV/0!</v>
      </c>
      <c r="D93" s="65" t="e">
        <f>(D69/'UK Pop by Age'!$G21)*52</f>
        <v>#DIV/0!</v>
      </c>
      <c r="E93" s="86">
        <v>1.0371792790978262E-2</v>
      </c>
      <c r="F93" s="86">
        <v>9.8320841163345961E-3</v>
      </c>
      <c r="G93" s="86">
        <v>9.3940596847397369E-3</v>
      </c>
      <c r="H93" s="86">
        <v>8.8465291452461629E-3</v>
      </c>
      <c r="I93" s="86">
        <v>9.433169008989278E-3</v>
      </c>
      <c r="J93" s="86">
        <v>9.198513063492033E-3</v>
      </c>
      <c r="K93" s="86">
        <v>9.073363225893501E-3</v>
      </c>
      <c r="L93" s="86">
        <v>9.2689098471412067E-3</v>
      </c>
      <c r="M93" s="86">
        <v>9.0342539016439599E-3</v>
      </c>
      <c r="N93" s="86">
        <v>9.5504969817379014E-3</v>
      </c>
      <c r="O93" s="86">
        <v>1.3899453838286854E-2</v>
      </c>
      <c r="P93" s="91">
        <v>1.824841069483581E-2</v>
      </c>
      <c r="Q93" s="91">
        <v>1.6844686795233058E-2</v>
      </c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5"/>
    </row>
    <row r="94" spans="1:53" x14ac:dyDescent="0.25">
      <c r="A94" s="28" t="s">
        <v>48</v>
      </c>
      <c r="B94" s="65" t="e">
        <f>(B70/'UK Pop by Age'!$G22)*52</f>
        <v>#DIV/0!</v>
      </c>
      <c r="C94" s="65" t="e">
        <f>(C70/'UK Pop by Age'!$G22)*52</f>
        <v>#DIV/0!</v>
      </c>
      <c r="D94" s="65" t="e">
        <f>(D70/'UK Pop by Age'!$G22)*52</f>
        <v>#DIV/0!</v>
      </c>
      <c r="E94" s="86">
        <v>3.5131953316343625E-2</v>
      </c>
      <c r="F94" s="86">
        <v>3.5131953316343625E-2</v>
      </c>
      <c r="G94" s="86">
        <v>3.2963642680007392E-2</v>
      </c>
      <c r="H94" s="86">
        <v>3.2165491525527792E-2</v>
      </c>
      <c r="I94" s="86">
        <v>3.1739810909805342E-2</v>
      </c>
      <c r="J94" s="86">
        <v>3.1473760524978807E-2</v>
      </c>
      <c r="K94" s="86">
        <v>3.2125583967803809E-2</v>
      </c>
      <c r="L94" s="86">
        <v>3.2378331833389021E-2</v>
      </c>
      <c r="M94" s="86">
        <v>3.2817314968352801E-2</v>
      </c>
      <c r="N94" s="86">
        <v>3.3296205661040551E-2</v>
      </c>
      <c r="O94" s="86">
        <v>5.1467446944692727E-2</v>
      </c>
      <c r="P94" s="91">
        <v>6.9638688228344903E-2</v>
      </c>
      <c r="Q94" s="91">
        <v>6.4281866056933756E-2</v>
      </c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5"/>
    </row>
    <row r="95" spans="1:53" x14ac:dyDescent="0.25">
      <c r="A95" s="46" t="s">
        <v>49</v>
      </c>
      <c r="B95" s="73" t="e">
        <f>(B71/'UK Pop by Age'!$G23)*52</f>
        <v>#DIV/0!</v>
      </c>
      <c r="C95" s="73" t="e">
        <f>(C71/'UK Pop by Age'!$G23)*52</f>
        <v>#DIV/0!</v>
      </c>
      <c r="D95" s="73" t="e">
        <f>(D71/'UK Pop by Age'!$G23)*52</f>
        <v>#DIV/0!</v>
      </c>
      <c r="E95" s="87">
        <v>0.20562086858740342</v>
      </c>
      <c r="F95" s="87">
        <v>0.19973293455725313</v>
      </c>
      <c r="G95" s="87">
        <v>0.18973359831639447</v>
      </c>
      <c r="H95" s="87">
        <v>0.18998738857631473</v>
      </c>
      <c r="I95" s="87">
        <v>0.18389642233822823</v>
      </c>
      <c r="J95" s="87">
        <v>0.1892260177965539</v>
      </c>
      <c r="K95" s="87">
        <v>0.19120558182393205</v>
      </c>
      <c r="L95" s="87">
        <v>0.18724645376917581</v>
      </c>
      <c r="M95" s="87">
        <v>0.18252595493465879</v>
      </c>
      <c r="N95" s="87">
        <v>0.1962306289703534</v>
      </c>
      <c r="O95" s="87">
        <v>0.29647778163886035</v>
      </c>
      <c r="P95" s="92">
        <v>0.39672493430736733</v>
      </c>
      <c r="Q95" s="92">
        <v>0.36620763166833908</v>
      </c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8"/>
    </row>
    <row r="96" spans="1:53" s="18" customFormat="1" ht="15.75" thickBot="1" x14ac:dyDescent="0.3">
      <c r="A96" s="75" t="s">
        <v>65</v>
      </c>
      <c r="B96" s="77"/>
      <c r="C96" s="77"/>
      <c r="D96" s="77"/>
      <c r="E96" s="79">
        <v>7.2893071604749147E-3</v>
      </c>
      <c r="F96" s="79">
        <v>7.1337450858769778E-3</v>
      </c>
      <c r="G96" s="79">
        <v>6.7570795549977084E-3</v>
      </c>
      <c r="H96" s="79">
        <v>6.6631105860781425E-3</v>
      </c>
      <c r="I96" s="79">
        <v>6.611782998012833E-3</v>
      </c>
      <c r="J96" s="79">
        <v>6.6536347236660857E-3</v>
      </c>
      <c r="K96" s="79">
        <v>6.7207554157514889E-3</v>
      </c>
      <c r="L96" s="79">
        <v>6.7476036925856507E-3</v>
      </c>
      <c r="M96" s="79">
        <v>6.5983588595957526E-3</v>
      </c>
      <c r="N96" s="79">
        <v>6.8913209391685167E-3</v>
      </c>
      <c r="O96" s="79">
        <v>1.0256041750649788E-2</v>
      </c>
      <c r="P96" s="90">
        <v>1.3620762562131059E-2</v>
      </c>
      <c r="Q96" s="90">
        <v>1.2573011595813286E-2</v>
      </c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8"/>
    </row>
    <row r="97" spans="1:53" s="31" customFormat="1" x14ac:dyDescent="0.25">
      <c r="A97" s="30"/>
      <c r="B97" s="44"/>
      <c r="C97" s="44"/>
      <c r="D97" s="44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</row>
    <row r="98" spans="1:53" s="31" customFormat="1" ht="18.75" x14ac:dyDescent="0.3">
      <c r="A98" s="14" t="s">
        <v>66</v>
      </c>
      <c r="B98" s="44"/>
      <c r="C98" s="44"/>
      <c r="D98" s="44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</row>
    <row r="99" spans="1:53" s="31" customFormat="1" x14ac:dyDescent="0.25">
      <c r="A99" s="34" t="s">
        <v>50</v>
      </c>
      <c r="B99" s="17">
        <v>1</v>
      </c>
      <c r="C99" s="17">
        <v>2</v>
      </c>
      <c r="D99" s="17">
        <v>3</v>
      </c>
      <c r="E99" s="17">
        <v>4</v>
      </c>
      <c r="F99" s="17">
        <v>5</v>
      </c>
      <c r="G99" s="17">
        <v>6</v>
      </c>
      <c r="H99" s="17">
        <v>7</v>
      </c>
      <c r="I99" s="17">
        <v>8</v>
      </c>
      <c r="J99" s="17">
        <v>9</v>
      </c>
      <c r="K99" s="17">
        <v>10</v>
      </c>
      <c r="L99" s="17">
        <v>11</v>
      </c>
      <c r="M99" s="17">
        <v>12</v>
      </c>
      <c r="N99" s="17">
        <v>13</v>
      </c>
      <c r="O99" s="17">
        <v>14</v>
      </c>
      <c r="P99" s="17">
        <v>15</v>
      </c>
      <c r="Q99" s="17">
        <v>16</v>
      </c>
      <c r="R99" s="17">
        <v>17</v>
      </c>
      <c r="S99" s="17">
        <v>18</v>
      </c>
      <c r="T99" s="17">
        <v>19</v>
      </c>
      <c r="U99" s="17">
        <v>20</v>
      </c>
      <c r="V99" s="17">
        <v>21</v>
      </c>
      <c r="W99" s="17">
        <v>22</v>
      </c>
      <c r="X99" s="17">
        <v>23</v>
      </c>
      <c r="Y99" s="17">
        <v>24</v>
      </c>
      <c r="Z99" s="17">
        <v>25</v>
      </c>
      <c r="AA99" s="17">
        <v>26</v>
      </c>
      <c r="AB99" s="17">
        <v>27</v>
      </c>
      <c r="AC99" s="17">
        <v>28</v>
      </c>
      <c r="AD99" s="17">
        <v>29</v>
      </c>
      <c r="AE99" s="17">
        <v>30</v>
      </c>
      <c r="AF99" s="17">
        <v>31</v>
      </c>
      <c r="AG99" s="17">
        <v>32</v>
      </c>
      <c r="AH99" s="17">
        <v>33</v>
      </c>
      <c r="AI99" s="17">
        <v>34</v>
      </c>
      <c r="AJ99" s="17">
        <v>35</v>
      </c>
      <c r="AK99" s="17">
        <v>36</v>
      </c>
      <c r="AL99" s="17">
        <v>37</v>
      </c>
      <c r="AM99" s="17">
        <v>38</v>
      </c>
      <c r="AN99" s="17">
        <v>39</v>
      </c>
      <c r="AO99" s="17">
        <v>40</v>
      </c>
      <c r="AP99" s="17">
        <v>41</v>
      </c>
      <c r="AQ99" s="17">
        <v>42</v>
      </c>
      <c r="AR99" s="17">
        <v>43</v>
      </c>
      <c r="AS99" s="17">
        <v>44</v>
      </c>
      <c r="AT99" s="17">
        <v>45</v>
      </c>
      <c r="AU99" s="17">
        <v>46</v>
      </c>
      <c r="AV99" s="17">
        <v>47</v>
      </c>
      <c r="AW99" s="17">
        <v>48</v>
      </c>
      <c r="AX99" s="17">
        <v>49</v>
      </c>
      <c r="AY99" s="17">
        <v>50</v>
      </c>
      <c r="AZ99" s="17">
        <v>51</v>
      </c>
      <c r="BA99" s="17">
        <v>52</v>
      </c>
    </row>
    <row r="100" spans="1:53" s="31" customFormat="1" x14ac:dyDescent="0.25">
      <c r="A100" s="32" t="s">
        <v>52</v>
      </c>
      <c r="B100" s="37">
        <v>43833</v>
      </c>
      <c r="C100" s="37">
        <v>43840</v>
      </c>
      <c r="D100" s="37">
        <v>43847</v>
      </c>
      <c r="E100" s="37">
        <v>43854</v>
      </c>
      <c r="F100" s="37">
        <v>43861</v>
      </c>
      <c r="G100" s="37">
        <v>43868</v>
      </c>
      <c r="H100" s="37">
        <v>43875</v>
      </c>
      <c r="I100" s="37">
        <v>43882</v>
      </c>
      <c r="J100" s="37">
        <v>43889</v>
      </c>
      <c r="K100" s="37">
        <v>43896</v>
      </c>
      <c r="L100" s="37">
        <v>43903</v>
      </c>
      <c r="M100" s="37">
        <v>43910</v>
      </c>
      <c r="N100" s="37">
        <v>43917</v>
      </c>
      <c r="O100" s="37">
        <v>43924</v>
      </c>
      <c r="P100" s="36">
        <v>43931</v>
      </c>
      <c r="Q100" s="36">
        <v>43938</v>
      </c>
      <c r="R100" s="36">
        <v>43945</v>
      </c>
      <c r="S100" s="36">
        <v>43952</v>
      </c>
      <c r="T100" s="36">
        <v>43959</v>
      </c>
      <c r="U100" s="36">
        <v>43966</v>
      </c>
      <c r="V100" s="36">
        <v>43973</v>
      </c>
      <c r="W100" s="36">
        <v>43980</v>
      </c>
      <c r="X100" s="36">
        <v>43987</v>
      </c>
      <c r="Y100" s="36">
        <v>43994</v>
      </c>
      <c r="Z100" s="36">
        <v>44001</v>
      </c>
      <c r="AA100" s="36">
        <v>44008</v>
      </c>
      <c r="AB100" s="36">
        <v>44015</v>
      </c>
      <c r="AC100" s="36">
        <v>44022</v>
      </c>
      <c r="AD100" s="36">
        <v>44029</v>
      </c>
      <c r="AE100" s="36">
        <v>44036</v>
      </c>
      <c r="AF100" s="36">
        <v>44043</v>
      </c>
      <c r="AG100" s="36">
        <v>44050</v>
      </c>
      <c r="AH100" s="36">
        <v>44057</v>
      </c>
      <c r="AI100" s="36">
        <v>44064</v>
      </c>
      <c r="AJ100" s="36">
        <v>44071</v>
      </c>
      <c r="AK100" s="36">
        <v>44078</v>
      </c>
      <c r="AL100" s="36">
        <v>44085</v>
      </c>
      <c r="AM100" s="36">
        <v>44092</v>
      </c>
      <c r="AN100" s="36">
        <v>44099</v>
      </c>
      <c r="AO100" s="36">
        <v>44106</v>
      </c>
      <c r="AP100" s="36">
        <v>44113</v>
      </c>
      <c r="AQ100" s="36">
        <v>44120</v>
      </c>
      <c r="AR100" s="36">
        <v>44127</v>
      </c>
      <c r="AS100" s="36">
        <v>44134</v>
      </c>
      <c r="AT100" s="36">
        <v>44141</v>
      </c>
      <c r="AU100" s="36">
        <v>44148</v>
      </c>
      <c r="AV100" s="36">
        <v>44155</v>
      </c>
      <c r="AW100" s="36">
        <v>44162</v>
      </c>
      <c r="AX100" s="36">
        <v>44169</v>
      </c>
      <c r="AY100" s="36">
        <v>44176</v>
      </c>
      <c r="AZ100" s="36">
        <v>44183</v>
      </c>
      <c r="BA100" s="36">
        <v>44190</v>
      </c>
    </row>
    <row r="101" spans="1:53" s="31" customFormat="1" ht="26.25" x14ac:dyDescent="0.25">
      <c r="A101" s="30" t="s">
        <v>43</v>
      </c>
      <c r="B101" s="38">
        <v>52</v>
      </c>
      <c r="C101" s="38">
        <v>73</v>
      </c>
      <c r="D101" s="38">
        <v>59</v>
      </c>
      <c r="E101" s="38">
        <v>50</v>
      </c>
      <c r="F101" s="38">
        <v>41</v>
      </c>
      <c r="G101" s="38">
        <v>45</v>
      </c>
      <c r="H101" s="38">
        <v>48</v>
      </c>
      <c r="I101" s="38">
        <v>26</v>
      </c>
      <c r="J101" s="38">
        <v>45</v>
      </c>
      <c r="K101" s="38">
        <v>47</v>
      </c>
      <c r="L101" s="38">
        <v>47</v>
      </c>
      <c r="M101" s="38">
        <v>46</v>
      </c>
      <c r="N101" s="38">
        <v>43</v>
      </c>
      <c r="O101" s="38">
        <v>46</v>
      </c>
      <c r="P101" s="38">
        <v>36</v>
      </c>
      <c r="Q101" s="38">
        <v>54</v>
      </c>
      <c r="R101" s="38">
        <v>57</v>
      </c>
      <c r="S101" s="38">
        <v>51</v>
      </c>
      <c r="T101" s="38">
        <v>48</v>
      </c>
      <c r="U101" s="33">
        <v>52</v>
      </c>
      <c r="V101" s="33">
        <v>60</v>
      </c>
      <c r="W101" s="33">
        <v>46</v>
      </c>
      <c r="X101" s="38">
        <v>46</v>
      </c>
      <c r="Y101" s="38">
        <v>60</v>
      </c>
      <c r="Z101" s="38">
        <v>55</v>
      </c>
      <c r="AA101" s="38">
        <v>43</v>
      </c>
      <c r="AB101" s="38">
        <v>50</v>
      </c>
      <c r="AC101" s="38">
        <v>48</v>
      </c>
      <c r="AD101" s="38">
        <v>45</v>
      </c>
      <c r="AE101" s="38">
        <v>59</v>
      </c>
      <c r="AF101" s="38">
        <v>62</v>
      </c>
      <c r="AG101" s="38">
        <v>59</v>
      </c>
      <c r="AH101" s="38">
        <v>64</v>
      </c>
      <c r="AI101" s="38">
        <v>44</v>
      </c>
      <c r="AJ101" s="38">
        <v>51</v>
      </c>
      <c r="AK101" s="38">
        <v>45</v>
      </c>
      <c r="AL101" s="38">
        <v>55</v>
      </c>
      <c r="AM101" s="33">
        <v>69</v>
      </c>
      <c r="AN101" s="38">
        <v>50</v>
      </c>
      <c r="AO101" s="38">
        <v>40</v>
      </c>
      <c r="AP101" s="38">
        <v>47</v>
      </c>
      <c r="AQ101" s="38">
        <v>43</v>
      </c>
      <c r="AR101" s="38">
        <v>65</v>
      </c>
      <c r="AS101" s="38">
        <v>46</v>
      </c>
      <c r="AT101" s="38">
        <v>44</v>
      </c>
      <c r="AU101" s="38">
        <v>47</v>
      </c>
      <c r="AV101" s="38">
        <v>62</v>
      </c>
      <c r="AW101" s="38">
        <v>58</v>
      </c>
      <c r="AX101" s="38">
        <v>45</v>
      </c>
      <c r="AY101" s="38">
        <v>51</v>
      </c>
      <c r="AZ101" s="38">
        <v>41</v>
      </c>
      <c r="BA101" s="38">
        <v>22</v>
      </c>
    </row>
    <row r="102" spans="1:53" s="31" customFormat="1" x14ac:dyDescent="0.25">
      <c r="A102" s="28" t="s">
        <v>44</v>
      </c>
      <c r="B102" s="38">
        <v>18</v>
      </c>
      <c r="C102" s="38">
        <v>17</v>
      </c>
      <c r="D102" s="38">
        <v>22</v>
      </c>
      <c r="E102" s="38">
        <v>25</v>
      </c>
      <c r="F102" s="38">
        <v>14</v>
      </c>
      <c r="G102" s="38">
        <v>23</v>
      </c>
      <c r="H102" s="38">
        <v>17</v>
      </c>
      <c r="I102" s="38">
        <v>13</v>
      </c>
      <c r="J102" s="38">
        <v>11</v>
      </c>
      <c r="K102" s="38">
        <v>27</v>
      </c>
      <c r="L102" s="38">
        <v>17</v>
      </c>
      <c r="M102" s="38">
        <v>15</v>
      </c>
      <c r="N102" s="38">
        <v>20</v>
      </c>
      <c r="O102" s="38">
        <v>22</v>
      </c>
      <c r="P102" s="38">
        <v>25</v>
      </c>
      <c r="Q102" s="38">
        <v>21</v>
      </c>
      <c r="R102" s="38">
        <v>12</v>
      </c>
      <c r="S102" s="38">
        <v>21</v>
      </c>
      <c r="T102" s="38">
        <v>21</v>
      </c>
      <c r="U102" s="33">
        <v>24</v>
      </c>
      <c r="V102" s="33">
        <v>13</v>
      </c>
      <c r="W102" s="33">
        <v>18</v>
      </c>
      <c r="X102" s="38">
        <v>19</v>
      </c>
      <c r="Y102" s="38">
        <v>17</v>
      </c>
      <c r="Z102" s="38">
        <v>21</v>
      </c>
      <c r="AA102" s="38">
        <v>22</v>
      </c>
      <c r="AB102" s="38">
        <v>23</v>
      </c>
      <c r="AC102" s="38">
        <v>21</v>
      </c>
      <c r="AD102" s="38">
        <v>15</v>
      </c>
      <c r="AE102" s="38">
        <v>13</v>
      </c>
      <c r="AF102" s="38">
        <v>18</v>
      </c>
      <c r="AG102" s="38">
        <v>18</v>
      </c>
      <c r="AH102" s="38">
        <v>11</v>
      </c>
      <c r="AI102" s="38">
        <v>22</v>
      </c>
      <c r="AJ102" s="38">
        <v>11</v>
      </c>
      <c r="AK102" s="38">
        <v>20</v>
      </c>
      <c r="AL102" s="38">
        <v>18</v>
      </c>
      <c r="AM102" s="33">
        <v>18</v>
      </c>
      <c r="AN102" s="38">
        <v>10</v>
      </c>
      <c r="AO102" s="38">
        <v>17</v>
      </c>
      <c r="AP102" s="38">
        <v>20</v>
      </c>
      <c r="AQ102" s="38">
        <v>18</v>
      </c>
      <c r="AR102" s="38">
        <v>24</v>
      </c>
      <c r="AS102" s="38">
        <v>24</v>
      </c>
      <c r="AT102" s="38">
        <v>12</v>
      </c>
      <c r="AU102" s="38">
        <v>29</v>
      </c>
      <c r="AV102" s="38">
        <v>22</v>
      </c>
      <c r="AW102" s="38">
        <v>20</v>
      </c>
      <c r="AX102" s="38">
        <v>15</v>
      </c>
      <c r="AY102" s="38">
        <v>13</v>
      </c>
      <c r="AZ102" s="38">
        <v>23</v>
      </c>
      <c r="BA102" s="38">
        <v>11</v>
      </c>
    </row>
    <row r="103" spans="1:53" s="31" customFormat="1" x14ac:dyDescent="0.25">
      <c r="A103" s="28" t="s">
        <v>45</v>
      </c>
      <c r="B103" s="38">
        <v>208</v>
      </c>
      <c r="C103" s="38">
        <v>302</v>
      </c>
      <c r="D103" s="38">
        <v>286</v>
      </c>
      <c r="E103" s="38">
        <v>298</v>
      </c>
      <c r="F103" s="38">
        <v>339</v>
      </c>
      <c r="G103" s="38">
        <v>293</v>
      </c>
      <c r="H103" s="38">
        <v>318</v>
      </c>
      <c r="I103" s="38">
        <v>294</v>
      </c>
      <c r="J103" s="38">
        <v>254</v>
      </c>
      <c r="K103" s="38">
        <v>287</v>
      </c>
      <c r="L103" s="38">
        <v>329</v>
      </c>
      <c r="M103" s="38">
        <v>278</v>
      </c>
      <c r="N103" s="38">
        <v>261</v>
      </c>
      <c r="O103" s="38">
        <v>260</v>
      </c>
      <c r="P103" s="38">
        <v>337</v>
      </c>
      <c r="Q103" s="38">
        <v>301</v>
      </c>
      <c r="R103" s="38">
        <v>340</v>
      </c>
      <c r="S103" s="38">
        <v>308</v>
      </c>
      <c r="T103" s="38">
        <v>247</v>
      </c>
      <c r="U103" s="33">
        <v>300</v>
      </c>
      <c r="V103" s="33">
        <v>294</v>
      </c>
      <c r="W103" s="33">
        <v>250</v>
      </c>
      <c r="X103" s="38">
        <v>298</v>
      </c>
      <c r="Y103" s="38">
        <v>286</v>
      </c>
      <c r="Z103" s="38">
        <v>308</v>
      </c>
      <c r="AA103" s="38">
        <v>306</v>
      </c>
      <c r="AB103" s="38">
        <v>286</v>
      </c>
      <c r="AC103" s="38">
        <v>304</v>
      </c>
      <c r="AD103" s="38">
        <v>304</v>
      </c>
      <c r="AE103" s="38">
        <v>291</v>
      </c>
      <c r="AF103" s="38">
        <v>286</v>
      </c>
      <c r="AG103" s="38">
        <v>328</v>
      </c>
      <c r="AH103" s="38">
        <v>253</v>
      </c>
      <c r="AI103" s="38">
        <v>250</v>
      </c>
      <c r="AJ103" s="38">
        <v>233</v>
      </c>
      <c r="AK103" s="38">
        <v>323</v>
      </c>
      <c r="AL103" s="38">
        <v>275</v>
      </c>
      <c r="AM103" s="33">
        <v>292</v>
      </c>
      <c r="AN103" s="38">
        <v>270</v>
      </c>
      <c r="AO103" s="38">
        <v>287</v>
      </c>
      <c r="AP103" s="38">
        <v>328</v>
      </c>
      <c r="AQ103" s="38">
        <v>301</v>
      </c>
      <c r="AR103" s="38">
        <v>309</v>
      </c>
      <c r="AS103" s="38">
        <v>289</v>
      </c>
      <c r="AT103" s="38">
        <v>308</v>
      </c>
      <c r="AU103" s="38">
        <v>292</v>
      </c>
      <c r="AV103" s="38">
        <v>312</v>
      </c>
      <c r="AW103" s="38">
        <v>317</v>
      </c>
      <c r="AX103" s="38">
        <v>326</v>
      </c>
      <c r="AY103" s="38">
        <v>295</v>
      </c>
      <c r="AZ103" s="38">
        <v>333</v>
      </c>
      <c r="BA103" s="38">
        <v>166</v>
      </c>
    </row>
    <row r="104" spans="1:53" s="31" customFormat="1" x14ac:dyDescent="0.25">
      <c r="A104" s="28" t="s">
        <v>46</v>
      </c>
      <c r="B104" s="38">
        <v>1290</v>
      </c>
      <c r="C104" s="38">
        <v>1561</v>
      </c>
      <c r="D104" s="38">
        <v>1507</v>
      </c>
      <c r="E104" s="38">
        <v>1459</v>
      </c>
      <c r="F104" s="38">
        <v>1404</v>
      </c>
      <c r="G104" s="38">
        <v>1347</v>
      </c>
      <c r="H104" s="38">
        <v>1377</v>
      </c>
      <c r="I104" s="38">
        <v>1378</v>
      </c>
      <c r="J104" s="38">
        <v>1229</v>
      </c>
      <c r="K104" s="38">
        <v>1362</v>
      </c>
      <c r="L104" s="38">
        <v>1316</v>
      </c>
      <c r="M104" s="38">
        <v>1349</v>
      </c>
      <c r="N104" s="38">
        <v>1065</v>
      </c>
      <c r="O104" s="38">
        <v>1229</v>
      </c>
      <c r="P104" s="38">
        <v>1382</v>
      </c>
      <c r="Q104" s="38">
        <v>1386</v>
      </c>
      <c r="R104" s="38">
        <v>1213</v>
      </c>
      <c r="S104" s="38">
        <v>1363</v>
      </c>
      <c r="T104" s="38">
        <v>1115</v>
      </c>
      <c r="U104" s="33">
        <v>1330</v>
      </c>
      <c r="V104" s="33">
        <v>1258</v>
      </c>
      <c r="W104" s="33">
        <v>998</v>
      </c>
      <c r="X104" s="38">
        <v>1195</v>
      </c>
      <c r="Y104" s="38">
        <v>1199</v>
      </c>
      <c r="Z104" s="38">
        <v>1161</v>
      </c>
      <c r="AA104" s="38">
        <v>1184</v>
      </c>
      <c r="AB104" s="38">
        <v>1150</v>
      </c>
      <c r="AC104" s="38">
        <v>1140</v>
      </c>
      <c r="AD104" s="38">
        <v>1166</v>
      </c>
      <c r="AE104" s="38">
        <v>1193</v>
      </c>
      <c r="AF104" s="38">
        <v>1155</v>
      </c>
      <c r="AG104" s="38">
        <v>1175</v>
      </c>
      <c r="AH104" s="38">
        <v>1130</v>
      </c>
      <c r="AI104" s="38">
        <v>1083</v>
      </c>
      <c r="AJ104" s="38">
        <v>1017</v>
      </c>
      <c r="AK104" s="38">
        <v>1196</v>
      </c>
      <c r="AL104" s="38">
        <v>1180</v>
      </c>
      <c r="AM104" s="33">
        <v>1171</v>
      </c>
      <c r="AN104" s="38">
        <v>1083</v>
      </c>
      <c r="AO104" s="38">
        <v>1200</v>
      </c>
      <c r="AP104" s="38">
        <v>1212</v>
      </c>
      <c r="AQ104" s="38">
        <v>1209</v>
      </c>
      <c r="AR104" s="38">
        <v>1200</v>
      </c>
      <c r="AS104" s="38">
        <v>1151</v>
      </c>
      <c r="AT104" s="38">
        <v>1157</v>
      </c>
      <c r="AU104" s="38">
        <v>1238</v>
      </c>
      <c r="AV104" s="38">
        <v>1223</v>
      </c>
      <c r="AW104" s="38">
        <v>1246</v>
      </c>
      <c r="AX104" s="38">
        <v>1218</v>
      </c>
      <c r="AY104" s="38">
        <v>1265</v>
      </c>
      <c r="AZ104" s="38">
        <v>1306</v>
      </c>
      <c r="BA104" s="38">
        <v>792</v>
      </c>
    </row>
    <row r="105" spans="1:53" s="31" customFormat="1" x14ac:dyDescent="0.25">
      <c r="A105" s="28" t="s">
        <v>47</v>
      </c>
      <c r="B105" s="38">
        <v>1976</v>
      </c>
      <c r="C105" s="38">
        <v>2321</v>
      </c>
      <c r="D105" s="38">
        <v>2191</v>
      </c>
      <c r="E105" s="38">
        <v>2157</v>
      </c>
      <c r="F105" s="38">
        <v>1988</v>
      </c>
      <c r="G105" s="38">
        <v>2032</v>
      </c>
      <c r="H105" s="38">
        <v>1953</v>
      </c>
      <c r="I105" s="38">
        <v>1896</v>
      </c>
      <c r="J105" s="38">
        <v>1728</v>
      </c>
      <c r="K105" s="38">
        <v>2019</v>
      </c>
      <c r="L105" s="38">
        <v>1989</v>
      </c>
      <c r="M105" s="38">
        <v>1917</v>
      </c>
      <c r="N105" s="38">
        <v>1586</v>
      </c>
      <c r="O105" s="38">
        <v>1764</v>
      </c>
      <c r="P105" s="38">
        <v>2053</v>
      </c>
      <c r="Q105" s="38">
        <v>1880</v>
      </c>
      <c r="R105" s="38">
        <v>1707</v>
      </c>
      <c r="S105" s="38">
        <v>1725</v>
      </c>
      <c r="T105" s="38">
        <v>1437</v>
      </c>
      <c r="U105" s="33">
        <v>1760</v>
      </c>
      <c r="V105" s="33">
        <v>1659</v>
      </c>
      <c r="W105" s="33">
        <v>1431</v>
      </c>
      <c r="X105" s="38">
        <v>1700</v>
      </c>
      <c r="Y105" s="38">
        <v>1607</v>
      </c>
      <c r="Z105" s="38">
        <v>1613</v>
      </c>
      <c r="AA105" s="38">
        <v>1652</v>
      </c>
      <c r="AB105" s="38">
        <v>1548</v>
      </c>
      <c r="AC105" s="38">
        <v>1600</v>
      </c>
      <c r="AD105" s="38">
        <v>1577</v>
      </c>
      <c r="AE105" s="38">
        <v>1566</v>
      </c>
      <c r="AF105" s="38">
        <v>1536</v>
      </c>
      <c r="AG105" s="38">
        <v>1608</v>
      </c>
      <c r="AH105" s="38">
        <v>1558</v>
      </c>
      <c r="AI105" s="38">
        <v>1601</v>
      </c>
      <c r="AJ105" s="38">
        <v>1442</v>
      </c>
      <c r="AK105" s="38">
        <v>1621</v>
      </c>
      <c r="AL105" s="38">
        <v>1600</v>
      </c>
      <c r="AM105" s="33">
        <v>1623</v>
      </c>
      <c r="AN105" s="38">
        <v>1607</v>
      </c>
      <c r="AO105" s="38">
        <v>1627</v>
      </c>
      <c r="AP105" s="38">
        <v>1607</v>
      </c>
      <c r="AQ105" s="38">
        <v>1654</v>
      </c>
      <c r="AR105" s="38">
        <v>1657</v>
      </c>
      <c r="AS105" s="38">
        <v>1569</v>
      </c>
      <c r="AT105" s="38">
        <v>1666</v>
      </c>
      <c r="AU105" s="38">
        <v>1716</v>
      </c>
      <c r="AV105" s="38">
        <v>1700</v>
      </c>
      <c r="AW105" s="38">
        <v>1658</v>
      </c>
      <c r="AX105" s="38">
        <v>1696</v>
      </c>
      <c r="AY105" s="38">
        <v>1814</v>
      </c>
      <c r="AZ105" s="38">
        <v>1867</v>
      </c>
      <c r="BA105" s="38">
        <v>1205</v>
      </c>
    </row>
    <row r="106" spans="1:53" s="31" customFormat="1" x14ac:dyDescent="0.25">
      <c r="A106" s="28" t="s">
        <v>48</v>
      </c>
      <c r="B106" s="38">
        <v>3612</v>
      </c>
      <c r="C106" s="38">
        <v>4155</v>
      </c>
      <c r="D106" s="38">
        <v>3866</v>
      </c>
      <c r="E106" s="38">
        <v>3824</v>
      </c>
      <c r="F106" s="38">
        <v>3661</v>
      </c>
      <c r="G106" s="38">
        <v>3376</v>
      </c>
      <c r="H106" s="38">
        <v>3492</v>
      </c>
      <c r="I106" s="38">
        <v>3398</v>
      </c>
      <c r="J106" s="38">
        <v>3028</v>
      </c>
      <c r="K106" s="38">
        <v>3691</v>
      </c>
      <c r="L106" s="38">
        <v>3594</v>
      </c>
      <c r="M106" s="38">
        <v>3342</v>
      </c>
      <c r="N106" s="38">
        <v>2884</v>
      </c>
      <c r="O106" s="38">
        <v>3013</v>
      </c>
      <c r="P106" s="38">
        <v>3442</v>
      </c>
      <c r="Q106" s="38">
        <v>3109</v>
      </c>
      <c r="R106" s="38">
        <v>2906</v>
      </c>
      <c r="S106" s="38">
        <v>2907</v>
      </c>
      <c r="T106" s="38">
        <v>2384</v>
      </c>
      <c r="U106" s="33">
        <v>2791</v>
      </c>
      <c r="V106" s="33">
        <v>2687</v>
      </c>
      <c r="W106" s="33">
        <v>2330</v>
      </c>
      <c r="X106" s="38">
        <v>2881</v>
      </c>
      <c r="Y106" s="38">
        <v>2670</v>
      </c>
      <c r="Z106" s="38">
        <v>2550</v>
      </c>
      <c r="AA106" s="38">
        <v>2508</v>
      </c>
      <c r="AB106" s="38">
        <v>2611</v>
      </c>
      <c r="AC106" s="38">
        <v>2633</v>
      </c>
      <c r="AD106" s="38">
        <v>2484</v>
      </c>
      <c r="AE106" s="38">
        <v>2628</v>
      </c>
      <c r="AF106" s="38">
        <v>2620</v>
      </c>
      <c r="AG106" s="38">
        <v>2563</v>
      </c>
      <c r="AH106" s="38">
        <v>2489</v>
      </c>
      <c r="AI106" s="38">
        <v>2560</v>
      </c>
      <c r="AJ106" s="38">
        <v>2150</v>
      </c>
      <c r="AK106" s="38">
        <v>2638</v>
      </c>
      <c r="AL106" s="38">
        <v>2576</v>
      </c>
      <c r="AM106" s="33">
        <v>2601</v>
      </c>
      <c r="AN106" s="38">
        <v>2629</v>
      </c>
      <c r="AO106" s="38">
        <v>2696</v>
      </c>
      <c r="AP106" s="38">
        <v>2741</v>
      </c>
      <c r="AQ106" s="38">
        <v>2769</v>
      </c>
      <c r="AR106" s="38">
        <v>2642</v>
      </c>
      <c r="AS106" s="38">
        <v>2700</v>
      </c>
      <c r="AT106" s="38">
        <v>2949</v>
      </c>
      <c r="AU106" s="38">
        <v>2819</v>
      </c>
      <c r="AV106" s="38">
        <v>2766</v>
      </c>
      <c r="AW106" s="38">
        <v>2829</v>
      </c>
      <c r="AX106" s="38">
        <v>2965</v>
      </c>
      <c r="AY106" s="38">
        <v>2962</v>
      </c>
      <c r="AZ106" s="38">
        <v>3136</v>
      </c>
      <c r="BA106" s="38">
        <v>2013</v>
      </c>
    </row>
    <row r="107" spans="1:53" s="31" customFormat="1" x14ac:dyDescent="0.25">
      <c r="A107" s="30" t="s">
        <v>49</v>
      </c>
      <c r="B107" s="38">
        <v>5565</v>
      </c>
      <c r="C107" s="38">
        <v>6621</v>
      </c>
      <c r="D107" s="38">
        <v>6325</v>
      </c>
      <c r="E107" s="38">
        <v>6122</v>
      </c>
      <c r="F107" s="38">
        <v>5838</v>
      </c>
      <c r="G107" s="38">
        <v>5374</v>
      </c>
      <c r="H107" s="38">
        <v>5041</v>
      </c>
      <c r="I107" s="38">
        <v>5137</v>
      </c>
      <c r="J107" s="38">
        <v>4559</v>
      </c>
      <c r="K107" s="38">
        <v>5564</v>
      </c>
      <c r="L107" s="38">
        <v>5496</v>
      </c>
      <c r="M107" s="38">
        <v>4966</v>
      </c>
      <c r="N107" s="38">
        <v>4082</v>
      </c>
      <c r="O107" s="38">
        <v>4460</v>
      </c>
      <c r="P107" s="38">
        <v>5026</v>
      </c>
      <c r="Q107" s="38">
        <v>4472</v>
      </c>
      <c r="R107" s="38">
        <v>4071</v>
      </c>
      <c r="S107" s="38">
        <v>3778</v>
      </c>
      <c r="T107" s="38">
        <v>3372</v>
      </c>
      <c r="U107" s="33">
        <v>3884</v>
      </c>
      <c r="V107" s="33">
        <v>3665</v>
      </c>
      <c r="W107" s="33">
        <v>3074</v>
      </c>
      <c r="X107" s="38">
        <v>3811</v>
      </c>
      <c r="Y107" s="38">
        <v>3504</v>
      </c>
      <c r="Z107" s="38">
        <v>3548</v>
      </c>
      <c r="AA107" s="38">
        <v>3497</v>
      </c>
      <c r="AB107" s="38">
        <v>3590</v>
      </c>
      <c r="AC107" s="38">
        <v>3547</v>
      </c>
      <c r="AD107" s="38">
        <v>3536</v>
      </c>
      <c r="AE107" s="38">
        <v>3391</v>
      </c>
      <c r="AF107" s="38">
        <v>3484</v>
      </c>
      <c r="AG107" s="38">
        <v>3568</v>
      </c>
      <c r="AH107" s="38">
        <v>3325</v>
      </c>
      <c r="AI107" s="38">
        <v>3418</v>
      </c>
      <c r="AJ107" s="38">
        <v>2961</v>
      </c>
      <c r="AK107" s="38">
        <v>3602</v>
      </c>
      <c r="AL107" s="38">
        <v>3487</v>
      </c>
      <c r="AM107" s="33">
        <v>3531</v>
      </c>
      <c r="AN107" s="38">
        <v>3501</v>
      </c>
      <c r="AO107" s="38">
        <v>3636</v>
      </c>
      <c r="AP107" s="38">
        <v>3694</v>
      </c>
      <c r="AQ107" s="38">
        <v>3870</v>
      </c>
      <c r="AR107" s="38">
        <v>3706</v>
      </c>
      <c r="AS107" s="38">
        <v>3750</v>
      </c>
      <c r="AT107" s="38">
        <v>4015</v>
      </c>
      <c r="AU107" s="38">
        <v>4052</v>
      </c>
      <c r="AV107" s="38">
        <v>3872</v>
      </c>
      <c r="AW107" s="38">
        <v>3905</v>
      </c>
      <c r="AX107" s="38">
        <v>4022</v>
      </c>
      <c r="AY107" s="38">
        <v>4150</v>
      </c>
      <c r="AZ107" s="38">
        <v>4410</v>
      </c>
      <c r="BA107" s="38">
        <v>2922</v>
      </c>
    </row>
    <row r="108" spans="1:53" s="31" customFormat="1" x14ac:dyDescent="0.25">
      <c r="A108" s="30" t="s">
        <v>65</v>
      </c>
      <c r="B108" s="38"/>
      <c r="C108" s="38"/>
      <c r="D108" s="38"/>
      <c r="E108" s="38">
        <f>SUM(E101:E107)</f>
        <v>13935</v>
      </c>
      <c r="F108" s="38">
        <f t="shared" ref="F108:BA108" si="5">SUM(F101:F107)</f>
        <v>13285</v>
      </c>
      <c r="G108" s="38">
        <f t="shared" si="5"/>
        <v>12490</v>
      </c>
      <c r="H108" s="38">
        <f t="shared" si="5"/>
        <v>12246</v>
      </c>
      <c r="I108" s="38">
        <f t="shared" si="5"/>
        <v>12142</v>
      </c>
      <c r="J108" s="38">
        <f t="shared" si="5"/>
        <v>10854</v>
      </c>
      <c r="K108" s="38">
        <f t="shared" si="5"/>
        <v>12997</v>
      </c>
      <c r="L108" s="38">
        <f t="shared" si="5"/>
        <v>12788</v>
      </c>
      <c r="M108" s="38">
        <f t="shared" si="5"/>
        <v>11913</v>
      </c>
      <c r="N108" s="38">
        <f t="shared" si="5"/>
        <v>9941</v>
      </c>
      <c r="O108" s="38">
        <f t="shared" si="5"/>
        <v>10794</v>
      </c>
      <c r="P108" s="38">
        <f t="shared" si="5"/>
        <v>12301</v>
      </c>
      <c r="Q108" s="38">
        <f t="shared" si="5"/>
        <v>11223</v>
      </c>
      <c r="R108" s="38">
        <f t="shared" si="5"/>
        <v>10306</v>
      </c>
      <c r="S108" s="38">
        <f t="shared" si="5"/>
        <v>10153</v>
      </c>
      <c r="T108" s="38">
        <f t="shared" si="5"/>
        <v>8624</v>
      </c>
      <c r="U108" s="38">
        <f t="shared" si="5"/>
        <v>10141</v>
      </c>
      <c r="V108" s="38">
        <f t="shared" si="5"/>
        <v>9636</v>
      </c>
      <c r="W108" s="38">
        <f t="shared" si="5"/>
        <v>8147</v>
      </c>
      <c r="X108" s="38">
        <f t="shared" si="5"/>
        <v>9950</v>
      </c>
      <c r="Y108" s="38">
        <f t="shared" si="5"/>
        <v>9343</v>
      </c>
      <c r="Z108" s="38">
        <f t="shared" si="5"/>
        <v>9256</v>
      </c>
      <c r="AA108" s="38">
        <f t="shared" si="5"/>
        <v>9212</v>
      </c>
      <c r="AB108" s="38">
        <f t="shared" si="5"/>
        <v>9258</v>
      </c>
      <c r="AC108" s="38">
        <f t="shared" si="5"/>
        <v>9293</v>
      </c>
      <c r="AD108" s="38">
        <f t="shared" si="5"/>
        <v>9127</v>
      </c>
      <c r="AE108" s="38">
        <f t="shared" si="5"/>
        <v>9141</v>
      </c>
      <c r="AF108" s="38">
        <f t="shared" si="5"/>
        <v>9161</v>
      </c>
      <c r="AG108" s="38">
        <f t="shared" si="5"/>
        <v>9319</v>
      </c>
      <c r="AH108" s="38">
        <f t="shared" si="5"/>
        <v>8830</v>
      </c>
      <c r="AI108" s="38">
        <f t="shared" si="5"/>
        <v>8978</v>
      </c>
      <c r="AJ108" s="38">
        <f t="shared" si="5"/>
        <v>7865</v>
      </c>
      <c r="AK108" s="38">
        <f t="shared" si="5"/>
        <v>9445</v>
      </c>
      <c r="AL108" s="38">
        <f t="shared" si="5"/>
        <v>9191</v>
      </c>
      <c r="AM108" s="38">
        <f t="shared" si="5"/>
        <v>9305</v>
      </c>
      <c r="AN108" s="38">
        <f t="shared" si="5"/>
        <v>9150</v>
      </c>
      <c r="AO108" s="38">
        <f t="shared" si="5"/>
        <v>9503</v>
      </c>
      <c r="AP108" s="38">
        <f t="shared" si="5"/>
        <v>9649</v>
      </c>
      <c r="AQ108" s="38">
        <f t="shared" si="5"/>
        <v>9864</v>
      </c>
      <c r="AR108" s="38">
        <f t="shared" si="5"/>
        <v>9603</v>
      </c>
      <c r="AS108" s="38">
        <f t="shared" si="5"/>
        <v>9529</v>
      </c>
      <c r="AT108" s="38">
        <f t="shared" si="5"/>
        <v>10151</v>
      </c>
      <c r="AU108" s="38">
        <f t="shared" si="5"/>
        <v>10193</v>
      </c>
      <c r="AV108" s="38">
        <f t="shared" si="5"/>
        <v>9957</v>
      </c>
      <c r="AW108" s="38">
        <f t="shared" si="5"/>
        <v>10033</v>
      </c>
      <c r="AX108" s="38">
        <f t="shared" si="5"/>
        <v>10287</v>
      </c>
      <c r="AY108" s="38">
        <f t="shared" si="5"/>
        <v>10550</v>
      </c>
      <c r="AZ108" s="38">
        <f t="shared" si="5"/>
        <v>11116</v>
      </c>
      <c r="BA108" s="38">
        <f t="shared" si="5"/>
        <v>7131</v>
      </c>
    </row>
    <row r="109" spans="1:53" s="31" customFormat="1" x14ac:dyDescent="0.25">
      <c r="A109" s="29"/>
    </row>
    <row r="110" spans="1:53" s="18" customFormat="1" ht="18.75" x14ac:dyDescent="0.3">
      <c r="A110" s="14" t="s">
        <v>62</v>
      </c>
      <c r="BA110" s="35"/>
    </row>
    <row r="111" spans="1:53" s="31" customFormat="1" x14ac:dyDescent="0.25">
      <c r="A111" s="34" t="s">
        <v>50</v>
      </c>
      <c r="B111" s="17">
        <v>1</v>
      </c>
      <c r="C111" s="17">
        <v>2</v>
      </c>
      <c r="D111" s="17">
        <v>3</v>
      </c>
      <c r="E111" s="17">
        <v>4</v>
      </c>
      <c r="F111" s="17">
        <v>5</v>
      </c>
      <c r="G111" s="17">
        <v>6</v>
      </c>
      <c r="H111" s="17">
        <v>7</v>
      </c>
      <c r="I111" s="17">
        <v>8</v>
      </c>
      <c r="J111" s="17">
        <v>9</v>
      </c>
      <c r="K111" s="17">
        <v>10</v>
      </c>
      <c r="L111" s="17">
        <v>11</v>
      </c>
      <c r="M111" s="17">
        <v>12</v>
      </c>
      <c r="N111" s="17">
        <v>13</v>
      </c>
      <c r="O111" s="17">
        <v>14</v>
      </c>
      <c r="P111" s="17">
        <v>15</v>
      </c>
      <c r="Q111" s="17">
        <v>16</v>
      </c>
      <c r="R111" s="17">
        <v>17</v>
      </c>
      <c r="S111" s="17">
        <v>18</v>
      </c>
      <c r="T111" s="17">
        <v>19</v>
      </c>
      <c r="U111" s="17">
        <v>20</v>
      </c>
      <c r="V111" s="17">
        <v>21</v>
      </c>
      <c r="W111" s="17">
        <v>22</v>
      </c>
      <c r="X111" s="17">
        <v>23</v>
      </c>
      <c r="Y111" s="17">
        <v>24</v>
      </c>
      <c r="Z111" s="17">
        <v>25</v>
      </c>
      <c r="AA111" s="17">
        <v>26</v>
      </c>
      <c r="AB111" s="17">
        <v>27</v>
      </c>
      <c r="AC111" s="17">
        <v>28</v>
      </c>
      <c r="AD111" s="17">
        <v>29</v>
      </c>
      <c r="AE111" s="17">
        <v>30</v>
      </c>
      <c r="AF111" s="17">
        <v>31</v>
      </c>
      <c r="AG111" s="17">
        <v>32</v>
      </c>
      <c r="AH111" s="17">
        <v>33</v>
      </c>
      <c r="AI111" s="17">
        <v>34</v>
      </c>
      <c r="AJ111" s="17">
        <v>35</v>
      </c>
      <c r="AK111" s="17">
        <v>36</v>
      </c>
      <c r="AL111" s="17">
        <v>37</v>
      </c>
      <c r="AM111" s="17">
        <v>38</v>
      </c>
      <c r="AN111" s="17">
        <v>39</v>
      </c>
      <c r="AO111" s="17">
        <v>40</v>
      </c>
      <c r="AP111" s="17">
        <v>41</v>
      </c>
      <c r="AQ111" s="17">
        <v>42</v>
      </c>
      <c r="AR111" s="17">
        <v>43</v>
      </c>
      <c r="AS111" s="17">
        <v>44</v>
      </c>
      <c r="AT111" s="17">
        <v>45</v>
      </c>
      <c r="AU111" s="17">
        <v>46</v>
      </c>
      <c r="AV111" s="17">
        <v>47</v>
      </c>
      <c r="AW111" s="17">
        <v>48</v>
      </c>
      <c r="AX111" s="17">
        <v>49</v>
      </c>
      <c r="AY111" s="17">
        <v>50</v>
      </c>
      <c r="AZ111" s="17">
        <v>51</v>
      </c>
      <c r="BA111" s="16">
        <v>52</v>
      </c>
    </row>
    <row r="112" spans="1:53" s="31" customFormat="1" x14ac:dyDescent="0.25">
      <c r="A112" s="32" t="s">
        <v>52</v>
      </c>
      <c r="B112" s="37">
        <v>43833</v>
      </c>
      <c r="C112" s="37">
        <v>43840</v>
      </c>
      <c r="D112" s="37">
        <v>43847</v>
      </c>
      <c r="E112" s="37">
        <v>43854</v>
      </c>
      <c r="F112" s="37">
        <v>43861</v>
      </c>
      <c r="G112" s="37">
        <v>43868</v>
      </c>
      <c r="H112" s="37">
        <v>43875</v>
      </c>
      <c r="I112" s="37">
        <v>43882</v>
      </c>
      <c r="J112" s="37">
        <v>43889</v>
      </c>
      <c r="K112" s="37">
        <v>43896</v>
      </c>
      <c r="L112" s="37">
        <v>43903</v>
      </c>
      <c r="M112" s="37">
        <v>43910</v>
      </c>
      <c r="N112" s="37">
        <v>43917</v>
      </c>
      <c r="O112" s="37">
        <v>43924</v>
      </c>
      <c r="P112" s="36">
        <v>43931</v>
      </c>
      <c r="Q112" s="36">
        <v>43938</v>
      </c>
      <c r="R112" s="36">
        <v>43945</v>
      </c>
      <c r="S112" s="36">
        <v>43952</v>
      </c>
      <c r="T112" s="36">
        <v>43959</v>
      </c>
      <c r="U112" s="36">
        <v>43966</v>
      </c>
      <c r="V112" s="36">
        <v>43973</v>
      </c>
      <c r="W112" s="36">
        <v>43980</v>
      </c>
      <c r="X112" s="36">
        <v>43987</v>
      </c>
      <c r="Y112" s="36">
        <v>43994</v>
      </c>
      <c r="Z112" s="36">
        <v>44001</v>
      </c>
      <c r="AA112" s="36">
        <v>44008</v>
      </c>
      <c r="AB112" s="36">
        <v>44015</v>
      </c>
      <c r="AC112" s="36">
        <v>44022</v>
      </c>
      <c r="AD112" s="36">
        <v>44029</v>
      </c>
      <c r="AE112" s="36">
        <v>44036</v>
      </c>
      <c r="AF112" s="36">
        <v>44043</v>
      </c>
      <c r="AG112" s="36">
        <v>44050</v>
      </c>
      <c r="AH112" s="36">
        <v>44057</v>
      </c>
      <c r="AI112" s="36">
        <v>44064</v>
      </c>
      <c r="AJ112" s="36">
        <v>44071</v>
      </c>
      <c r="AK112" s="36">
        <v>44078</v>
      </c>
      <c r="AL112" s="36">
        <v>44085</v>
      </c>
      <c r="AM112" s="36">
        <v>44092</v>
      </c>
      <c r="AN112" s="36">
        <v>44099</v>
      </c>
      <c r="AO112" s="36">
        <v>44106</v>
      </c>
      <c r="AP112" s="36">
        <v>44113</v>
      </c>
      <c r="AQ112" s="36">
        <v>44120</v>
      </c>
      <c r="AR112" s="36">
        <v>44127</v>
      </c>
      <c r="AS112" s="36">
        <v>44134</v>
      </c>
      <c r="AT112" s="36">
        <v>44141</v>
      </c>
      <c r="AU112" s="36">
        <v>44148</v>
      </c>
      <c r="AV112" s="36">
        <v>44155</v>
      </c>
      <c r="AW112" s="36">
        <v>44162</v>
      </c>
      <c r="AX112" s="36">
        <v>44169</v>
      </c>
      <c r="AY112" s="36">
        <v>44176</v>
      </c>
      <c r="AZ112" s="36">
        <v>44183</v>
      </c>
      <c r="BA112" s="15">
        <v>44190</v>
      </c>
    </row>
    <row r="113" spans="1:53" s="31" customFormat="1" x14ac:dyDescent="0.25">
      <c r="A113" s="28" t="s">
        <v>51</v>
      </c>
      <c r="B113" s="38">
        <v>52</v>
      </c>
      <c r="C113" s="38">
        <v>73</v>
      </c>
      <c r="D113" s="38">
        <v>59</v>
      </c>
      <c r="E113" s="44">
        <f t="shared" ref="E113:BA118" si="6">E29-E101</f>
        <v>-8</v>
      </c>
      <c r="F113" s="44">
        <f t="shared" si="6"/>
        <v>16</v>
      </c>
      <c r="G113" s="44">
        <f t="shared" si="6"/>
        <v>9</v>
      </c>
      <c r="H113" s="44">
        <f t="shared" si="6"/>
        <v>1</v>
      </c>
      <c r="I113" s="44">
        <f t="shared" si="6"/>
        <v>33</v>
      </c>
      <c r="J113" s="44">
        <f t="shared" si="6"/>
        <v>7</v>
      </c>
      <c r="K113" s="44">
        <f t="shared" si="6"/>
        <v>-2</v>
      </c>
      <c r="L113" s="44">
        <f t="shared" si="6"/>
        <v>10</v>
      </c>
      <c r="M113" s="44">
        <f t="shared" si="6"/>
        <v>3</v>
      </c>
      <c r="N113" s="44">
        <f t="shared" si="6"/>
        <v>2</v>
      </c>
      <c r="O113" s="44">
        <f t="shared" si="6"/>
        <v>-5</v>
      </c>
      <c r="P113" s="44">
        <f t="shared" si="6"/>
        <v>11</v>
      </c>
      <c r="Q113" s="44">
        <f t="shared" si="6"/>
        <v>-6</v>
      </c>
      <c r="R113" s="44">
        <f t="shared" si="6"/>
        <v>-23</v>
      </c>
      <c r="S113" s="44">
        <f t="shared" si="6"/>
        <v>-5</v>
      </c>
      <c r="T113" s="44">
        <f t="shared" si="6"/>
        <v>8</v>
      </c>
      <c r="U113" s="44">
        <f t="shared" si="6"/>
        <v>-8</v>
      </c>
      <c r="V113" s="44">
        <f t="shared" si="6"/>
        <v>-9</v>
      </c>
      <c r="W113" s="44">
        <f t="shared" si="6"/>
        <v>-1</v>
      </c>
      <c r="X113" s="44">
        <f t="shared" si="6"/>
        <v>2</v>
      </c>
      <c r="Y113" s="44">
        <f t="shared" si="6"/>
        <v>-14</v>
      </c>
      <c r="Z113" s="44">
        <f t="shared" si="6"/>
        <v>-9</v>
      </c>
      <c r="AA113" s="44">
        <f t="shared" si="6"/>
        <v>-4</v>
      </c>
      <c r="AB113" s="44">
        <f t="shared" si="6"/>
        <v>-17</v>
      </c>
      <c r="AC113" s="44">
        <f t="shared" si="6"/>
        <v>-4</v>
      </c>
      <c r="AD113" s="44">
        <f t="shared" si="6"/>
        <v>0</v>
      </c>
      <c r="AE113" s="44">
        <f t="shared" si="6"/>
        <v>-2</v>
      </c>
      <c r="AF113" s="44">
        <f t="shared" si="6"/>
        <v>-5</v>
      </c>
      <c r="AG113" s="44">
        <f t="shared" si="6"/>
        <v>-2</v>
      </c>
      <c r="AH113" s="44">
        <f t="shared" si="6"/>
        <v>-10</v>
      </c>
      <c r="AI113" s="44">
        <f t="shared" si="6"/>
        <v>3</v>
      </c>
      <c r="AJ113" s="44">
        <f t="shared" si="6"/>
        <v>-6</v>
      </c>
      <c r="AK113" s="44">
        <f t="shared" si="6"/>
        <v>9</v>
      </c>
      <c r="AL113" s="44">
        <f t="shared" si="6"/>
        <v>5</v>
      </c>
      <c r="AM113" s="44">
        <f t="shared" si="6"/>
        <v>-24</v>
      </c>
      <c r="AN113" s="44">
        <f t="shared" si="6"/>
        <v>5</v>
      </c>
      <c r="AO113" s="44">
        <f t="shared" si="6"/>
        <v>28</v>
      </c>
      <c r="AP113" s="44">
        <f t="shared" si="6"/>
        <v>-1</v>
      </c>
      <c r="AQ113" s="44">
        <f t="shared" si="6"/>
        <v>11</v>
      </c>
      <c r="AR113" s="44">
        <f t="shared" si="6"/>
        <v>-16</v>
      </c>
      <c r="AS113" s="44">
        <f t="shared" si="6"/>
        <v>-1</v>
      </c>
      <c r="AT113" s="44">
        <f t="shared" si="6"/>
        <v>8</v>
      </c>
      <c r="AU113" s="44">
        <f t="shared" si="6"/>
        <v>-1</v>
      </c>
      <c r="AV113" s="44">
        <f t="shared" si="6"/>
        <v>-5</v>
      </c>
      <c r="AW113" s="44">
        <f t="shared" si="6"/>
        <v>-2</v>
      </c>
      <c r="AX113" s="44">
        <f t="shared" si="6"/>
        <v>5</v>
      </c>
      <c r="AY113" s="44">
        <f t="shared" si="6"/>
        <v>1</v>
      </c>
      <c r="AZ113" s="44">
        <f t="shared" si="6"/>
        <v>12</v>
      </c>
      <c r="BA113" s="45">
        <f t="shared" si="6"/>
        <v>12</v>
      </c>
    </row>
    <row r="114" spans="1:53" s="31" customFormat="1" x14ac:dyDescent="0.25">
      <c r="A114" s="28" t="s">
        <v>44</v>
      </c>
      <c r="B114" s="44">
        <f t="shared" ref="B114:Q119" si="7">B30-B102</f>
        <v>-3</v>
      </c>
      <c r="C114" s="44">
        <f t="shared" si="7"/>
        <v>3</v>
      </c>
      <c r="D114" s="44">
        <f t="shared" si="7"/>
        <v>7</v>
      </c>
      <c r="E114" s="44">
        <f t="shared" si="6"/>
        <v>-3</v>
      </c>
      <c r="F114" s="44">
        <f t="shared" si="6"/>
        <v>1</v>
      </c>
      <c r="G114" s="44">
        <f t="shared" si="6"/>
        <v>2</v>
      </c>
      <c r="H114" s="44">
        <f t="shared" si="6"/>
        <v>0</v>
      </c>
      <c r="I114" s="44">
        <f t="shared" si="6"/>
        <v>17</v>
      </c>
      <c r="J114" s="44">
        <f t="shared" si="6"/>
        <v>9</v>
      </c>
      <c r="K114" s="44">
        <f t="shared" si="6"/>
        <v>-11</v>
      </c>
      <c r="L114" s="44">
        <f t="shared" si="6"/>
        <v>7</v>
      </c>
      <c r="M114" s="44">
        <f t="shared" si="6"/>
        <v>9</v>
      </c>
      <c r="N114" s="44">
        <f t="shared" si="6"/>
        <v>-3</v>
      </c>
      <c r="O114" s="44">
        <f t="shared" si="6"/>
        <v>-9</v>
      </c>
      <c r="P114" s="44">
        <f t="shared" si="6"/>
        <v>-2</v>
      </c>
      <c r="Q114" s="44">
        <f t="shared" si="6"/>
        <v>0</v>
      </c>
      <c r="R114" s="44">
        <f t="shared" si="6"/>
        <v>6</v>
      </c>
      <c r="S114" s="44">
        <f t="shared" si="6"/>
        <v>-3</v>
      </c>
      <c r="T114" s="44">
        <f t="shared" si="6"/>
        <v>-4</v>
      </c>
      <c r="U114" s="44">
        <f t="shared" si="6"/>
        <v>-10</v>
      </c>
      <c r="V114" s="44">
        <f t="shared" si="6"/>
        <v>8</v>
      </c>
      <c r="W114" s="44">
        <f t="shared" si="6"/>
        <v>-2</v>
      </c>
      <c r="X114" s="44">
        <f t="shared" si="6"/>
        <v>-1</v>
      </c>
      <c r="Y114" s="44">
        <f t="shared" si="6"/>
        <v>1</v>
      </c>
      <c r="Z114" s="44">
        <f t="shared" si="6"/>
        <v>-1</v>
      </c>
      <c r="AA114" s="44">
        <f t="shared" si="6"/>
        <v>-1</v>
      </c>
      <c r="AB114" s="44">
        <f t="shared" si="6"/>
        <v>3</v>
      </c>
      <c r="AC114" s="44">
        <f t="shared" si="6"/>
        <v>-5</v>
      </c>
      <c r="AD114" s="44">
        <f t="shared" si="6"/>
        <v>-1</v>
      </c>
      <c r="AE114" s="44">
        <f t="shared" si="6"/>
        <v>1</v>
      </c>
      <c r="AF114" s="44">
        <f t="shared" si="6"/>
        <v>-7</v>
      </c>
      <c r="AG114" s="44">
        <f t="shared" si="6"/>
        <v>-6</v>
      </c>
      <c r="AH114" s="44">
        <f t="shared" si="6"/>
        <v>13</v>
      </c>
      <c r="AI114" s="44">
        <f t="shared" si="6"/>
        <v>-14</v>
      </c>
      <c r="AJ114" s="44">
        <f t="shared" si="6"/>
        <v>5</v>
      </c>
      <c r="AK114" s="44">
        <f t="shared" si="6"/>
        <v>-1</v>
      </c>
      <c r="AL114" s="44">
        <f t="shared" si="6"/>
        <v>-6</v>
      </c>
      <c r="AM114" s="44">
        <f t="shared" si="6"/>
        <v>0</v>
      </c>
      <c r="AN114" s="44">
        <f t="shared" si="6"/>
        <v>4</v>
      </c>
      <c r="AO114" s="44">
        <f t="shared" si="6"/>
        <v>-2</v>
      </c>
      <c r="AP114" s="44">
        <f t="shared" si="6"/>
        <v>-4</v>
      </c>
      <c r="AQ114" s="44">
        <f t="shared" si="6"/>
        <v>-4</v>
      </c>
      <c r="AR114" s="44">
        <f t="shared" si="6"/>
        <v>-10</v>
      </c>
      <c r="AS114" s="44">
        <f t="shared" si="6"/>
        <v>-5</v>
      </c>
      <c r="AT114" s="44">
        <f t="shared" si="6"/>
        <v>-5</v>
      </c>
      <c r="AU114" s="44">
        <f t="shared" si="6"/>
        <v>-10</v>
      </c>
      <c r="AV114" s="44">
        <f t="shared" si="6"/>
        <v>-3</v>
      </c>
      <c r="AW114" s="44">
        <f t="shared" si="6"/>
        <v>-6</v>
      </c>
      <c r="AX114" s="44">
        <f t="shared" si="6"/>
        <v>2</v>
      </c>
      <c r="AY114" s="44">
        <f t="shared" si="6"/>
        <v>19</v>
      </c>
      <c r="AZ114" s="44">
        <f t="shared" si="6"/>
        <v>-4</v>
      </c>
      <c r="BA114" s="45">
        <f t="shared" si="6"/>
        <v>2</v>
      </c>
    </row>
    <row r="115" spans="1:53" s="31" customFormat="1" x14ac:dyDescent="0.25">
      <c r="A115" s="28" t="s">
        <v>45</v>
      </c>
      <c r="B115" s="44">
        <f t="shared" si="7"/>
        <v>7</v>
      </c>
      <c r="C115" s="44">
        <f t="shared" si="7"/>
        <v>-22</v>
      </c>
      <c r="D115" s="44">
        <f t="shared" si="7"/>
        <v>33</v>
      </c>
      <c r="E115" s="44">
        <f t="shared" si="6"/>
        <v>41</v>
      </c>
      <c r="F115" s="44">
        <f t="shared" si="6"/>
        <v>-32</v>
      </c>
      <c r="G115" s="44">
        <f t="shared" si="6"/>
        <v>-26</v>
      </c>
      <c r="H115" s="44">
        <f t="shared" si="6"/>
        <v>-13</v>
      </c>
      <c r="I115" s="44">
        <f t="shared" si="6"/>
        <v>-18</v>
      </c>
      <c r="J115" s="44">
        <f t="shared" si="6"/>
        <v>34</v>
      </c>
      <c r="K115" s="44">
        <f t="shared" si="6"/>
        <v>16</v>
      </c>
      <c r="L115" s="44">
        <f t="shared" si="6"/>
        <v>-30</v>
      </c>
      <c r="M115" s="44">
        <f t="shared" si="6"/>
        <v>15</v>
      </c>
      <c r="N115" s="44">
        <f t="shared" si="6"/>
        <v>28</v>
      </c>
      <c r="O115" s="44">
        <f t="shared" si="6"/>
        <v>36</v>
      </c>
      <c r="P115" s="44">
        <f t="shared" si="6"/>
        <v>-49</v>
      </c>
      <c r="Q115" s="44">
        <f t="shared" si="6"/>
        <v>-50</v>
      </c>
      <c r="R115" s="44">
        <f t="shared" si="6"/>
        <v>-67</v>
      </c>
      <c r="S115" s="44">
        <f t="shared" si="6"/>
        <v>-11</v>
      </c>
      <c r="T115" s="44">
        <f t="shared" si="6"/>
        <v>15</v>
      </c>
      <c r="U115" s="44">
        <f t="shared" si="6"/>
        <v>4</v>
      </c>
      <c r="V115" s="44">
        <f t="shared" si="6"/>
        <v>15</v>
      </c>
      <c r="W115" s="44">
        <f t="shared" si="6"/>
        <v>-11</v>
      </c>
      <c r="X115" s="44">
        <f t="shared" si="6"/>
        <v>8</v>
      </c>
      <c r="Y115" s="44">
        <f t="shared" si="6"/>
        <v>12</v>
      </c>
      <c r="Z115" s="44">
        <f t="shared" si="6"/>
        <v>-29</v>
      </c>
      <c r="AA115" s="44">
        <f t="shared" si="6"/>
        <v>-33</v>
      </c>
      <c r="AB115" s="44">
        <f t="shared" si="6"/>
        <v>-31</v>
      </c>
      <c r="AC115" s="44">
        <f t="shared" si="6"/>
        <v>-45</v>
      </c>
      <c r="AD115" s="44">
        <f t="shared" si="6"/>
        <v>-25</v>
      </c>
      <c r="AE115" s="44">
        <f t="shared" si="6"/>
        <v>-24</v>
      </c>
      <c r="AF115" s="44">
        <f t="shared" si="6"/>
        <v>-21</v>
      </c>
      <c r="AG115" s="44">
        <f t="shared" si="6"/>
        <v>-83</v>
      </c>
      <c r="AH115" s="44">
        <f t="shared" si="6"/>
        <v>24</v>
      </c>
      <c r="AI115" s="44">
        <f t="shared" si="6"/>
        <v>14</v>
      </c>
      <c r="AJ115" s="44">
        <f t="shared" si="6"/>
        <v>-9</v>
      </c>
      <c r="AK115" s="44">
        <f t="shared" si="6"/>
        <v>-55</v>
      </c>
      <c r="AL115" s="44">
        <f t="shared" si="6"/>
        <v>22</v>
      </c>
      <c r="AM115" s="44">
        <f t="shared" si="6"/>
        <v>-28</v>
      </c>
      <c r="AN115" s="44">
        <f t="shared" si="6"/>
        <v>-1</v>
      </c>
      <c r="AO115" s="44">
        <f t="shared" si="6"/>
        <v>38</v>
      </c>
      <c r="AP115" s="44">
        <f t="shared" si="6"/>
        <v>-26</v>
      </c>
      <c r="AQ115" s="44">
        <f t="shared" si="6"/>
        <v>2</v>
      </c>
      <c r="AR115" s="44">
        <f t="shared" si="6"/>
        <v>-28</v>
      </c>
      <c r="AS115" s="44">
        <f t="shared" si="6"/>
        <v>0</v>
      </c>
      <c r="AT115" s="44">
        <f t="shared" si="6"/>
        <v>6</v>
      </c>
      <c r="AU115" s="44">
        <f t="shared" si="6"/>
        <v>-21</v>
      </c>
      <c r="AV115" s="44">
        <f t="shared" si="6"/>
        <v>-29</v>
      </c>
      <c r="AW115" s="44">
        <f t="shared" si="6"/>
        <v>-5</v>
      </c>
      <c r="AX115" s="44">
        <f t="shared" si="6"/>
        <v>-11</v>
      </c>
      <c r="AY115" s="44">
        <f t="shared" si="6"/>
        <v>20</v>
      </c>
      <c r="AZ115" s="44">
        <f t="shared" si="6"/>
        <v>35</v>
      </c>
      <c r="BA115" s="45">
        <f t="shared" si="6"/>
        <v>-18</v>
      </c>
    </row>
    <row r="116" spans="1:53" s="31" customFormat="1" x14ac:dyDescent="0.25">
      <c r="A116" s="28" t="s">
        <v>46</v>
      </c>
      <c r="B116" s="44">
        <f t="shared" si="7"/>
        <v>-91</v>
      </c>
      <c r="C116" s="44">
        <f t="shared" si="7"/>
        <v>-142</v>
      </c>
      <c r="D116" s="44">
        <f t="shared" si="7"/>
        <v>-134</v>
      </c>
      <c r="E116" s="44">
        <f t="shared" si="6"/>
        <v>-21</v>
      </c>
      <c r="F116" s="44">
        <f t="shared" si="6"/>
        <v>-37</v>
      </c>
      <c r="G116" s="44">
        <f t="shared" si="6"/>
        <v>40</v>
      </c>
      <c r="H116" s="44">
        <f t="shared" si="6"/>
        <v>-5</v>
      </c>
      <c r="I116" s="44">
        <f t="shared" si="6"/>
        <v>17</v>
      </c>
      <c r="J116" s="44">
        <f t="shared" si="6"/>
        <v>35</v>
      </c>
      <c r="K116" s="44">
        <f t="shared" si="6"/>
        <v>-20</v>
      </c>
      <c r="L116" s="44">
        <f t="shared" si="6"/>
        <v>-5</v>
      </c>
      <c r="M116" s="44">
        <f t="shared" si="6"/>
        <v>-100</v>
      </c>
      <c r="N116" s="44">
        <f t="shared" si="6"/>
        <v>157</v>
      </c>
      <c r="O116" s="44">
        <f t="shared" si="6"/>
        <v>3</v>
      </c>
      <c r="P116" s="44">
        <f t="shared" si="6"/>
        <v>-117</v>
      </c>
      <c r="Q116" s="44">
        <f t="shared" si="6"/>
        <v>-286</v>
      </c>
      <c r="R116" s="44">
        <f t="shared" si="6"/>
        <v>-6</v>
      </c>
      <c r="S116" s="44">
        <f t="shared" si="6"/>
        <v>-29</v>
      </c>
      <c r="T116" s="44">
        <f t="shared" si="6"/>
        <v>-21</v>
      </c>
      <c r="U116" s="44">
        <f t="shared" si="6"/>
        <v>-56</v>
      </c>
      <c r="V116" s="44">
        <f t="shared" si="6"/>
        <v>4</v>
      </c>
      <c r="W116" s="44">
        <f t="shared" si="6"/>
        <v>-7</v>
      </c>
      <c r="X116" s="44">
        <f t="shared" si="6"/>
        <v>28</v>
      </c>
      <c r="Y116" s="44">
        <f t="shared" si="6"/>
        <v>-50</v>
      </c>
      <c r="Z116" s="44">
        <f t="shared" si="6"/>
        <v>-11</v>
      </c>
      <c r="AA116" s="44">
        <f t="shared" si="6"/>
        <v>30</v>
      </c>
      <c r="AB116" s="44">
        <f t="shared" si="6"/>
        <v>-38</v>
      </c>
      <c r="AC116" s="44">
        <f t="shared" si="6"/>
        <v>0</v>
      </c>
      <c r="AD116" s="44">
        <f t="shared" si="6"/>
        <v>-30</v>
      </c>
      <c r="AE116" s="44">
        <f t="shared" si="6"/>
        <v>-76</v>
      </c>
      <c r="AF116" s="44">
        <f t="shared" si="6"/>
        <v>-32</v>
      </c>
      <c r="AG116" s="44">
        <f t="shared" si="6"/>
        <v>-80</v>
      </c>
      <c r="AH116" s="44">
        <f t="shared" si="6"/>
        <v>114</v>
      </c>
      <c r="AI116" s="44">
        <f t="shared" si="6"/>
        <v>44</v>
      </c>
      <c r="AJ116" s="44">
        <f t="shared" si="6"/>
        <v>9</v>
      </c>
      <c r="AK116" s="44">
        <f t="shared" si="6"/>
        <v>3</v>
      </c>
      <c r="AL116" s="44">
        <f t="shared" si="6"/>
        <v>-11</v>
      </c>
      <c r="AM116" s="44">
        <f t="shared" si="6"/>
        <v>3</v>
      </c>
      <c r="AN116" s="44">
        <f t="shared" si="6"/>
        <v>114</v>
      </c>
      <c r="AO116" s="44">
        <f t="shared" si="6"/>
        <v>-11</v>
      </c>
      <c r="AP116" s="44">
        <f t="shared" si="6"/>
        <v>-75</v>
      </c>
      <c r="AQ116" s="44">
        <f t="shared" si="6"/>
        <v>-55</v>
      </c>
      <c r="AR116" s="44">
        <f t="shared" si="6"/>
        <v>-2</v>
      </c>
      <c r="AS116" s="44">
        <f t="shared" si="6"/>
        <v>45</v>
      </c>
      <c r="AT116" s="44">
        <f t="shared" si="6"/>
        <v>79</v>
      </c>
      <c r="AU116" s="44">
        <f t="shared" si="6"/>
        <v>16</v>
      </c>
      <c r="AV116" s="44">
        <f t="shared" si="6"/>
        <v>2</v>
      </c>
      <c r="AW116" s="44">
        <f t="shared" si="6"/>
        <v>-9</v>
      </c>
      <c r="AX116" s="44">
        <f t="shared" si="6"/>
        <v>57</v>
      </c>
      <c r="AY116" s="44">
        <f t="shared" si="6"/>
        <v>48</v>
      </c>
      <c r="AZ116" s="44">
        <f t="shared" si="6"/>
        <v>10</v>
      </c>
      <c r="BA116" s="45">
        <f t="shared" si="6"/>
        <v>-19</v>
      </c>
    </row>
    <row r="117" spans="1:53" s="31" customFormat="1" x14ac:dyDescent="0.25">
      <c r="A117" s="28" t="s">
        <v>47</v>
      </c>
      <c r="B117" s="44">
        <f t="shared" si="7"/>
        <v>-210</v>
      </c>
      <c r="C117" s="44">
        <f t="shared" si="7"/>
        <v>-142</v>
      </c>
      <c r="D117" s="44">
        <f t="shared" si="7"/>
        <v>-187</v>
      </c>
      <c r="E117" s="44">
        <f t="shared" si="6"/>
        <v>-221</v>
      </c>
      <c r="F117" s="44">
        <f t="shared" si="6"/>
        <v>-136</v>
      </c>
      <c r="G117" s="44">
        <f t="shared" si="6"/>
        <v>-77</v>
      </c>
      <c r="H117" s="44">
        <f t="shared" si="6"/>
        <v>-42</v>
      </c>
      <c r="I117" s="44">
        <f t="shared" si="6"/>
        <v>-72</v>
      </c>
      <c r="J117" s="44">
        <f t="shared" si="6"/>
        <v>98</v>
      </c>
      <c r="K117" s="44">
        <f t="shared" si="6"/>
        <v>-162</v>
      </c>
      <c r="L117" s="44">
        <f t="shared" si="6"/>
        <v>-271</v>
      </c>
      <c r="M117" s="44">
        <f t="shared" si="6"/>
        <v>-204</v>
      </c>
      <c r="N117" s="44">
        <f t="shared" si="6"/>
        <v>57</v>
      </c>
      <c r="O117" s="44">
        <f t="shared" si="6"/>
        <v>-150</v>
      </c>
      <c r="P117" s="44">
        <f t="shared" si="6"/>
        <v>-341</v>
      </c>
      <c r="Q117" s="44">
        <f t="shared" si="6"/>
        <v>-434</v>
      </c>
      <c r="R117" s="44">
        <f t="shared" si="6"/>
        <v>23</v>
      </c>
      <c r="S117" s="44">
        <f t="shared" si="6"/>
        <v>144</v>
      </c>
      <c r="T117" s="44">
        <f t="shared" si="6"/>
        <v>76</v>
      </c>
      <c r="U117" s="44">
        <f t="shared" si="6"/>
        <v>-110</v>
      </c>
      <c r="V117" s="44">
        <f t="shared" si="6"/>
        <v>106</v>
      </c>
      <c r="W117" s="44">
        <f t="shared" si="6"/>
        <v>-49</v>
      </c>
      <c r="X117" s="44">
        <f t="shared" si="6"/>
        <v>41</v>
      </c>
      <c r="Y117" s="44">
        <f t="shared" si="6"/>
        <v>51</v>
      </c>
      <c r="Z117" s="44">
        <f t="shared" si="6"/>
        <v>12</v>
      </c>
      <c r="AA117" s="44">
        <f t="shared" si="6"/>
        <v>-47</v>
      </c>
      <c r="AB117" s="44">
        <f t="shared" si="6"/>
        <v>13</v>
      </c>
      <c r="AC117" s="44">
        <f t="shared" si="6"/>
        <v>-36</v>
      </c>
      <c r="AD117" s="44">
        <f t="shared" si="6"/>
        <v>-77</v>
      </c>
      <c r="AE117" s="44">
        <f t="shared" si="6"/>
        <v>32</v>
      </c>
      <c r="AF117" s="44">
        <f t="shared" si="6"/>
        <v>61</v>
      </c>
      <c r="AG117" s="44">
        <f t="shared" si="6"/>
        <v>-30</v>
      </c>
      <c r="AH117" s="44">
        <f t="shared" si="6"/>
        <v>15</v>
      </c>
      <c r="AI117" s="44">
        <f t="shared" si="6"/>
        <v>-19</v>
      </c>
      <c r="AJ117" s="44">
        <f t="shared" si="6"/>
        <v>-23</v>
      </c>
      <c r="AK117" s="44">
        <f t="shared" si="6"/>
        <v>22</v>
      </c>
      <c r="AL117" s="44">
        <f t="shared" si="6"/>
        <v>17</v>
      </c>
      <c r="AM117" s="44">
        <f t="shared" si="6"/>
        <v>-31</v>
      </c>
      <c r="AN117" s="44">
        <f t="shared" si="6"/>
        <v>-60</v>
      </c>
      <c r="AO117" s="44">
        <f t="shared" si="6"/>
        <v>38</v>
      </c>
      <c r="AP117" s="44">
        <f t="shared" si="6"/>
        <v>-12</v>
      </c>
      <c r="AQ117" s="44">
        <f t="shared" si="6"/>
        <v>-26</v>
      </c>
      <c r="AR117" s="44">
        <f t="shared" si="6"/>
        <v>6</v>
      </c>
      <c r="AS117" s="44">
        <f t="shared" si="6"/>
        <v>94</v>
      </c>
      <c r="AT117" s="44">
        <f t="shared" si="6"/>
        <v>10</v>
      </c>
      <c r="AU117" s="44">
        <f t="shared" si="6"/>
        <v>-43</v>
      </c>
      <c r="AV117" s="44">
        <f t="shared" si="6"/>
        <v>43</v>
      </c>
      <c r="AW117" s="44">
        <f t="shared" si="6"/>
        <v>93</v>
      </c>
      <c r="AX117" s="44">
        <f t="shared" si="6"/>
        <v>-7</v>
      </c>
      <c r="AY117" s="44">
        <f t="shared" si="6"/>
        <v>-21</v>
      </c>
      <c r="AZ117" s="44">
        <f t="shared" si="6"/>
        <v>36</v>
      </c>
      <c r="BA117" s="45">
        <f t="shared" si="6"/>
        <v>-20</v>
      </c>
    </row>
    <row r="118" spans="1:53" s="31" customFormat="1" x14ac:dyDescent="0.25">
      <c r="A118" s="28" t="s">
        <v>48</v>
      </c>
      <c r="B118" s="44">
        <f t="shared" si="7"/>
        <v>-534</v>
      </c>
      <c r="C118" s="44">
        <f t="shared" si="7"/>
        <v>-565</v>
      </c>
      <c r="D118" s="44">
        <f t="shared" si="7"/>
        <v>-452</v>
      </c>
      <c r="E118" s="44">
        <f t="shared" si="6"/>
        <v>-558</v>
      </c>
      <c r="F118" s="44">
        <f t="shared" si="6"/>
        <v>-535</v>
      </c>
      <c r="G118" s="44">
        <f t="shared" si="6"/>
        <v>-125</v>
      </c>
      <c r="H118" s="44">
        <f t="shared" si="6"/>
        <v>-100</v>
      </c>
      <c r="I118" s="44">
        <f t="shared" si="6"/>
        <v>-229</v>
      </c>
      <c r="J118" s="44">
        <f t="shared" si="6"/>
        <v>89</v>
      </c>
      <c r="K118" s="44">
        <f t="shared" si="6"/>
        <v>-649</v>
      </c>
      <c r="L118" s="44">
        <f t="shared" si="6"/>
        <v>-661</v>
      </c>
      <c r="M118" s="44">
        <f t="shared" si="6"/>
        <v>-394</v>
      </c>
      <c r="N118" s="44">
        <f t="shared" si="6"/>
        <v>-90</v>
      </c>
      <c r="O118" s="44">
        <f t="shared" ref="O118:BA119" si="8">O34-O106</f>
        <v>-76</v>
      </c>
      <c r="P118" s="44">
        <f t="shared" si="8"/>
        <v>-535</v>
      </c>
      <c r="Q118" s="44">
        <f t="shared" si="8"/>
        <v>-562</v>
      </c>
      <c r="R118" s="44">
        <f t="shared" si="8"/>
        <v>-95</v>
      </c>
      <c r="S118" s="44">
        <f t="shared" si="8"/>
        <v>300</v>
      </c>
      <c r="T118" s="44">
        <f t="shared" si="8"/>
        <v>195</v>
      </c>
      <c r="U118" s="44">
        <f t="shared" si="8"/>
        <v>73</v>
      </c>
      <c r="V118" s="44">
        <f t="shared" si="8"/>
        <v>259</v>
      </c>
      <c r="W118" s="44">
        <f t="shared" si="8"/>
        <v>73</v>
      </c>
      <c r="X118" s="44">
        <f t="shared" si="8"/>
        <v>-35</v>
      </c>
      <c r="Y118" s="44">
        <f t="shared" si="8"/>
        <v>2</v>
      </c>
      <c r="Z118" s="44">
        <f t="shared" si="8"/>
        <v>161</v>
      </c>
      <c r="AA118" s="44">
        <f t="shared" si="8"/>
        <v>184</v>
      </c>
      <c r="AB118" s="44">
        <f t="shared" si="8"/>
        <v>39</v>
      </c>
      <c r="AC118" s="44">
        <f t="shared" si="8"/>
        <v>-17</v>
      </c>
      <c r="AD118" s="44">
        <f t="shared" si="8"/>
        <v>126</v>
      </c>
      <c r="AE118" s="44">
        <f t="shared" si="8"/>
        <v>-48</v>
      </c>
      <c r="AF118" s="44">
        <f t="shared" si="8"/>
        <v>44</v>
      </c>
      <c r="AG118" s="44">
        <f t="shared" si="8"/>
        <v>12</v>
      </c>
      <c r="AH118" s="44">
        <f t="shared" si="8"/>
        <v>41</v>
      </c>
      <c r="AI118" s="44">
        <f t="shared" si="8"/>
        <v>-81</v>
      </c>
      <c r="AJ118" s="44">
        <f t="shared" si="8"/>
        <v>169</v>
      </c>
      <c r="AK118" s="44">
        <f t="shared" si="8"/>
        <v>137</v>
      </c>
      <c r="AL118" s="44">
        <f t="shared" si="8"/>
        <v>78</v>
      </c>
      <c r="AM118" s="44">
        <f t="shared" si="8"/>
        <v>94</v>
      </c>
      <c r="AN118" s="44">
        <f t="shared" si="8"/>
        <v>131</v>
      </c>
      <c r="AO118" s="44">
        <f t="shared" si="8"/>
        <v>84</v>
      </c>
      <c r="AP118" s="44">
        <f t="shared" si="8"/>
        <v>128</v>
      </c>
      <c r="AQ118" s="44">
        <f t="shared" si="8"/>
        <v>151</v>
      </c>
      <c r="AR118" s="44">
        <f t="shared" si="8"/>
        <v>157</v>
      </c>
      <c r="AS118" s="44">
        <f t="shared" si="8"/>
        <v>238</v>
      </c>
      <c r="AT118" s="44">
        <f t="shared" si="8"/>
        <v>49</v>
      </c>
      <c r="AU118" s="44">
        <f t="shared" si="8"/>
        <v>251</v>
      </c>
      <c r="AV118" s="44">
        <f t="shared" si="8"/>
        <v>397</v>
      </c>
      <c r="AW118" s="44">
        <f t="shared" si="8"/>
        <v>313</v>
      </c>
      <c r="AX118" s="44">
        <f t="shared" si="8"/>
        <v>113</v>
      </c>
      <c r="AY118" s="44">
        <f t="shared" si="8"/>
        <v>253</v>
      </c>
      <c r="AZ118" s="44">
        <f t="shared" si="8"/>
        <v>163</v>
      </c>
      <c r="BA118" s="45">
        <f t="shared" si="8"/>
        <v>218</v>
      </c>
    </row>
    <row r="119" spans="1:53" s="52" customFormat="1" x14ac:dyDescent="0.25">
      <c r="A119" s="46" t="s">
        <v>49</v>
      </c>
      <c r="B119" s="47">
        <f t="shared" si="7"/>
        <v>-926</v>
      </c>
      <c r="C119" s="47">
        <f t="shared" si="7"/>
        <v>-1550</v>
      </c>
      <c r="D119" s="47">
        <f t="shared" si="7"/>
        <v>-1663</v>
      </c>
      <c r="E119" s="47">
        <f t="shared" si="7"/>
        <v>-1425</v>
      </c>
      <c r="F119" s="47">
        <f t="shared" si="7"/>
        <v>-1265</v>
      </c>
      <c r="G119" s="47">
        <f t="shared" si="7"/>
        <v>-653</v>
      </c>
      <c r="H119" s="47">
        <f t="shared" si="7"/>
        <v>-263</v>
      </c>
      <c r="I119" s="47">
        <f t="shared" si="7"/>
        <v>-595</v>
      </c>
      <c r="J119" s="47">
        <f t="shared" si="7"/>
        <v>-82</v>
      </c>
      <c r="K119" s="47">
        <f t="shared" si="7"/>
        <v>-1271</v>
      </c>
      <c r="L119" s="47">
        <f t="shared" si="7"/>
        <v>-1271</v>
      </c>
      <c r="M119" s="47">
        <f t="shared" si="7"/>
        <v>-840</v>
      </c>
      <c r="N119" s="47">
        <f t="shared" si="7"/>
        <v>-225</v>
      </c>
      <c r="O119" s="47">
        <f t="shared" si="7"/>
        <v>-467</v>
      </c>
      <c r="P119" s="47">
        <f t="shared" si="7"/>
        <v>-977</v>
      </c>
      <c r="Q119" s="47">
        <f t="shared" si="7"/>
        <v>-860</v>
      </c>
      <c r="R119" s="47">
        <f t="shared" si="8"/>
        <v>-85</v>
      </c>
      <c r="S119" s="47">
        <f t="shared" si="8"/>
        <v>658</v>
      </c>
      <c r="T119" s="47">
        <f t="shared" si="8"/>
        <v>162</v>
      </c>
      <c r="U119" s="47">
        <f t="shared" si="8"/>
        <v>238</v>
      </c>
      <c r="V119" s="47">
        <f t="shared" si="8"/>
        <v>265</v>
      </c>
      <c r="W119" s="47">
        <f t="shared" si="8"/>
        <v>110</v>
      </c>
      <c r="X119" s="47">
        <f t="shared" si="8"/>
        <v>147</v>
      </c>
      <c r="Y119" s="47">
        <f t="shared" si="8"/>
        <v>100</v>
      </c>
      <c r="Z119" s="47">
        <f t="shared" si="8"/>
        <v>79</v>
      </c>
      <c r="AA119" s="47">
        <f t="shared" si="8"/>
        <v>170</v>
      </c>
      <c r="AB119" s="47">
        <f t="shared" si="8"/>
        <v>-165</v>
      </c>
      <c r="AC119" s="47">
        <f t="shared" si="8"/>
        <v>-7</v>
      </c>
      <c r="AD119" s="47">
        <f t="shared" si="8"/>
        <v>-40</v>
      </c>
      <c r="AE119" s="47">
        <f t="shared" si="8"/>
        <v>88</v>
      </c>
      <c r="AF119" s="47">
        <f t="shared" si="8"/>
        <v>70</v>
      </c>
      <c r="AG119" s="47">
        <f t="shared" si="8"/>
        <v>-8</v>
      </c>
      <c r="AH119" s="47">
        <f t="shared" si="8"/>
        <v>66</v>
      </c>
      <c r="AI119" s="47">
        <f t="shared" si="8"/>
        <v>69</v>
      </c>
      <c r="AJ119" s="47">
        <f t="shared" si="8"/>
        <v>232</v>
      </c>
      <c r="AK119" s="47">
        <f t="shared" si="8"/>
        <v>135</v>
      </c>
      <c r="AL119" s="47">
        <f t="shared" si="8"/>
        <v>217</v>
      </c>
      <c r="AM119" s="47">
        <f t="shared" si="8"/>
        <v>121</v>
      </c>
      <c r="AN119" s="47">
        <f t="shared" si="8"/>
        <v>174</v>
      </c>
      <c r="AO119" s="47">
        <f t="shared" si="8"/>
        <v>121</v>
      </c>
      <c r="AP119" s="47">
        <f t="shared" si="8"/>
        <v>314</v>
      </c>
      <c r="AQ119" s="47">
        <f t="shared" si="8"/>
        <v>213</v>
      </c>
      <c r="AR119" s="47">
        <f t="shared" si="8"/>
        <v>311</v>
      </c>
      <c r="AS119" s="47">
        <f t="shared" si="8"/>
        <v>264</v>
      </c>
      <c r="AT119" s="47">
        <f t="shared" si="8"/>
        <v>399</v>
      </c>
      <c r="AU119" s="47">
        <f t="shared" si="8"/>
        <v>265</v>
      </c>
      <c r="AV119" s="47">
        <f t="shared" si="8"/>
        <v>520</v>
      </c>
      <c r="AW119" s="47">
        <f t="shared" si="8"/>
        <v>541</v>
      </c>
      <c r="AX119" s="47">
        <f t="shared" si="8"/>
        <v>370</v>
      </c>
      <c r="AY119" s="47">
        <f t="shared" si="8"/>
        <v>318</v>
      </c>
      <c r="AZ119" s="47">
        <f t="shared" si="8"/>
        <v>558</v>
      </c>
      <c r="BA119" s="48">
        <f t="shared" si="8"/>
        <v>227</v>
      </c>
    </row>
    <row r="120" spans="1:53" s="31" customFormat="1" x14ac:dyDescent="0.25">
      <c r="A120" s="75" t="s">
        <v>65</v>
      </c>
      <c r="B120" s="77"/>
      <c r="C120" s="77"/>
      <c r="D120" s="77"/>
      <c r="E120" s="77">
        <f>SUM(E113:E119)</f>
        <v>-2195</v>
      </c>
      <c r="F120" s="77">
        <f t="shared" ref="F120:BA120" si="9">SUM(F113:F119)</f>
        <v>-1988</v>
      </c>
      <c r="G120" s="77">
        <f t="shared" si="9"/>
        <v>-830</v>
      </c>
      <c r="H120" s="77">
        <f t="shared" si="9"/>
        <v>-422</v>
      </c>
      <c r="I120" s="77">
        <f t="shared" si="9"/>
        <v>-847</v>
      </c>
      <c r="J120" s="77">
        <f t="shared" si="9"/>
        <v>190</v>
      </c>
      <c r="K120" s="77">
        <f t="shared" si="9"/>
        <v>-2099</v>
      </c>
      <c r="L120" s="77">
        <f t="shared" si="9"/>
        <v>-2221</v>
      </c>
      <c r="M120" s="77">
        <f t="shared" si="9"/>
        <v>-1511</v>
      </c>
      <c r="N120" s="77">
        <f t="shared" si="9"/>
        <v>-74</v>
      </c>
      <c r="O120" s="77">
        <f t="shared" si="9"/>
        <v>-668</v>
      </c>
      <c r="P120" s="77">
        <f t="shared" si="9"/>
        <v>-2010</v>
      </c>
      <c r="Q120" s="77">
        <f t="shared" si="9"/>
        <v>-2198</v>
      </c>
      <c r="R120" s="77">
        <f t="shared" si="9"/>
        <v>-247</v>
      </c>
      <c r="S120" s="77">
        <f t="shared" si="9"/>
        <v>1054</v>
      </c>
      <c r="T120" s="77">
        <f t="shared" si="9"/>
        <v>431</v>
      </c>
      <c r="U120" s="77">
        <f t="shared" si="9"/>
        <v>131</v>
      </c>
      <c r="V120" s="77">
        <f t="shared" si="9"/>
        <v>648</v>
      </c>
      <c r="W120" s="77">
        <f t="shared" si="9"/>
        <v>113</v>
      </c>
      <c r="X120" s="77">
        <f t="shared" si="9"/>
        <v>190</v>
      </c>
      <c r="Y120" s="77">
        <f t="shared" si="9"/>
        <v>102</v>
      </c>
      <c r="Z120" s="77">
        <f t="shared" si="9"/>
        <v>202</v>
      </c>
      <c r="AA120" s="77">
        <f t="shared" si="9"/>
        <v>299</v>
      </c>
      <c r="AB120" s="77">
        <f t="shared" si="9"/>
        <v>-196</v>
      </c>
      <c r="AC120" s="77">
        <f t="shared" si="9"/>
        <v>-114</v>
      </c>
      <c r="AD120" s="77">
        <f t="shared" si="9"/>
        <v>-47</v>
      </c>
      <c r="AE120" s="77">
        <f t="shared" si="9"/>
        <v>-29</v>
      </c>
      <c r="AF120" s="77">
        <f t="shared" si="9"/>
        <v>110</v>
      </c>
      <c r="AG120" s="77">
        <f t="shared" si="9"/>
        <v>-197</v>
      </c>
      <c r="AH120" s="77">
        <f t="shared" si="9"/>
        <v>263</v>
      </c>
      <c r="AI120" s="77">
        <f t="shared" si="9"/>
        <v>16</v>
      </c>
      <c r="AJ120" s="77">
        <f t="shared" si="9"/>
        <v>377</v>
      </c>
      <c r="AK120" s="77">
        <f t="shared" si="9"/>
        <v>250</v>
      </c>
      <c r="AL120" s="77">
        <f t="shared" si="9"/>
        <v>322</v>
      </c>
      <c r="AM120" s="77">
        <f t="shared" si="9"/>
        <v>135</v>
      </c>
      <c r="AN120" s="77">
        <f t="shared" si="9"/>
        <v>367</v>
      </c>
      <c r="AO120" s="77">
        <f t="shared" si="9"/>
        <v>296</v>
      </c>
      <c r="AP120" s="77">
        <f t="shared" si="9"/>
        <v>324</v>
      </c>
      <c r="AQ120" s="77">
        <f t="shared" si="9"/>
        <v>292</v>
      </c>
      <c r="AR120" s="77">
        <f t="shared" si="9"/>
        <v>418</v>
      </c>
      <c r="AS120" s="77">
        <f t="shared" si="9"/>
        <v>635</v>
      </c>
      <c r="AT120" s="77">
        <f t="shared" si="9"/>
        <v>546</v>
      </c>
      <c r="AU120" s="77">
        <f t="shared" si="9"/>
        <v>457</v>
      </c>
      <c r="AV120" s="77">
        <f t="shared" si="9"/>
        <v>925</v>
      </c>
      <c r="AW120" s="77">
        <f t="shared" si="9"/>
        <v>925</v>
      </c>
      <c r="AX120" s="77">
        <f t="shared" si="9"/>
        <v>529</v>
      </c>
      <c r="AY120" s="77">
        <f t="shared" si="9"/>
        <v>638</v>
      </c>
      <c r="AZ120" s="77">
        <f t="shared" si="9"/>
        <v>810</v>
      </c>
      <c r="BA120" s="78">
        <f t="shared" si="9"/>
        <v>402</v>
      </c>
    </row>
    <row r="121" spans="1:53" s="31" customFormat="1" x14ac:dyDescent="0.25">
      <c r="A121" s="30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</row>
    <row r="122" spans="1:53" s="31" customFormat="1" ht="18.75" x14ac:dyDescent="0.3">
      <c r="A122" s="14" t="s">
        <v>63</v>
      </c>
      <c r="B122" s="80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35"/>
    </row>
    <row r="123" spans="1:53" s="31" customFormat="1" x14ac:dyDescent="0.25">
      <c r="A123" s="34" t="s">
        <v>50</v>
      </c>
      <c r="B123" s="17">
        <v>1</v>
      </c>
      <c r="C123" s="17">
        <v>2</v>
      </c>
      <c r="D123" s="17">
        <v>3</v>
      </c>
      <c r="E123" s="17">
        <v>4</v>
      </c>
      <c r="F123" s="17">
        <v>5</v>
      </c>
      <c r="G123" s="17">
        <v>6</v>
      </c>
      <c r="H123" s="17">
        <v>7</v>
      </c>
      <c r="I123" s="17">
        <v>8</v>
      </c>
      <c r="J123" s="17">
        <v>9</v>
      </c>
      <c r="K123" s="17">
        <v>10</v>
      </c>
      <c r="L123" s="17">
        <v>11</v>
      </c>
      <c r="M123" s="17">
        <v>12</v>
      </c>
      <c r="N123" s="17">
        <v>13</v>
      </c>
      <c r="O123" s="17">
        <v>14</v>
      </c>
      <c r="P123" s="17">
        <v>15</v>
      </c>
      <c r="Q123" s="17">
        <v>16</v>
      </c>
      <c r="R123" s="17">
        <v>17</v>
      </c>
      <c r="S123" s="17">
        <v>18</v>
      </c>
      <c r="T123" s="17">
        <v>19</v>
      </c>
      <c r="U123" s="17">
        <v>20</v>
      </c>
      <c r="V123" s="17">
        <v>21</v>
      </c>
      <c r="W123" s="17">
        <v>22</v>
      </c>
      <c r="X123" s="17">
        <v>23</v>
      </c>
      <c r="Y123" s="17">
        <v>24</v>
      </c>
      <c r="Z123" s="17">
        <v>25</v>
      </c>
      <c r="AA123" s="17">
        <v>26</v>
      </c>
      <c r="AB123" s="17">
        <v>27</v>
      </c>
      <c r="AC123" s="17">
        <v>28</v>
      </c>
      <c r="AD123" s="17">
        <v>29</v>
      </c>
      <c r="AE123" s="17">
        <v>30</v>
      </c>
      <c r="AF123" s="17">
        <v>31</v>
      </c>
      <c r="AG123" s="17">
        <v>32</v>
      </c>
      <c r="AH123" s="17">
        <v>33</v>
      </c>
      <c r="AI123" s="17">
        <v>34</v>
      </c>
      <c r="AJ123" s="17">
        <v>35</v>
      </c>
      <c r="AK123" s="17">
        <v>36</v>
      </c>
      <c r="AL123" s="17">
        <v>37</v>
      </c>
      <c r="AM123" s="17">
        <v>38</v>
      </c>
      <c r="AN123" s="17">
        <v>39</v>
      </c>
      <c r="AO123" s="17">
        <v>40</v>
      </c>
      <c r="AP123" s="17">
        <v>41</v>
      </c>
      <c r="AQ123" s="17">
        <v>42</v>
      </c>
      <c r="AR123" s="17">
        <v>43</v>
      </c>
      <c r="AS123" s="17">
        <v>44</v>
      </c>
      <c r="AT123" s="17">
        <v>45</v>
      </c>
      <c r="AU123" s="17">
        <v>46</v>
      </c>
      <c r="AV123" s="17">
        <v>47</v>
      </c>
      <c r="AW123" s="17">
        <v>48</v>
      </c>
      <c r="AX123" s="17">
        <v>49</v>
      </c>
      <c r="AY123" s="17">
        <v>50</v>
      </c>
      <c r="AZ123" s="17">
        <v>51</v>
      </c>
      <c r="BA123" s="16">
        <v>52</v>
      </c>
    </row>
    <row r="124" spans="1:53" s="31" customFormat="1" x14ac:dyDescent="0.25">
      <c r="A124" s="32" t="s">
        <v>52</v>
      </c>
      <c r="B124" s="37">
        <v>43833</v>
      </c>
      <c r="C124" s="37">
        <v>43840</v>
      </c>
      <c r="D124" s="37">
        <v>43847</v>
      </c>
      <c r="E124" s="37">
        <v>43854</v>
      </c>
      <c r="F124" s="37">
        <v>43861</v>
      </c>
      <c r="G124" s="37">
        <v>43868</v>
      </c>
      <c r="H124" s="37">
        <v>43875</v>
      </c>
      <c r="I124" s="37">
        <v>43882</v>
      </c>
      <c r="J124" s="37">
        <v>43889</v>
      </c>
      <c r="K124" s="37">
        <v>43896</v>
      </c>
      <c r="L124" s="37">
        <v>43903</v>
      </c>
      <c r="M124" s="37">
        <v>43910</v>
      </c>
      <c r="N124" s="37">
        <v>43917</v>
      </c>
      <c r="O124" s="37">
        <v>43924</v>
      </c>
      <c r="P124" s="36">
        <v>43931</v>
      </c>
      <c r="Q124" s="36">
        <v>43938</v>
      </c>
      <c r="R124" s="36">
        <v>43945</v>
      </c>
      <c r="S124" s="36">
        <v>43952</v>
      </c>
      <c r="T124" s="36">
        <v>43959</v>
      </c>
      <c r="U124" s="36">
        <v>43966</v>
      </c>
      <c r="V124" s="36">
        <v>43973</v>
      </c>
      <c r="W124" s="36">
        <v>43980</v>
      </c>
      <c r="X124" s="36">
        <v>43987</v>
      </c>
      <c r="Y124" s="36">
        <v>43994</v>
      </c>
      <c r="Z124" s="36">
        <v>44001</v>
      </c>
      <c r="AA124" s="36">
        <v>44008</v>
      </c>
      <c r="AB124" s="36">
        <v>44015</v>
      </c>
      <c r="AC124" s="36">
        <v>44022</v>
      </c>
      <c r="AD124" s="36">
        <v>44029</v>
      </c>
      <c r="AE124" s="36">
        <v>44036</v>
      </c>
      <c r="AF124" s="36">
        <v>44043</v>
      </c>
      <c r="AG124" s="36">
        <v>44050</v>
      </c>
      <c r="AH124" s="36">
        <v>44057</v>
      </c>
      <c r="AI124" s="36">
        <v>44064</v>
      </c>
      <c r="AJ124" s="36">
        <v>44071</v>
      </c>
      <c r="AK124" s="36">
        <v>44078</v>
      </c>
      <c r="AL124" s="36">
        <v>44085</v>
      </c>
      <c r="AM124" s="36">
        <v>44092</v>
      </c>
      <c r="AN124" s="36">
        <v>44099</v>
      </c>
      <c r="AO124" s="36">
        <v>44106</v>
      </c>
      <c r="AP124" s="36">
        <v>44113</v>
      </c>
      <c r="AQ124" s="36">
        <v>44120</v>
      </c>
      <c r="AR124" s="36">
        <v>44127</v>
      </c>
      <c r="AS124" s="36">
        <v>44134</v>
      </c>
      <c r="AT124" s="36">
        <v>44141</v>
      </c>
      <c r="AU124" s="36">
        <v>44148</v>
      </c>
      <c r="AV124" s="36">
        <v>44155</v>
      </c>
      <c r="AW124" s="36">
        <v>44162</v>
      </c>
      <c r="AX124" s="36">
        <v>44169</v>
      </c>
      <c r="AY124" s="36">
        <v>44176</v>
      </c>
      <c r="AZ124" s="36">
        <v>44183</v>
      </c>
      <c r="BA124" s="15">
        <v>44190</v>
      </c>
    </row>
    <row r="125" spans="1:53" s="31" customFormat="1" x14ac:dyDescent="0.25">
      <c r="A125" s="68" t="s">
        <v>51</v>
      </c>
      <c r="B125" s="69">
        <f t="shared" ref="B125:BA129" si="10">B113/((B101+B29)/2)</f>
        <v>1.0947368421052632</v>
      </c>
      <c r="C125" s="69">
        <f t="shared" si="10"/>
        <v>1.1869918699186992</v>
      </c>
      <c r="D125" s="69">
        <f t="shared" si="10"/>
        <v>1</v>
      </c>
      <c r="E125" s="69">
        <f t="shared" si="10"/>
        <v>-0.17391304347826086</v>
      </c>
      <c r="F125" s="69">
        <f t="shared" si="10"/>
        <v>0.32653061224489793</v>
      </c>
      <c r="G125" s="69">
        <f t="shared" si="10"/>
        <v>0.18181818181818182</v>
      </c>
      <c r="H125" s="69">
        <f t="shared" si="10"/>
        <v>2.0618556701030927E-2</v>
      </c>
      <c r="I125" s="69">
        <f t="shared" si="10"/>
        <v>0.77647058823529413</v>
      </c>
      <c r="J125" s="69">
        <f t="shared" si="10"/>
        <v>0.14432989690721648</v>
      </c>
      <c r="K125" s="69">
        <f t="shared" si="10"/>
        <v>-4.3478260869565216E-2</v>
      </c>
      <c r="L125" s="69">
        <f t="shared" si="10"/>
        <v>0.19230769230769232</v>
      </c>
      <c r="M125" s="69">
        <f t="shared" si="10"/>
        <v>6.3157894736842107E-2</v>
      </c>
      <c r="N125" s="69">
        <f t="shared" si="10"/>
        <v>4.5454545454545456E-2</v>
      </c>
      <c r="O125" s="69">
        <f t="shared" si="10"/>
        <v>-0.11494252873563218</v>
      </c>
      <c r="P125" s="69">
        <f t="shared" si="10"/>
        <v>0.26506024096385544</v>
      </c>
      <c r="Q125" s="69">
        <f t="shared" si="10"/>
        <v>-0.11764705882352941</v>
      </c>
      <c r="R125" s="69">
        <f t="shared" si="10"/>
        <v>-0.50549450549450547</v>
      </c>
      <c r="S125" s="69">
        <f t="shared" si="10"/>
        <v>-0.10309278350515463</v>
      </c>
      <c r="T125" s="69">
        <f t="shared" si="10"/>
        <v>0.15384615384615385</v>
      </c>
      <c r="U125" s="69">
        <f t="shared" si="10"/>
        <v>-0.16666666666666666</v>
      </c>
      <c r="V125" s="69">
        <f t="shared" si="10"/>
        <v>-0.16216216216216217</v>
      </c>
      <c r="W125" s="69">
        <f t="shared" si="10"/>
        <v>-2.197802197802198E-2</v>
      </c>
      <c r="X125" s="69">
        <f t="shared" si="10"/>
        <v>4.2553191489361701E-2</v>
      </c>
      <c r="Y125" s="69">
        <f t="shared" si="10"/>
        <v>-0.26415094339622641</v>
      </c>
      <c r="Z125" s="69">
        <f t="shared" si="10"/>
        <v>-0.17821782178217821</v>
      </c>
      <c r="AA125" s="69">
        <f t="shared" si="10"/>
        <v>-9.7560975609756101E-2</v>
      </c>
      <c r="AB125" s="69">
        <f t="shared" si="10"/>
        <v>-0.40963855421686746</v>
      </c>
      <c r="AC125" s="69">
        <f t="shared" si="10"/>
        <v>-8.6956521739130432E-2</v>
      </c>
      <c r="AD125" s="69">
        <f t="shared" si="10"/>
        <v>0</v>
      </c>
      <c r="AE125" s="69">
        <f t="shared" si="10"/>
        <v>-3.4482758620689655E-2</v>
      </c>
      <c r="AF125" s="69">
        <f t="shared" si="10"/>
        <v>-8.4033613445378158E-2</v>
      </c>
      <c r="AG125" s="69">
        <f t="shared" si="10"/>
        <v>-3.4482758620689655E-2</v>
      </c>
      <c r="AH125" s="69">
        <f t="shared" si="10"/>
        <v>-0.16949152542372881</v>
      </c>
      <c r="AI125" s="69">
        <f t="shared" si="10"/>
        <v>6.5934065934065936E-2</v>
      </c>
      <c r="AJ125" s="69">
        <f t="shared" si="10"/>
        <v>-0.125</v>
      </c>
      <c r="AK125" s="69">
        <f t="shared" si="10"/>
        <v>0.18181818181818182</v>
      </c>
      <c r="AL125" s="69">
        <f t="shared" si="10"/>
        <v>8.6956521739130432E-2</v>
      </c>
      <c r="AM125" s="69">
        <f t="shared" si="10"/>
        <v>-0.42105263157894735</v>
      </c>
      <c r="AN125" s="69">
        <f t="shared" si="10"/>
        <v>9.5238095238095233E-2</v>
      </c>
      <c r="AO125" s="69">
        <f t="shared" si="10"/>
        <v>0.51851851851851849</v>
      </c>
      <c r="AP125" s="69">
        <f t="shared" si="10"/>
        <v>-2.1505376344086023E-2</v>
      </c>
      <c r="AQ125" s="69">
        <f t="shared" si="10"/>
        <v>0.22680412371134021</v>
      </c>
      <c r="AR125" s="69">
        <f t="shared" si="10"/>
        <v>-0.2807017543859649</v>
      </c>
      <c r="AS125" s="69">
        <f t="shared" si="10"/>
        <v>-2.197802197802198E-2</v>
      </c>
      <c r="AT125" s="69">
        <f t="shared" si="10"/>
        <v>0.16666666666666666</v>
      </c>
      <c r="AU125" s="69">
        <f t="shared" si="10"/>
        <v>-2.1505376344086023E-2</v>
      </c>
      <c r="AV125" s="69">
        <f t="shared" si="10"/>
        <v>-8.4033613445378158E-2</v>
      </c>
      <c r="AW125" s="69">
        <f t="shared" si="10"/>
        <v>-3.5087719298245612E-2</v>
      </c>
      <c r="AX125" s="69">
        <f t="shared" si="10"/>
        <v>0.10526315789473684</v>
      </c>
      <c r="AY125" s="69">
        <f t="shared" si="10"/>
        <v>1.9417475728155338E-2</v>
      </c>
      <c r="AZ125" s="69">
        <f t="shared" si="10"/>
        <v>0.25531914893617019</v>
      </c>
      <c r="BA125" s="70">
        <f t="shared" si="10"/>
        <v>0.42857142857142855</v>
      </c>
    </row>
    <row r="126" spans="1:53" s="31" customFormat="1" x14ac:dyDescent="0.25">
      <c r="A126" s="28" t="s">
        <v>44</v>
      </c>
      <c r="B126" s="50">
        <f t="shared" si="10"/>
        <v>-0.18181818181818182</v>
      </c>
      <c r="C126" s="50">
        <f t="shared" si="10"/>
        <v>0.16216216216216217</v>
      </c>
      <c r="D126" s="50">
        <f t="shared" si="10"/>
        <v>0.27450980392156865</v>
      </c>
      <c r="E126" s="50">
        <f t="shared" si="10"/>
        <v>-0.1276595744680851</v>
      </c>
      <c r="F126" s="50">
        <f t="shared" si="10"/>
        <v>6.8965517241379309E-2</v>
      </c>
      <c r="G126" s="50">
        <f t="shared" si="10"/>
        <v>8.3333333333333329E-2</v>
      </c>
      <c r="H126" s="50">
        <f t="shared" si="10"/>
        <v>0</v>
      </c>
      <c r="I126" s="50">
        <f t="shared" si="10"/>
        <v>0.79069767441860461</v>
      </c>
      <c r="J126" s="50">
        <f t="shared" si="10"/>
        <v>0.58064516129032262</v>
      </c>
      <c r="K126" s="50">
        <f t="shared" si="10"/>
        <v>-0.51162790697674421</v>
      </c>
      <c r="L126" s="50">
        <f t="shared" si="10"/>
        <v>0.34146341463414637</v>
      </c>
      <c r="M126" s="50">
        <f t="shared" si="10"/>
        <v>0.46153846153846156</v>
      </c>
      <c r="N126" s="50">
        <f t="shared" si="10"/>
        <v>-0.16216216216216217</v>
      </c>
      <c r="O126" s="50">
        <f t="shared" si="10"/>
        <v>-0.51428571428571423</v>
      </c>
      <c r="P126" s="50">
        <f t="shared" si="10"/>
        <v>-8.3333333333333329E-2</v>
      </c>
      <c r="Q126" s="50">
        <f t="shared" si="10"/>
        <v>0</v>
      </c>
      <c r="R126" s="50">
        <f t="shared" si="10"/>
        <v>0.4</v>
      </c>
      <c r="S126" s="50">
        <f t="shared" si="10"/>
        <v>-0.15384615384615385</v>
      </c>
      <c r="T126" s="50">
        <f t="shared" si="10"/>
        <v>-0.21052631578947367</v>
      </c>
      <c r="U126" s="50">
        <f t="shared" si="10"/>
        <v>-0.52631578947368418</v>
      </c>
      <c r="V126" s="50">
        <f t="shared" si="10"/>
        <v>0.47058823529411764</v>
      </c>
      <c r="W126" s="50">
        <f t="shared" si="10"/>
        <v>-0.11764705882352941</v>
      </c>
      <c r="X126" s="50">
        <f t="shared" si="10"/>
        <v>-5.4054054054054057E-2</v>
      </c>
      <c r="Y126" s="50">
        <f t="shared" si="10"/>
        <v>5.7142857142857141E-2</v>
      </c>
      <c r="Z126" s="50">
        <f t="shared" si="10"/>
        <v>-4.878048780487805E-2</v>
      </c>
      <c r="AA126" s="50">
        <f t="shared" si="10"/>
        <v>-4.6511627906976744E-2</v>
      </c>
      <c r="AB126" s="50">
        <f t="shared" si="10"/>
        <v>0.12244897959183673</v>
      </c>
      <c r="AC126" s="50">
        <f t="shared" si="10"/>
        <v>-0.27027027027027029</v>
      </c>
      <c r="AD126" s="50">
        <f t="shared" si="10"/>
        <v>-6.8965517241379309E-2</v>
      </c>
      <c r="AE126" s="50">
        <f t="shared" si="10"/>
        <v>7.407407407407407E-2</v>
      </c>
      <c r="AF126" s="50">
        <f t="shared" si="10"/>
        <v>-0.48275862068965519</v>
      </c>
      <c r="AG126" s="50">
        <f t="shared" si="10"/>
        <v>-0.4</v>
      </c>
      <c r="AH126" s="50">
        <f t="shared" si="10"/>
        <v>0.74285714285714288</v>
      </c>
      <c r="AI126" s="50">
        <f t="shared" si="10"/>
        <v>-0.93333333333333335</v>
      </c>
      <c r="AJ126" s="50">
        <f t="shared" si="10"/>
        <v>0.37037037037037035</v>
      </c>
      <c r="AK126" s="50">
        <f t="shared" si="10"/>
        <v>-5.128205128205128E-2</v>
      </c>
      <c r="AL126" s="50">
        <f t="shared" si="10"/>
        <v>-0.4</v>
      </c>
      <c r="AM126" s="50">
        <f t="shared" si="10"/>
        <v>0</v>
      </c>
      <c r="AN126" s="50">
        <f t="shared" si="10"/>
        <v>0.33333333333333331</v>
      </c>
      <c r="AO126" s="50">
        <f t="shared" si="10"/>
        <v>-0.125</v>
      </c>
      <c r="AP126" s="50">
        <f t="shared" si="10"/>
        <v>-0.22222222222222221</v>
      </c>
      <c r="AQ126" s="50">
        <f t="shared" si="10"/>
        <v>-0.25</v>
      </c>
      <c r="AR126" s="50">
        <f t="shared" si="10"/>
        <v>-0.52631578947368418</v>
      </c>
      <c r="AS126" s="50">
        <f t="shared" si="10"/>
        <v>-0.23255813953488372</v>
      </c>
      <c r="AT126" s="50">
        <f t="shared" si="10"/>
        <v>-0.52631578947368418</v>
      </c>
      <c r="AU126" s="50">
        <f t="shared" si="10"/>
        <v>-0.41666666666666669</v>
      </c>
      <c r="AV126" s="50">
        <f t="shared" si="10"/>
        <v>-0.14634146341463414</v>
      </c>
      <c r="AW126" s="50">
        <f t="shared" si="10"/>
        <v>-0.35294117647058826</v>
      </c>
      <c r="AX126" s="50">
        <f t="shared" si="10"/>
        <v>0.125</v>
      </c>
      <c r="AY126" s="50">
        <f t="shared" si="10"/>
        <v>0.84444444444444444</v>
      </c>
      <c r="AZ126" s="50">
        <f t="shared" si="10"/>
        <v>-0.19047619047619047</v>
      </c>
      <c r="BA126" s="71">
        <f t="shared" si="10"/>
        <v>0.16666666666666666</v>
      </c>
    </row>
    <row r="127" spans="1:53" s="31" customFormat="1" x14ac:dyDescent="0.25">
      <c r="A127" s="28" t="s">
        <v>45</v>
      </c>
      <c r="B127" s="50">
        <f t="shared" si="10"/>
        <v>3.309692671394799E-2</v>
      </c>
      <c r="C127" s="50">
        <f t="shared" si="10"/>
        <v>-7.560137457044673E-2</v>
      </c>
      <c r="D127" s="50">
        <f t="shared" si="10"/>
        <v>0.10909090909090909</v>
      </c>
      <c r="E127" s="50">
        <f t="shared" si="10"/>
        <v>0.12872841444270017</v>
      </c>
      <c r="F127" s="50">
        <f t="shared" si="10"/>
        <v>-9.9071207430340563E-2</v>
      </c>
      <c r="G127" s="50">
        <f t="shared" si="10"/>
        <v>-9.285714285714286E-2</v>
      </c>
      <c r="H127" s="50">
        <f t="shared" si="10"/>
        <v>-4.1733547351524881E-2</v>
      </c>
      <c r="I127" s="50">
        <f t="shared" si="10"/>
        <v>-6.3157894736842107E-2</v>
      </c>
      <c r="J127" s="50">
        <f t="shared" si="10"/>
        <v>0.12546125461254612</v>
      </c>
      <c r="K127" s="50">
        <f t="shared" si="10"/>
        <v>5.4237288135593219E-2</v>
      </c>
      <c r="L127" s="50">
        <f t="shared" si="10"/>
        <v>-9.5541401273885357E-2</v>
      </c>
      <c r="M127" s="50">
        <f t="shared" si="10"/>
        <v>5.2539404553415062E-2</v>
      </c>
      <c r="N127" s="50">
        <f t="shared" si="10"/>
        <v>0.10181818181818182</v>
      </c>
      <c r="O127" s="50">
        <f t="shared" si="10"/>
        <v>0.12949640287769784</v>
      </c>
      <c r="P127" s="50">
        <f t="shared" si="10"/>
        <v>-0.15679999999999999</v>
      </c>
      <c r="Q127" s="50">
        <f t="shared" si="10"/>
        <v>-0.18115942028985507</v>
      </c>
      <c r="R127" s="50">
        <f t="shared" si="10"/>
        <v>-0.21859706362153344</v>
      </c>
      <c r="S127" s="50">
        <f t="shared" si="10"/>
        <v>-3.6363636363636362E-2</v>
      </c>
      <c r="T127" s="50">
        <f t="shared" si="10"/>
        <v>5.8939096267190572E-2</v>
      </c>
      <c r="U127" s="50">
        <f t="shared" si="10"/>
        <v>1.3245033112582781E-2</v>
      </c>
      <c r="V127" s="50">
        <f t="shared" si="10"/>
        <v>4.975124378109453E-2</v>
      </c>
      <c r="W127" s="50">
        <f t="shared" si="10"/>
        <v>-4.4989775051124746E-2</v>
      </c>
      <c r="X127" s="50">
        <f t="shared" si="10"/>
        <v>2.6490066225165563E-2</v>
      </c>
      <c r="Y127" s="50">
        <f t="shared" si="10"/>
        <v>4.1095890410958902E-2</v>
      </c>
      <c r="Z127" s="50">
        <f t="shared" si="10"/>
        <v>-9.8807495741056212E-2</v>
      </c>
      <c r="AA127" s="50">
        <f t="shared" si="10"/>
        <v>-0.11398963730569948</v>
      </c>
      <c r="AB127" s="50">
        <f t="shared" si="10"/>
        <v>-0.11460258780036968</v>
      </c>
      <c r="AC127" s="50">
        <f t="shared" si="10"/>
        <v>-0.15985790408525755</v>
      </c>
      <c r="AD127" s="50">
        <f t="shared" si="10"/>
        <v>-8.5763293310463118E-2</v>
      </c>
      <c r="AE127" s="50">
        <f t="shared" si="10"/>
        <v>-8.6021505376344093E-2</v>
      </c>
      <c r="AF127" s="50">
        <f t="shared" si="10"/>
        <v>-7.6225045372050812E-2</v>
      </c>
      <c r="AG127" s="50">
        <f t="shared" si="10"/>
        <v>-0.28970331588132636</v>
      </c>
      <c r="AH127" s="50">
        <f t="shared" si="10"/>
        <v>9.056603773584905E-2</v>
      </c>
      <c r="AI127" s="50">
        <f t="shared" si="10"/>
        <v>5.4474708171206226E-2</v>
      </c>
      <c r="AJ127" s="50">
        <f t="shared" si="10"/>
        <v>-3.9387308533916851E-2</v>
      </c>
      <c r="AK127" s="50">
        <f t="shared" si="10"/>
        <v>-0.18612521150592218</v>
      </c>
      <c r="AL127" s="50">
        <f t="shared" si="10"/>
        <v>7.6923076923076927E-2</v>
      </c>
      <c r="AM127" s="50">
        <f t="shared" si="10"/>
        <v>-0.10071942446043165</v>
      </c>
      <c r="AN127" s="50">
        <f t="shared" si="10"/>
        <v>-3.7105751391465678E-3</v>
      </c>
      <c r="AO127" s="50">
        <f t="shared" si="10"/>
        <v>0.12418300653594772</v>
      </c>
      <c r="AP127" s="50">
        <f t="shared" si="10"/>
        <v>-8.2539682539682538E-2</v>
      </c>
      <c r="AQ127" s="50">
        <f t="shared" si="10"/>
        <v>6.6225165562913907E-3</v>
      </c>
      <c r="AR127" s="50">
        <f t="shared" si="10"/>
        <v>-9.4915254237288138E-2</v>
      </c>
      <c r="AS127" s="50">
        <f t="shared" si="10"/>
        <v>0</v>
      </c>
      <c r="AT127" s="50">
        <f t="shared" si="10"/>
        <v>1.9292604501607719E-2</v>
      </c>
      <c r="AU127" s="50">
        <f t="shared" si="10"/>
        <v>-7.460035523978685E-2</v>
      </c>
      <c r="AV127" s="50">
        <f t="shared" si="10"/>
        <v>-9.7478991596638656E-2</v>
      </c>
      <c r="AW127" s="50">
        <f t="shared" si="10"/>
        <v>-1.5898251192368838E-2</v>
      </c>
      <c r="AX127" s="50">
        <f t="shared" si="10"/>
        <v>-3.4321372854914198E-2</v>
      </c>
      <c r="AY127" s="50">
        <f t="shared" si="10"/>
        <v>6.5573770491803282E-2</v>
      </c>
      <c r="AZ127" s="50">
        <f t="shared" si="10"/>
        <v>9.9857346647646214E-2</v>
      </c>
      <c r="BA127" s="71">
        <f t="shared" si="10"/>
        <v>-0.11464968152866242</v>
      </c>
    </row>
    <row r="128" spans="1:53" s="31" customFormat="1" x14ac:dyDescent="0.25">
      <c r="A128" s="28" t="s">
        <v>46</v>
      </c>
      <c r="B128" s="50">
        <f t="shared" si="10"/>
        <v>-7.3121735636801924E-2</v>
      </c>
      <c r="C128" s="50">
        <f t="shared" si="10"/>
        <v>-9.5302013422818799E-2</v>
      </c>
      <c r="D128" s="50">
        <f t="shared" si="10"/>
        <v>-9.3055555555555558E-2</v>
      </c>
      <c r="E128" s="50">
        <f t="shared" si="10"/>
        <v>-1.4497756299620296E-2</v>
      </c>
      <c r="F128" s="50">
        <f t="shared" si="10"/>
        <v>-2.67051605918441E-2</v>
      </c>
      <c r="G128" s="50">
        <f t="shared" si="10"/>
        <v>2.9261155815654718E-2</v>
      </c>
      <c r="H128" s="50">
        <f t="shared" si="10"/>
        <v>-3.6376864314296106E-3</v>
      </c>
      <c r="I128" s="50">
        <f t="shared" si="10"/>
        <v>1.2261089073205915E-2</v>
      </c>
      <c r="J128" s="50">
        <f t="shared" si="10"/>
        <v>2.807862013638187E-2</v>
      </c>
      <c r="K128" s="50">
        <f t="shared" si="10"/>
        <v>-1.4792899408284023E-2</v>
      </c>
      <c r="L128" s="50">
        <f t="shared" si="10"/>
        <v>-3.806623524933384E-3</v>
      </c>
      <c r="M128" s="50">
        <f t="shared" si="10"/>
        <v>-7.6982294072363358E-2</v>
      </c>
      <c r="N128" s="50">
        <f t="shared" si="10"/>
        <v>0.13729777000437254</v>
      </c>
      <c r="O128" s="50">
        <f t="shared" si="10"/>
        <v>2.4380333197887038E-3</v>
      </c>
      <c r="P128" s="50">
        <f t="shared" si="10"/>
        <v>-8.8401964488099741E-2</v>
      </c>
      <c r="Q128" s="50">
        <f t="shared" si="10"/>
        <v>-0.23008849557522124</v>
      </c>
      <c r="R128" s="50">
        <f t="shared" si="10"/>
        <v>-4.9586776859504135E-3</v>
      </c>
      <c r="S128" s="50">
        <f t="shared" si="10"/>
        <v>-2.1505376344086023E-2</v>
      </c>
      <c r="T128" s="50">
        <f t="shared" si="10"/>
        <v>-1.9013128112267994E-2</v>
      </c>
      <c r="U128" s="50">
        <f t="shared" si="10"/>
        <v>-4.3010752688172046E-2</v>
      </c>
      <c r="V128" s="50">
        <f t="shared" si="10"/>
        <v>3.1746031746031746E-3</v>
      </c>
      <c r="W128" s="50">
        <f t="shared" si="10"/>
        <v>-7.0387129210658624E-3</v>
      </c>
      <c r="X128" s="50">
        <f t="shared" si="10"/>
        <v>2.3159636062861869E-2</v>
      </c>
      <c r="Y128" s="50">
        <f t="shared" si="10"/>
        <v>-4.2589437819420782E-2</v>
      </c>
      <c r="Z128" s="50">
        <f t="shared" si="10"/>
        <v>-9.5196884465599315E-3</v>
      </c>
      <c r="AA128" s="50">
        <f t="shared" si="10"/>
        <v>2.5020850708924104E-2</v>
      </c>
      <c r="AB128" s="50">
        <f t="shared" si="10"/>
        <v>-3.3598585322723251E-2</v>
      </c>
      <c r="AC128" s="50">
        <f t="shared" si="10"/>
        <v>0</v>
      </c>
      <c r="AD128" s="50">
        <f t="shared" si="10"/>
        <v>-2.6064291920069503E-2</v>
      </c>
      <c r="AE128" s="50">
        <f t="shared" si="10"/>
        <v>-6.5800865800865804E-2</v>
      </c>
      <c r="AF128" s="50">
        <f t="shared" si="10"/>
        <v>-2.8094820017559263E-2</v>
      </c>
      <c r="AG128" s="50">
        <f t="shared" si="10"/>
        <v>-7.0484581497797363E-2</v>
      </c>
      <c r="AH128" s="50">
        <f t="shared" si="10"/>
        <v>9.6040438079191243E-2</v>
      </c>
      <c r="AI128" s="50">
        <f t="shared" si="10"/>
        <v>3.9819004524886875E-2</v>
      </c>
      <c r="AJ128" s="50">
        <f t="shared" si="10"/>
        <v>8.8105726872246704E-3</v>
      </c>
      <c r="AK128" s="50">
        <f t="shared" si="10"/>
        <v>2.5052192066805845E-3</v>
      </c>
      <c r="AL128" s="50">
        <f t="shared" si="10"/>
        <v>-9.3656875266070663E-3</v>
      </c>
      <c r="AM128" s="50">
        <f t="shared" si="10"/>
        <v>2.5586353944562902E-3</v>
      </c>
      <c r="AN128" s="50">
        <f t="shared" si="10"/>
        <v>0.1</v>
      </c>
      <c r="AO128" s="50">
        <f t="shared" si="10"/>
        <v>-9.2088740058601931E-3</v>
      </c>
      <c r="AP128" s="50">
        <f t="shared" si="10"/>
        <v>-6.3856960408684549E-2</v>
      </c>
      <c r="AQ128" s="50">
        <f t="shared" si="10"/>
        <v>-4.6550994498518829E-2</v>
      </c>
      <c r="AR128" s="50">
        <f t="shared" si="10"/>
        <v>-1.6680567139282735E-3</v>
      </c>
      <c r="AS128" s="50">
        <f t="shared" si="10"/>
        <v>3.8346825734980827E-2</v>
      </c>
      <c r="AT128" s="50">
        <f t="shared" si="10"/>
        <v>6.6025908900961133E-2</v>
      </c>
      <c r="AU128" s="50">
        <f t="shared" si="10"/>
        <v>1.2841091492776886E-2</v>
      </c>
      <c r="AV128" s="50">
        <f t="shared" si="10"/>
        <v>1.6339869281045752E-3</v>
      </c>
      <c r="AW128" s="50">
        <f t="shared" si="10"/>
        <v>-7.2492952074103903E-3</v>
      </c>
      <c r="AX128" s="50">
        <f t="shared" si="10"/>
        <v>4.5728038507821901E-2</v>
      </c>
      <c r="AY128" s="50">
        <f t="shared" si="10"/>
        <v>3.7238169123351435E-2</v>
      </c>
      <c r="AZ128" s="50">
        <f t="shared" si="10"/>
        <v>7.6277650648360028E-3</v>
      </c>
      <c r="BA128" s="71">
        <f t="shared" si="10"/>
        <v>-2.428115015974441E-2</v>
      </c>
    </row>
    <row r="129" spans="1:53" s="31" customFormat="1" x14ac:dyDescent="0.25">
      <c r="A129" s="28" t="s">
        <v>47</v>
      </c>
      <c r="B129" s="50">
        <f t="shared" si="10"/>
        <v>-0.1122394441475147</v>
      </c>
      <c r="C129" s="50">
        <f t="shared" si="10"/>
        <v>-6.3111111111111118E-2</v>
      </c>
      <c r="D129" s="50">
        <f t="shared" si="10"/>
        <v>-8.9153754469606675E-2</v>
      </c>
      <c r="E129" s="50">
        <f t="shared" si="10"/>
        <v>-0.1079892499389201</v>
      </c>
      <c r="F129" s="50">
        <f t="shared" si="10"/>
        <v>-7.0833333333333331E-2</v>
      </c>
      <c r="G129" s="50">
        <f t="shared" si="10"/>
        <v>-3.8625532982192123E-2</v>
      </c>
      <c r="H129" s="50">
        <f t="shared" si="10"/>
        <v>-2.1739130434782608E-2</v>
      </c>
      <c r="I129" s="50">
        <f t="shared" si="10"/>
        <v>-3.870967741935484E-2</v>
      </c>
      <c r="J129" s="50">
        <f t="shared" si="10"/>
        <v>5.5149127743387732E-2</v>
      </c>
      <c r="K129" s="50">
        <f t="shared" si="10"/>
        <v>-8.3591331269349839E-2</v>
      </c>
      <c r="L129" s="50">
        <f t="shared" si="10"/>
        <v>-0.14620987321284057</v>
      </c>
      <c r="M129" s="50">
        <f t="shared" si="10"/>
        <v>-0.11239669421487604</v>
      </c>
      <c r="N129" s="50">
        <f t="shared" si="10"/>
        <v>3.5305048002477545E-2</v>
      </c>
      <c r="O129" s="50">
        <f t="shared" si="10"/>
        <v>-8.8809946714031973E-2</v>
      </c>
      <c r="P129" s="50">
        <f t="shared" si="10"/>
        <v>-0.18114209827357239</v>
      </c>
      <c r="Q129" s="50">
        <f t="shared" si="10"/>
        <v>-0.26097414311485267</v>
      </c>
      <c r="R129" s="50">
        <f t="shared" si="10"/>
        <v>1.338376491125982E-2</v>
      </c>
      <c r="S129" s="50">
        <f t="shared" si="10"/>
        <v>8.0133555926544239E-2</v>
      </c>
      <c r="T129" s="50">
        <f t="shared" si="10"/>
        <v>5.1525423728813559E-2</v>
      </c>
      <c r="U129" s="50">
        <f t="shared" si="10"/>
        <v>-6.4516129032258063E-2</v>
      </c>
      <c r="V129" s="50">
        <f t="shared" si="10"/>
        <v>6.191588785046729E-2</v>
      </c>
      <c r="W129" s="50">
        <f t="shared" si="10"/>
        <v>-3.4838250977603978E-2</v>
      </c>
      <c r="X129" s="50">
        <f t="shared" si="10"/>
        <v>2.3830281894798022E-2</v>
      </c>
      <c r="Y129" s="50">
        <f t="shared" si="10"/>
        <v>3.124042879019908E-2</v>
      </c>
      <c r="Z129" s="50">
        <f t="shared" si="10"/>
        <v>7.4119827053736875E-3</v>
      </c>
      <c r="AA129" s="50">
        <f t="shared" si="10"/>
        <v>-2.8860914952410194E-2</v>
      </c>
      <c r="AB129" s="50">
        <f t="shared" si="10"/>
        <v>8.362817626246381E-3</v>
      </c>
      <c r="AC129" s="50">
        <f t="shared" si="10"/>
        <v>-2.2756005056890013E-2</v>
      </c>
      <c r="AD129" s="50">
        <f t="shared" si="10"/>
        <v>-5.0048748781280468E-2</v>
      </c>
      <c r="AE129" s="50">
        <f t="shared" si="10"/>
        <v>2.0227560050568902E-2</v>
      </c>
      <c r="AF129" s="50">
        <f t="shared" si="10"/>
        <v>3.8940312799233961E-2</v>
      </c>
      <c r="AG129" s="50">
        <f t="shared" si="10"/>
        <v>-1.8832391713747645E-2</v>
      </c>
      <c r="AH129" s="50">
        <f t="shared" si="10"/>
        <v>9.5816033216224849E-3</v>
      </c>
      <c r="AI129" s="50">
        <f t="shared" si="10"/>
        <v>-1.1938422871504869E-2</v>
      </c>
      <c r="AJ129" s="50">
        <f t="shared" si="10"/>
        <v>-1.6078294302691365E-2</v>
      </c>
      <c r="AK129" s="50">
        <f t="shared" si="10"/>
        <v>1.3480392156862746E-2</v>
      </c>
      <c r="AL129" s="50">
        <f t="shared" si="10"/>
        <v>1.0568852968604289E-2</v>
      </c>
      <c r="AM129" s="50">
        <f t="shared" si="10"/>
        <v>-1.9284603421461897E-2</v>
      </c>
      <c r="AN129" s="50">
        <f t="shared" si="10"/>
        <v>-3.8046924540266328E-2</v>
      </c>
      <c r="AO129" s="50">
        <f t="shared" si="10"/>
        <v>2.3086269744835967E-2</v>
      </c>
      <c r="AP129" s="50">
        <f t="shared" si="10"/>
        <v>-7.4953154278575894E-3</v>
      </c>
      <c r="AQ129" s="50">
        <f t="shared" si="10"/>
        <v>-1.5843997562461912E-2</v>
      </c>
      <c r="AR129" s="50">
        <f t="shared" si="10"/>
        <v>3.6144578313253013E-3</v>
      </c>
      <c r="AS129" s="50">
        <f t="shared" si="10"/>
        <v>5.8168316831683171E-2</v>
      </c>
      <c r="AT129" s="50">
        <f t="shared" si="10"/>
        <v>5.9844404548174742E-3</v>
      </c>
      <c r="AU129" s="50">
        <f t="shared" si="10"/>
        <v>-2.5376217173207437E-2</v>
      </c>
      <c r="AV129" s="50">
        <f t="shared" si="10"/>
        <v>2.4978216671507406E-2</v>
      </c>
      <c r="AW129" s="50">
        <f t="shared" ref="AW129:BA129" si="11">AW117/((AW105+AW33)/2)</f>
        <v>5.4561454972132592E-2</v>
      </c>
      <c r="AX129" s="50">
        <f t="shared" si="11"/>
        <v>-4.13589364844904E-3</v>
      </c>
      <c r="AY129" s="50">
        <f t="shared" si="11"/>
        <v>-1.1644025505960632E-2</v>
      </c>
      <c r="AZ129" s="50">
        <f t="shared" si="11"/>
        <v>1.9098143236074269E-2</v>
      </c>
      <c r="BA129" s="71">
        <f t="shared" si="11"/>
        <v>-1.6736401673640166E-2</v>
      </c>
    </row>
    <row r="130" spans="1:53" s="31" customFormat="1" x14ac:dyDescent="0.25">
      <c r="A130" s="28" t="s">
        <v>48</v>
      </c>
      <c r="B130" s="50">
        <f t="shared" ref="B130:BA132" si="12">B118/((B106+B34)/2)</f>
        <v>-0.15964125560538117</v>
      </c>
      <c r="C130" s="50">
        <f t="shared" si="12"/>
        <v>-0.14590058102001291</v>
      </c>
      <c r="D130" s="50">
        <f t="shared" si="12"/>
        <v>-0.12417582417582418</v>
      </c>
      <c r="E130" s="50">
        <f t="shared" si="12"/>
        <v>-0.15740479548660086</v>
      </c>
      <c r="F130" s="50">
        <f t="shared" si="12"/>
        <v>-0.15765433917784</v>
      </c>
      <c r="G130" s="50">
        <f t="shared" si="12"/>
        <v>-3.7724460540214277E-2</v>
      </c>
      <c r="H130" s="50">
        <f t="shared" si="12"/>
        <v>-2.9052876234747241E-2</v>
      </c>
      <c r="I130" s="50">
        <f t="shared" si="12"/>
        <v>-6.9742652657225526E-2</v>
      </c>
      <c r="J130" s="50">
        <f t="shared" si="12"/>
        <v>2.8966639544344995E-2</v>
      </c>
      <c r="K130" s="50">
        <f t="shared" si="12"/>
        <v>-0.1927818208822219</v>
      </c>
      <c r="L130" s="50">
        <f t="shared" si="12"/>
        <v>-0.20254328175271946</v>
      </c>
      <c r="M130" s="50">
        <f t="shared" si="12"/>
        <v>-0.12527821939586645</v>
      </c>
      <c r="N130" s="50">
        <f t="shared" si="12"/>
        <v>-3.170130327580134E-2</v>
      </c>
      <c r="O130" s="50">
        <f t="shared" si="12"/>
        <v>-2.5546218487394957E-2</v>
      </c>
      <c r="P130" s="50">
        <f t="shared" si="12"/>
        <v>-0.16853047724051032</v>
      </c>
      <c r="Q130" s="50">
        <f t="shared" si="12"/>
        <v>-0.19872701555869873</v>
      </c>
      <c r="R130" s="50">
        <f t="shared" si="12"/>
        <v>-3.3234213748469479E-2</v>
      </c>
      <c r="S130" s="50">
        <f t="shared" si="12"/>
        <v>9.8135426889106966E-2</v>
      </c>
      <c r="T130" s="50">
        <f t="shared" si="12"/>
        <v>7.8581503123111018E-2</v>
      </c>
      <c r="U130" s="50">
        <f t="shared" si="12"/>
        <v>2.581786030061892E-2</v>
      </c>
      <c r="V130" s="50">
        <f t="shared" si="12"/>
        <v>9.1958104029824253E-2</v>
      </c>
      <c r="W130" s="50">
        <f t="shared" si="12"/>
        <v>3.0847242763574898E-2</v>
      </c>
      <c r="X130" s="50">
        <f t="shared" si="12"/>
        <v>-1.2222804260520342E-2</v>
      </c>
      <c r="Y130" s="50">
        <f t="shared" si="12"/>
        <v>7.4878322725570952E-4</v>
      </c>
      <c r="Z130" s="50">
        <f t="shared" si="12"/>
        <v>6.1205094088576315E-2</v>
      </c>
      <c r="AA130" s="50">
        <f t="shared" si="12"/>
        <v>7.0769230769230765E-2</v>
      </c>
      <c r="AB130" s="50">
        <f t="shared" si="12"/>
        <v>1.4826078692263827E-2</v>
      </c>
      <c r="AC130" s="50">
        <f t="shared" si="12"/>
        <v>-6.4774242712897692E-3</v>
      </c>
      <c r="AD130" s="50">
        <f t="shared" si="12"/>
        <v>4.9469964664310952E-2</v>
      </c>
      <c r="AE130" s="50">
        <f t="shared" si="12"/>
        <v>-1.8433179723502304E-2</v>
      </c>
      <c r="AF130" s="50">
        <f t="shared" si="12"/>
        <v>1.6654049962149888E-2</v>
      </c>
      <c r="AG130" s="50">
        <f t="shared" si="12"/>
        <v>4.6710782405605293E-3</v>
      </c>
      <c r="AH130" s="50">
        <f t="shared" si="12"/>
        <v>1.6337915919505879E-2</v>
      </c>
      <c r="AI130" s="50">
        <f t="shared" si="12"/>
        <v>-3.2149235959515778E-2</v>
      </c>
      <c r="AJ130" s="50">
        <f t="shared" si="12"/>
        <v>7.5632132468113678E-2</v>
      </c>
      <c r="AK130" s="50">
        <f t="shared" si="12"/>
        <v>5.0618880472935522E-2</v>
      </c>
      <c r="AL130" s="50">
        <f t="shared" si="12"/>
        <v>2.9827915869980879E-2</v>
      </c>
      <c r="AM130" s="50">
        <f t="shared" si="12"/>
        <v>3.5498489425981876E-2</v>
      </c>
      <c r="AN130" s="50">
        <f t="shared" si="12"/>
        <v>4.8617554277231398E-2</v>
      </c>
      <c r="AO130" s="50">
        <f t="shared" si="12"/>
        <v>3.0679327976625273E-2</v>
      </c>
      <c r="AP130" s="50">
        <f t="shared" si="12"/>
        <v>4.5632798573975043E-2</v>
      </c>
      <c r="AQ130" s="50">
        <f t="shared" si="12"/>
        <v>5.3084900685533488E-2</v>
      </c>
      <c r="AR130" s="50">
        <f t="shared" si="12"/>
        <v>5.7709979783128099E-2</v>
      </c>
      <c r="AS130" s="50">
        <f t="shared" si="12"/>
        <v>8.442710180915218E-2</v>
      </c>
      <c r="AT130" s="50">
        <f t="shared" si="12"/>
        <v>1.6478896922818228E-2</v>
      </c>
      <c r="AU130" s="50">
        <f t="shared" si="12"/>
        <v>8.5243674647648163E-2</v>
      </c>
      <c r="AV130" s="50">
        <f t="shared" si="12"/>
        <v>0.13391803002192612</v>
      </c>
      <c r="AW130" s="50">
        <f t="shared" si="12"/>
        <v>0.10484006029140848</v>
      </c>
      <c r="AX130" s="50">
        <f t="shared" si="12"/>
        <v>3.7398643058083735E-2</v>
      </c>
      <c r="AY130" s="50">
        <f t="shared" si="12"/>
        <v>8.1916788084830827E-2</v>
      </c>
      <c r="AZ130" s="50">
        <f t="shared" si="12"/>
        <v>5.0660450660450662E-2</v>
      </c>
      <c r="BA130" s="71">
        <f t="shared" si="12"/>
        <v>0.10273327049952875</v>
      </c>
    </row>
    <row r="131" spans="1:53" s="52" customFormat="1" x14ac:dyDescent="0.25">
      <c r="A131" s="46" t="s">
        <v>49</v>
      </c>
      <c r="B131" s="51">
        <f t="shared" si="12"/>
        <v>-0.18149745197961584</v>
      </c>
      <c r="C131" s="51">
        <f t="shared" si="12"/>
        <v>-0.26513855627779681</v>
      </c>
      <c r="D131" s="51">
        <f t="shared" si="12"/>
        <v>-0.30272139801583692</v>
      </c>
      <c r="E131" s="51">
        <f t="shared" si="12"/>
        <v>-0.26342545521767263</v>
      </c>
      <c r="F131" s="51">
        <f t="shared" si="12"/>
        <v>-0.24301219863605802</v>
      </c>
      <c r="G131" s="51">
        <f t="shared" si="12"/>
        <v>-0.1293709757305597</v>
      </c>
      <c r="H131" s="51">
        <f t="shared" si="12"/>
        <v>-5.3569609939912416E-2</v>
      </c>
      <c r="I131" s="51">
        <f t="shared" si="12"/>
        <v>-0.1229465853910528</v>
      </c>
      <c r="J131" s="51">
        <f t="shared" si="12"/>
        <v>-1.814962372731297E-2</v>
      </c>
      <c r="K131" s="51">
        <f t="shared" si="12"/>
        <v>-0.25788779547529672</v>
      </c>
      <c r="L131" s="51">
        <f t="shared" si="12"/>
        <v>-0.26149573089188355</v>
      </c>
      <c r="M131" s="51">
        <f t="shared" si="12"/>
        <v>-0.1847778266608007</v>
      </c>
      <c r="N131" s="51">
        <f t="shared" si="12"/>
        <v>-5.6682201788638364E-2</v>
      </c>
      <c r="O131" s="51">
        <f t="shared" si="12"/>
        <v>-0.11049331598249142</v>
      </c>
      <c r="P131" s="51">
        <f t="shared" si="12"/>
        <v>-0.2153168044077135</v>
      </c>
      <c r="Q131" s="51">
        <f t="shared" si="12"/>
        <v>-0.21276595744680851</v>
      </c>
      <c r="R131" s="51">
        <f t="shared" si="12"/>
        <v>-2.1099664887675312E-2</v>
      </c>
      <c r="S131" s="51">
        <f t="shared" si="12"/>
        <v>0.16021426832237642</v>
      </c>
      <c r="T131" s="51">
        <f t="shared" si="12"/>
        <v>4.6915725456125108E-2</v>
      </c>
      <c r="U131" s="51">
        <f t="shared" si="12"/>
        <v>5.945540844366725E-2</v>
      </c>
      <c r="V131" s="51">
        <f t="shared" si="12"/>
        <v>6.9782751810401583E-2</v>
      </c>
      <c r="W131" s="51">
        <f t="shared" si="12"/>
        <v>3.5155001597954622E-2</v>
      </c>
      <c r="X131" s="51">
        <f t="shared" si="12"/>
        <v>3.7842708199253443E-2</v>
      </c>
      <c r="Y131" s="51">
        <f t="shared" si="12"/>
        <v>2.8137310073157007E-2</v>
      </c>
      <c r="Z131" s="51">
        <f t="shared" si="12"/>
        <v>2.2020905923344949E-2</v>
      </c>
      <c r="AA131" s="51">
        <f t="shared" si="12"/>
        <v>4.7459519821328865E-2</v>
      </c>
      <c r="AB131" s="51">
        <f t="shared" si="12"/>
        <v>-4.7042052744119746E-2</v>
      </c>
      <c r="AC131" s="51">
        <f t="shared" si="12"/>
        <v>-1.9754480033864824E-3</v>
      </c>
      <c r="AD131" s="51">
        <f t="shared" si="12"/>
        <v>-1.1376564277588168E-2</v>
      </c>
      <c r="AE131" s="51">
        <f t="shared" si="12"/>
        <v>2.5618631732168849E-2</v>
      </c>
      <c r="AF131" s="51">
        <f t="shared" si="12"/>
        <v>1.9892014776925263E-2</v>
      </c>
      <c r="AG131" s="51">
        <f t="shared" si="12"/>
        <v>-2.2446689113355782E-3</v>
      </c>
      <c r="AH131" s="51">
        <f t="shared" si="12"/>
        <v>1.9654556283502083E-2</v>
      </c>
      <c r="AI131" s="51">
        <f t="shared" si="12"/>
        <v>1.998551774076756E-2</v>
      </c>
      <c r="AJ131" s="51">
        <f t="shared" si="12"/>
        <v>7.539811504712382E-2</v>
      </c>
      <c r="AK131" s="51">
        <f t="shared" si="12"/>
        <v>3.6789753372394061E-2</v>
      </c>
      <c r="AL131" s="51">
        <f t="shared" si="12"/>
        <v>6.035321930190516E-2</v>
      </c>
      <c r="AM131" s="51">
        <f t="shared" si="12"/>
        <v>3.3690658499234305E-2</v>
      </c>
      <c r="AN131" s="51">
        <f t="shared" si="12"/>
        <v>4.8494983277591976E-2</v>
      </c>
      <c r="AO131" s="51">
        <f t="shared" si="12"/>
        <v>3.2733666982280536E-2</v>
      </c>
      <c r="AP131" s="51">
        <f t="shared" si="12"/>
        <v>8.1537263048558822E-2</v>
      </c>
      <c r="AQ131" s="51">
        <f t="shared" si="12"/>
        <v>5.356469256884195E-2</v>
      </c>
      <c r="AR131" s="51">
        <f t="shared" si="12"/>
        <v>8.0538650783374341E-2</v>
      </c>
      <c r="AS131" s="51">
        <f t="shared" si="12"/>
        <v>6.8006182380216385E-2</v>
      </c>
      <c r="AT131" s="51">
        <f t="shared" si="12"/>
        <v>9.4673152212599365E-2</v>
      </c>
      <c r="AU131" s="51">
        <f t="shared" si="12"/>
        <v>6.3328952085075871E-2</v>
      </c>
      <c r="AV131" s="51">
        <f t="shared" si="12"/>
        <v>0.12584704743465633</v>
      </c>
      <c r="AW131" s="51">
        <f t="shared" si="12"/>
        <v>0.12956532151838104</v>
      </c>
      <c r="AX131" s="51">
        <f t="shared" si="12"/>
        <v>8.7948657000237698E-2</v>
      </c>
      <c r="AY131" s="51">
        <f t="shared" si="12"/>
        <v>7.3799025295892315E-2</v>
      </c>
      <c r="AZ131" s="51">
        <f t="shared" si="12"/>
        <v>0.11900191938579655</v>
      </c>
      <c r="BA131" s="72">
        <f t="shared" si="12"/>
        <v>7.4781749299950587E-2</v>
      </c>
    </row>
    <row r="132" spans="1:53" x14ac:dyDescent="0.25">
      <c r="A132" s="74" t="s">
        <v>65</v>
      </c>
      <c r="B132" s="52"/>
      <c r="C132" s="52"/>
      <c r="D132" s="52"/>
      <c r="E132" s="51">
        <f t="shared" si="12"/>
        <v>-0.17098344693281403</v>
      </c>
      <c r="F132" s="51">
        <f t="shared" si="12"/>
        <v>-0.16174436579611098</v>
      </c>
      <c r="G132" s="51">
        <f t="shared" si="12"/>
        <v>-6.8737060041407866E-2</v>
      </c>
      <c r="H132" s="51">
        <f t="shared" si="12"/>
        <v>-3.5064395513086828E-2</v>
      </c>
      <c r="I132" s="51">
        <f t="shared" si="12"/>
        <v>-7.2278875282672697E-2</v>
      </c>
      <c r="J132" s="51">
        <f t="shared" si="12"/>
        <v>1.7353182939081193E-2</v>
      </c>
      <c r="K132" s="51">
        <f t="shared" si="12"/>
        <v>-0.17568528980958359</v>
      </c>
      <c r="L132" s="51">
        <f t="shared" si="12"/>
        <v>-0.1901948190965532</v>
      </c>
      <c r="M132" s="51">
        <f t="shared" si="12"/>
        <v>-0.13542460228545822</v>
      </c>
      <c r="N132" s="51">
        <f t="shared" si="12"/>
        <v>-7.4717285945072702E-3</v>
      </c>
      <c r="O132" s="51">
        <f t="shared" si="12"/>
        <v>-6.3862332695984708E-2</v>
      </c>
      <c r="P132" s="51">
        <f t="shared" si="12"/>
        <v>-0.17793909348441928</v>
      </c>
      <c r="Q132" s="51">
        <f t="shared" si="12"/>
        <v>-0.21710786250493877</v>
      </c>
      <c r="R132" s="51">
        <f t="shared" si="12"/>
        <v>-2.4257304198379574E-2</v>
      </c>
      <c r="S132" s="51">
        <f t="shared" si="12"/>
        <v>9.8689138576779023E-2</v>
      </c>
      <c r="T132" s="51">
        <f t="shared" si="12"/>
        <v>4.8758413937439897E-2</v>
      </c>
      <c r="U132" s="51">
        <f t="shared" si="12"/>
        <v>1.2834958114926763E-2</v>
      </c>
      <c r="V132" s="51">
        <f t="shared" si="12"/>
        <v>6.5060240963855417E-2</v>
      </c>
      <c r="W132" s="51">
        <f t="shared" si="12"/>
        <v>1.3774608398854148E-2</v>
      </c>
      <c r="X132" s="51">
        <f t="shared" si="12"/>
        <v>1.8914883026381283E-2</v>
      </c>
      <c r="Y132" s="51">
        <f t="shared" si="12"/>
        <v>1.0857994464551842E-2</v>
      </c>
      <c r="Z132" s="51">
        <f t="shared" si="12"/>
        <v>2.1588115849096933E-2</v>
      </c>
      <c r="AA132" s="51">
        <f t="shared" si="12"/>
        <v>3.1939325962719652E-2</v>
      </c>
      <c r="AB132" s="51">
        <f t="shared" si="12"/>
        <v>-2.1397379912663755E-2</v>
      </c>
      <c r="AC132" s="51">
        <f t="shared" si="12"/>
        <v>-1.2343005630142919E-2</v>
      </c>
      <c r="AD132" s="51">
        <f t="shared" si="12"/>
        <v>-5.1628494535068932E-3</v>
      </c>
      <c r="AE132" s="51">
        <f t="shared" si="12"/>
        <v>-3.1775598531748207E-3</v>
      </c>
      <c r="AF132" s="51">
        <f t="shared" si="12"/>
        <v>1.1935763888888888E-2</v>
      </c>
      <c r="AG132" s="51">
        <f t="shared" si="12"/>
        <v>-2.136543571389838E-2</v>
      </c>
      <c r="AH132" s="51">
        <f t="shared" si="12"/>
        <v>2.9347765441053397E-2</v>
      </c>
      <c r="AI132" s="51">
        <f t="shared" si="12"/>
        <v>1.7805475183618963E-3</v>
      </c>
      <c r="AJ132" s="51">
        <f t="shared" si="12"/>
        <v>4.6811945117029866E-2</v>
      </c>
      <c r="AK132" s="51">
        <f t="shared" si="12"/>
        <v>2.612330198537095E-2</v>
      </c>
      <c r="AL132" s="51">
        <f t="shared" si="12"/>
        <v>3.4431137724550899E-2</v>
      </c>
      <c r="AM132" s="51">
        <f t="shared" si="12"/>
        <v>1.440384102427314E-2</v>
      </c>
      <c r="AN132" s="51">
        <f t="shared" si="12"/>
        <v>3.9320726415599722E-2</v>
      </c>
      <c r="AO132" s="51">
        <f t="shared" si="12"/>
        <v>3.0670396850067349E-2</v>
      </c>
      <c r="AP132" s="51">
        <f t="shared" si="12"/>
        <v>3.3024156558964429E-2</v>
      </c>
      <c r="AQ132" s="51">
        <f t="shared" si="12"/>
        <v>2.9170829170829173E-2</v>
      </c>
      <c r="AR132" s="51">
        <f t="shared" si="12"/>
        <v>4.2600896860986545E-2</v>
      </c>
      <c r="AS132" s="51">
        <f t="shared" si="12"/>
        <v>6.4489920276240287E-2</v>
      </c>
      <c r="AT132" s="51">
        <f t="shared" si="12"/>
        <v>5.2379125095932462E-2</v>
      </c>
      <c r="AU132" s="51">
        <f t="shared" si="12"/>
        <v>4.3851652833085446E-2</v>
      </c>
      <c r="AV132" s="51">
        <f t="shared" si="12"/>
        <v>8.8775852967992702E-2</v>
      </c>
      <c r="AW132" s="51">
        <f t="shared" si="12"/>
        <v>8.8133009384974509E-2</v>
      </c>
      <c r="AX132" s="51">
        <f t="shared" si="12"/>
        <v>5.0135051888357103E-2</v>
      </c>
      <c r="AY132" s="51">
        <f t="shared" si="12"/>
        <v>5.8699052350722238E-2</v>
      </c>
      <c r="AZ132" s="51">
        <f t="shared" si="12"/>
        <v>7.0306397014148078E-2</v>
      </c>
      <c r="BA132" s="72">
        <f t="shared" si="12"/>
        <v>5.4828150572831427E-2</v>
      </c>
    </row>
    <row r="134" spans="1:53" ht="18.75" x14ac:dyDescent="0.3">
      <c r="A134" s="14" t="s">
        <v>59</v>
      </c>
      <c r="B134" s="18"/>
      <c r="C134" s="18"/>
      <c r="D134" s="18"/>
      <c r="E134" s="18"/>
      <c r="F134" s="18"/>
      <c r="G134" s="18" t="s">
        <v>64</v>
      </c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35"/>
    </row>
    <row r="135" spans="1:53" x14ac:dyDescent="0.25">
      <c r="A135" s="34" t="s">
        <v>50</v>
      </c>
      <c r="B135" s="17">
        <v>1</v>
      </c>
      <c r="C135" s="17">
        <v>2</v>
      </c>
      <c r="D135" s="17">
        <v>3</v>
      </c>
      <c r="E135" s="17">
        <v>4</v>
      </c>
      <c r="F135" s="17">
        <v>5</v>
      </c>
      <c r="G135" s="17">
        <v>6</v>
      </c>
      <c r="H135" s="17">
        <v>7</v>
      </c>
      <c r="I135" s="17">
        <v>8</v>
      </c>
      <c r="J135" s="17">
        <v>9</v>
      </c>
      <c r="K135" s="17">
        <v>10</v>
      </c>
      <c r="L135" s="17">
        <v>11</v>
      </c>
      <c r="M135" s="17">
        <v>12</v>
      </c>
      <c r="N135" s="17">
        <v>13</v>
      </c>
      <c r="O135" s="17">
        <v>14</v>
      </c>
      <c r="P135" s="17">
        <v>15</v>
      </c>
      <c r="Q135" s="17">
        <v>16</v>
      </c>
      <c r="R135" s="17">
        <v>17</v>
      </c>
      <c r="S135" s="17">
        <v>18</v>
      </c>
      <c r="T135" s="17">
        <v>19</v>
      </c>
      <c r="U135" s="17">
        <v>20</v>
      </c>
      <c r="V135" s="17">
        <v>21</v>
      </c>
      <c r="W135" s="17">
        <v>22</v>
      </c>
      <c r="X135" s="17">
        <v>23</v>
      </c>
      <c r="Y135" s="17">
        <v>24</v>
      </c>
      <c r="Z135" s="17">
        <v>25</v>
      </c>
      <c r="AA135" s="17">
        <v>26</v>
      </c>
      <c r="AB135" s="17">
        <v>27</v>
      </c>
      <c r="AC135" s="17">
        <v>28</v>
      </c>
      <c r="AD135" s="17">
        <v>29</v>
      </c>
      <c r="AE135" s="17">
        <v>30</v>
      </c>
      <c r="AF135" s="17">
        <v>31</v>
      </c>
      <c r="AG135" s="17">
        <v>32</v>
      </c>
      <c r="AH135" s="17">
        <v>33</v>
      </c>
      <c r="AI135" s="17">
        <v>34</v>
      </c>
      <c r="AJ135" s="17">
        <v>35</v>
      </c>
      <c r="AK135" s="17">
        <v>36</v>
      </c>
      <c r="AL135" s="17">
        <v>37</v>
      </c>
      <c r="AM135" s="17">
        <v>38</v>
      </c>
      <c r="AN135" s="17">
        <v>39</v>
      </c>
      <c r="AO135" s="17">
        <v>40</v>
      </c>
      <c r="AP135" s="17">
        <v>41</v>
      </c>
      <c r="AQ135" s="17">
        <v>42</v>
      </c>
      <c r="AR135" s="17">
        <v>43</v>
      </c>
      <c r="AS135" s="17">
        <v>44</v>
      </c>
      <c r="AT135" s="17">
        <v>45</v>
      </c>
      <c r="AU135" s="17">
        <v>46</v>
      </c>
      <c r="AV135" s="17">
        <v>47</v>
      </c>
      <c r="AW135" s="17">
        <v>48</v>
      </c>
      <c r="AX135" s="17">
        <v>49</v>
      </c>
      <c r="AY135" s="17">
        <v>50</v>
      </c>
      <c r="AZ135" s="17">
        <v>51</v>
      </c>
      <c r="BA135" s="16">
        <v>52</v>
      </c>
    </row>
    <row r="136" spans="1:53" x14ac:dyDescent="0.25">
      <c r="A136" s="32" t="s">
        <v>52</v>
      </c>
      <c r="B136" s="37">
        <v>43833</v>
      </c>
      <c r="C136" s="37">
        <v>43840</v>
      </c>
      <c r="D136" s="37">
        <v>43847</v>
      </c>
      <c r="E136" s="37">
        <v>43854</v>
      </c>
      <c r="F136" s="37">
        <v>43861</v>
      </c>
      <c r="G136" s="37">
        <v>43868</v>
      </c>
      <c r="H136" s="37">
        <v>43875</v>
      </c>
      <c r="I136" s="37">
        <v>43882</v>
      </c>
      <c r="J136" s="37">
        <v>43889</v>
      </c>
      <c r="K136" s="37">
        <v>43896</v>
      </c>
      <c r="L136" s="37">
        <v>43903</v>
      </c>
      <c r="M136" s="37">
        <v>43910</v>
      </c>
      <c r="N136" s="37">
        <v>43917</v>
      </c>
      <c r="O136" s="37">
        <v>43924</v>
      </c>
      <c r="P136" s="36">
        <v>43931</v>
      </c>
      <c r="Q136" s="36">
        <v>43938</v>
      </c>
      <c r="R136" s="36">
        <v>43945</v>
      </c>
      <c r="S136" s="36">
        <v>43952</v>
      </c>
      <c r="T136" s="36">
        <v>43959</v>
      </c>
      <c r="U136" s="36">
        <v>43966</v>
      </c>
      <c r="V136" s="36">
        <v>43973</v>
      </c>
      <c r="W136" s="36">
        <v>43980</v>
      </c>
      <c r="X136" s="36">
        <v>43987</v>
      </c>
      <c r="Y136" s="36">
        <v>43994</v>
      </c>
      <c r="Z136" s="36">
        <v>44001</v>
      </c>
      <c r="AA136" s="36">
        <v>44008</v>
      </c>
      <c r="AB136" s="36">
        <v>44015</v>
      </c>
      <c r="AC136" s="36">
        <v>44022</v>
      </c>
      <c r="AD136" s="36">
        <v>44029</v>
      </c>
      <c r="AE136" s="36">
        <v>44036</v>
      </c>
      <c r="AF136" s="36">
        <v>44043</v>
      </c>
      <c r="AG136" s="36">
        <v>44050</v>
      </c>
      <c r="AH136" s="36">
        <v>44057</v>
      </c>
      <c r="AI136" s="36">
        <v>44064</v>
      </c>
      <c r="AJ136" s="36">
        <v>44071</v>
      </c>
      <c r="AK136" s="36">
        <v>44078</v>
      </c>
      <c r="AL136" s="36">
        <v>44085</v>
      </c>
      <c r="AM136" s="36">
        <v>44092</v>
      </c>
      <c r="AN136" s="36">
        <v>44099</v>
      </c>
      <c r="AO136" s="36">
        <v>44106</v>
      </c>
      <c r="AP136" s="36">
        <v>44113</v>
      </c>
      <c r="AQ136" s="36">
        <v>44120</v>
      </c>
      <c r="AR136" s="36">
        <v>44127</v>
      </c>
      <c r="AS136" s="36">
        <v>44134</v>
      </c>
      <c r="AT136" s="36">
        <v>44141</v>
      </c>
      <c r="AU136" s="36">
        <v>44148</v>
      </c>
      <c r="AV136" s="36">
        <v>44155</v>
      </c>
      <c r="AW136" s="36">
        <v>44162</v>
      </c>
      <c r="AX136" s="36">
        <v>44169</v>
      </c>
      <c r="AY136" s="36">
        <v>44176</v>
      </c>
      <c r="AZ136" s="36">
        <v>44183</v>
      </c>
      <c r="BA136" s="15">
        <v>44190</v>
      </c>
    </row>
    <row r="137" spans="1:53" x14ac:dyDescent="0.25">
      <c r="A137" s="28" t="s">
        <v>51</v>
      </c>
      <c r="B137" s="65">
        <f>(B113/'UK Pop by Age'!$G5)*52</f>
        <v>3.628249356267519E-3</v>
      </c>
      <c r="C137" s="65">
        <f>(C113/'UK Pop by Age'!$G5)*52</f>
        <v>5.0935039039909404E-3</v>
      </c>
      <c r="D137" s="65">
        <f>(D113/'UK Pop by Age'!$G5)*52</f>
        <v>4.1166675388419928E-3</v>
      </c>
      <c r="E137" s="65">
        <f>(E113/'UK Pop by Age'!$G5)*52</f>
        <v>-5.5819220865654137E-4</v>
      </c>
      <c r="F137" s="65">
        <f>(F113/'UK Pop by Age'!$G5)*52</f>
        <v>1.1163844173130827E-3</v>
      </c>
      <c r="G137" s="65">
        <f>(G113/'UK Pop by Age'!$G5)*52</f>
        <v>6.2796623473860907E-4</v>
      </c>
      <c r="H137" s="65">
        <f>(H113/'UK Pop by Age'!$G5)*52</f>
        <v>6.9774026082067671E-5</v>
      </c>
      <c r="I137" s="65">
        <f>(I113/'UK Pop by Age'!$G5)*52</f>
        <v>2.3025428607082329E-3</v>
      </c>
      <c r="J137" s="65">
        <f>(J113/'UK Pop by Age'!$G5)*52</f>
        <v>4.8841818257447367E-4</v>
      </c>
      <c r="K137" s="65">
        <f>(K113/'UK Pop by Age'!$G5)*52</f>
        <v>-1.3954805216413534E-4</v>
      </c>
      <c r="L137" s="65">
        <f>(L113/'UK Pop by Age'!$G5)*52</f>
        <v>6.9774026082067677E-4</v>
      </c>
      <c r="M137" s="65">
        <f>(M113/'UK Pop by Age'!$G5)*52</f>
        <v>2.0932207824620301E-4</v>
      </c>
      <c r="N137" s="65">
        <f>(N113/'UK Pop by Age'!$G5)*52</f>
        <v>1.3954805216413534E-4</v>
      </c>
      <c r="O137" s="65">
        <f>(O113/'UK Pop by Age'!$G5)*52</f>
        <v>-3.4887013041033838E-4</v>
      </c>
      <c r="P137" s="65">
        <f>(P113/'UK Pop by Age'!$G5)*52</f>
        <v>7.6751428690274436E-4</v>
      </c>
      <c r="Q137" s="65">
        <f>(Q113/'UK Pop by Age'!$G5)*52</f>
        <v>-4.1864415649240603E-4</v>
      </c>
      <c r="R137" s="65">
        <f>(R113/'UK Pop by Age'!$G5)*52</f>
        <v>-1.6048025998875563E-3</v>
      </c>
      <c r="S137" s="65">
        <f>(S113/'UK Pop by Age'!$G5)*52</f>
        <v>-3.4887013041033838E-4</v>
      </c>
      <c r="T137" s="65">
        <f>(T113/'UK Pop by Age'!$G5)*52</f>
        <v>5.5819220865654137E-4</v>
      </c>
      <c r="U137" s="65">
        <f>(U113/'UK Pop by Age'!$G5)*52</f>
        <v>-5.5819220865654137E-4</v>
      </c>
      <c r="V137" s="65">
        <f>(V113/'UK Pop by Age'!$G5)*52</f>
        <v>-6.2796623473860907E-4</v>
      </c>
      <c r="W137" s="65">
        <f>(W113/'UK Pop by Age'!$G5)*52</f>
        <v>-6.9774026082067671E-5</v>
      </c>
      <c r="X137" s="65">
        <f>(X113/'UK Pop by Age'!$G5)*52</f>
        <v>1.3954805216413534E-4</v>
      </c>
      <c r="Y137" s="65">
        <f>(Y113/'UK Pop by Age'!$G5)*52</f>
        <v>-9.7683636514894734E-4</v>
      </c>
      <c r="Z137" s="65">
        <f>(Z113/'UK Pop by Age'!$G5)*52</f>
        <v>-6.2796623473860907E-4</v>
      </c>
      <c r="AA137" s="65">
        <f>(AA113/'UK Pop by Age'!$G5)*52</f>
        <v>-2.7909610432827069E-4</v>
      </c>
      <c r="AB137" s="65">
        <f>(AB113/'UK Pop by Age'!$G5)*52</f>
        <v>-1.1861584433951503E-3</v>
      </c>
      <c r="AC137" s="65">
        <f>(AC113/'UK Pop by Age'!$G5)*52</f>
        <v>-2.7909610432827069E-4</v>
      </c>
      <c r="AD137" s="65">
        <f>(AD113/'UK Pop by Age'!$G5)*52</f>
        <v>0</v>
      </c>
      <c r="AE137" s="65">
        <f>(AE113/'UK Pop by Age'!$G5)*52</f>
        <v>-1.3954805216413534E-4</v>
      </c>
      <c r="AF137" s="65">
        <f>(AF113/'UK Pop by Age'!$G5)*52</f>
        <v>-3.4887013041033838E-4</v>
      </c>
      <c r="AG137" s="65">
        <f>(AG113/'UK Pop by Age'!$G5)*52</f>
        <v>-1.3954805216413534E-4</v>
      </c>
      <c r="AH137" s="65">
        <f>(AH113/'UK Pop by Age'!$G5)*52</f>
        <v>-6.9774026082067677E-4</v>
      </c>
      <c r="AI137" s="65">
        <f>(AI113/'UK Pop by Age'!$G5)*52</f>
        <v>2.0932207824620301E-4</v>
      </c>
      <c r="AJ137" s="65">
        <f>(AJ113/'UK Pop by Age'!$G5)*52</f>
        <v>-4.1864415649240603E-4</v>
      </c>
      <c r="AK137" s="65">
        <f>(AK113/'UK Pop by Age'!$G5)*52</f>
        <v>6.2796623473860907E-4</v>
      </c>
      <c r="AL137" s="65">
        <f>(AL113/'UK Pop by Age'!$G5)*52</f>
        <v>3.4887013041033838E-4</v>
      </c>
      <c r="AM137" s="65">
        <f>(AM113/'UK Pop by Age'!$G5)*52</f>
        <v>-1.6745766259696241E-3</v>
      </c>
      <c r="AN137" s="65">
        <f>(AN113/'UK Pop by Age'!$G5)*52</f>
        <v>3.4887013041033838E-4</v>
      </c>
      <c r="AO137" s="65">
        <f>(AO113/'UK Pop by Age'!$G5)*52</f>
        <v>1.9536727302978947E-3</v>
      </c>
      <c r="AP137" s="65">
        <f>(AP113/'UK Pop by Age'!$G5)*52</f>
        <v>-6.9774026082067671E-5</v>
      </c>
      <c r="AQ137" s="65">
        <f>(AQ113/'UK Pop by Age'!$G5)*52</f>
        <v>7.6751428690274436E-4</v>
      </c>
      <c r="AR137" s="65">
        <f>(AR113/'UK Pop by Age'!$G5)*52</f>
        <v>-1.1163844173130827E-3</v>
      </c>
      <c r="AS137" s="65">
        <f>(AS113/'UK Pop by Age'!$G5)*52</f>
        <v>-6.9774026082067671E-5</v>
      </c>
      <c r="AT137" s="65">
        <f>(AT113/'UK Pop by Age'!$G5)*52</f>
        <v>5.5819220865654137E-4</v>
      </c>
      <c r="AU137" s="65">
        <f>(AU113/'UK Pop by Age'!$G5)*52</f>
        <v>-6.9774026082067671E-5</v>
      </c>
      <c r="AV137" s="65">
        <f>(AV113/'UK Pop by Age'!$G5)*52</f>
        <v>-3.4887013041033838E-4</v>
      </c>
      <c r="AW137" s="65">
        <f>(AW113/'UK Pop by Age'!$G5)*52</f>
        <v>-1.3954805216413534E-4</v>
      </c>
      <c r="AX137" s="65">
        <f>(AX113/'UK Pop by Age'!$G5)*52</f>
        <v>3.4887013041033838E-4</v>
      </c>
      <c r="AY137" s="65">
        <f>(AY113/'UK Pop by Age'!$G5)*52</f>
        <v>6.9774026082067671E-5</v>
      </c>
      <c r="AZ137" s="65">
        <f>(AZ113/'UK Pop by Age'!$G5)*52</f>
        <v>8.3728831298481206E-4</v>
      </c>
      <c r="BA137" s="81">
        <f>(BA113/'UK Pop by Age'!$G5)*52</f>
        <v>8.3728831298481206E-4</v>
      </c>
    </row>
    <row r="138" spans="1:53" x14ac:dyDescent="0.25">
      <c r="A138" s="28" t="s">
        <v>44</v>
      </c>
      <c r="B138" s="65">
        <f>(B114/'UK Pop by Age'!$G6)*52</f>
        <v>-1.3970754375062634E-5</v>
      </c>
      <c r="C138" s="65">
        <f>(C114/'UK Pop by Age'!$G6)*52</f>
        <v>1.3970754375062634E-5</v>
      </c>
      <c r="D138" s="65">
        <f>(D114/'UK Pop by Age'!$G6)*52</f>
        <v>3.2598426875146141E-5</v>
      </c>
      <c r="E138" s="65">
        <f>(E114/'UK Pop by Age'!$G6)*52</f>
        <v>-1.3970754375062634E-5</v>
      </c>
      <c r="F138" s="65">
        <f>(F114/'UK Pop by Age'!$G6)*52</f>
        <v>4.6569181250208783E-6</v>
      </c>
      <c r="G138" s="65">
        <f>(G114/'UK Pop by Age'!$G6)*52</f>
        <v>9.3138362500417567E-6</v>
      </c>
      <c r="H138" s="65">
        <f>(H114/'UK Pop by Age'!$G6)*52</f>
        <v>0</v>
      </c>
      <c r="I138" s="65">
        <f>(I114/'UK Pop by Age'!$G6)*52</f>
        <v>7.9167608125354919E-5</v>
      </c>
      <c r="J138" s="65">
        <f>(J114/'UK Pop by Age'!$G6)*52</f>
        <v>4.1912263125187899E-5</v>
      </c>
      <c r="K138" s="65">
        <f>(K114/'UK Pop by Age'!$G6)*52</f>
        <v>-5.1226099375229658E-5</v>
      </c>
      <c r="L138" s="65">
        <f>(L114/'UK Pop by Age'!$G6)*52</f>
        <v>3.2598426875146141E-5</v>
      </c>
      <c r="M138" s="65">
        <f>(M114/'UK Pop by Age'!$G6)*52</f>
        <v>4.1912263125187899E-5</v>
      </c>
      <c r="N138" s="65">
        <f>(N114/'UK Pop by Age'!$G6)*52</f>
        <v>-1.3970754375062634E-5</v>
      </c>
      <c r="O138" s="65">
        <f>(O114/'UK Pop by Age'!$G6)*52</f>
        <v>-4.1912263125187899E-5</v>
      </c>
      <c r="P138" s="65">
        <f>(P114/'UK Pop by Age'!$G6)*52</f>
        <v>-9.3138362500417567E-6</v>
      </c>
      <c r="Q138" s="65">
        <f>(Q114/'UK Pop by Age'!$G6)*52</f>
        <v>0</v>
      </c>
      <c r="R138" s="65">
        <f>(R114/'UK Pop by Age'!$G6)*52</f>
        <v>2.7941508750125268E-5</v>
      </c>
      <c r="S138" s="65">
        <f>(S114/'UK Pop by Age'!$G6)*52</f>
        <v>-1.3970754375062634E-5</v>
      </c>
      <c r="T138" s="65">
        <f>(T114/'UK Pop by Age'!$G6)*52</f>
        <v>-1.8627672500083513E-5</v>
      </c>
      <c r="U138" s="65">
        <f>(U114/'UK Pop by Age'!$G6)*52</f>
        <v>-4.6569181250208778E-5</v>
      </c>
      <c r="V138" s="65">
        <f>(V114/'UK Pop by Age'!$G6)*52</f>
        <v>3.7255345000167027E-5</v>
      </c>
      <c r="W138" s="65">
        <f>(W114/'UK Pop by Age'!$G6)*52</f>
        <v>-9.3138362500417567E-6</v>
      </c>
      <c r="X138" s="65">
        <f>(X114/'UK Pop by Age'!$G6)*52</f>
        <v>-4.6569181250208783E-6</v>
      </c>
      <c r="Y138" s="65">
        <f>(Y114/'UK Pop by Age'!$G6)*52</f>
        <v>4.6569181250208783E-6</v>
      </c>
      <c r="Z138" s="65">
        <f>(Z114/'UK Pop by Age'!$G6)*52</f>
        <v>-4.6569181250208783E-6</v>
      </c>
      <c r="AA138" s="65">
        <f>(AA114/'UK Pop by Age'!$G6)*52</f>
        <v>-4.6569181250208783E-6</v>
      </c>
      <c r="AB138" s="65">
        <f>(AB114/'UK Pop by Age'!$G6)*52</f>
        <v>1.3970754375062634E-5</v>
      </c>
      <c r="AC138" s="65">
        <f>(AC114/'UK Pop by Age'!$G6)*52</f>
        <v>-2.3284590625104389E-5</v>
      </c>
      <c r="AD138" s="65">
        <f>(AD114/'UK Pop by Age'!$G6)*52</f>
        <v>-4.6569181250208783E-6</v>
      </c>
      <c r="AE138" s="65">
        <f>(AE114/'UK Pop by Age'!$G6)*52</f>
        <v>4.6569181250208783E-6</v>
      </c>
      <c r="AF138" s="65">
        <f>(AF114/'UK Pop by Age'!$G6)*52</f>
        <v>-3.2598426875146141E-5</v>
      </c>
      <c r="AG138" s="65">
        <f>(AG114/'UK Pop by Age'!$G6)*52</f>
        <v>-2.7941508750125268E-5</v>
      </c>
      <c r="AH138" s="65">
        <f>(AH114/'UK Pop by Age'!$G6)*52</f>
        <v>6.0539935625271409E-5</v>
      </c>
      <c r="AI138" s="65">
        <f>(AI114/'UK Pop by Age'!$G6)*52</f>
        <v>-6.5196853750292282E-5</v>
      </c>
      <c r="AJ138" s="65">
        <f>(AJ114/'UK Pop by Age'!$G6)*52</f>
        <v>2.3284590625104389E-5</v>
      </c>
      <c r="AK138" s="65">
        <f>(AK114/'UK Pop by Age'!$G6)*52</f>
        <v>-4.6569181250208783E-6</v>
      </c>
      <c r="AL138" s="65">
        <f>(AL114/'UK Pop by Age'!$G6)*52</f>
        <v>-2.7941508750125268E-5</v>
      </c>
      <c r="AM138" s="65">
        <f>(AM114/'UK Pop by Age'!$G6)*52</f>
        <v>0</v>
      </c>
      <c r="AN138" s="65">
        <f>(AN114/'UK Pop by Age'!$G6)*52</f>
        <v>1.8627672500083513E-5</v>
      </c>
      <c r="AO138" s="65">
        <f>(AO114/'UK Pop by Age'!$G6)*52</f>
        <v>-9.3138362500417567E-6</v>
      </c>
      <c r="AP138" s="65">
        <f>(AP114/'UK Pop by Age'!$G6)*52</f>
        <v>-1.8627672500083513E-5</v>
      </c>
      <c r="AQ138" s="65">
        <f>(AQ114/'UK Pop by Age'!$G6)*52</f>
        <v>-1.8627672500083513E-5</v>
      </c>
      <c r="AR138" s="65">
        <f>(AR114/'UK Pop by Age'!$G6)*52</f>
        <v>-4.6569181250208778E-5</v>
      </c>
      <c r="AS138" s="65">
        <f>(AS114/'UK Pop by Age'!$G6)*52</f>
        <v>-2.3284590625104389E-5</v>
      </c>
      <c r="AT138" s="65">
        <f>(AT114/'UK Pop by Age'!$G6)*52</f>
        <v>-2.3284590625104389E-5</v>
      </c>
      <c r="AU138" s="65">
        <f>(AU114/'UK Pop by Age'!$G6)*52</f>
        <v>-4.6569181250208778E-5</v>
      </c>
      <c r="AV138" s="65">
        <f>(AV114/'UK Pop by Age'!$G6)*52</f>
        <v>-1.3970754375062634E-5</v>
      </c>
      <c r="AW138" s="65">
        <f>(AW114/'UK Pop by Age'!$G6)*52</f>
        <v>-2.7941508750125268E-5</v>
      </c>
      <c r="AX138" s="65">
        <f>(AX114/'UK Pop by Age'!$G6)*52</f>
        <v>9.3138362500417567E-6</v>
      </c>
      <c r="AY138" s="65">
        <f>(AY114/'UK Pop by Age'!$G6)*52</f>
        <v>8.8481444375396678E-5</v>
      </c>
      <c r="AZ138" s="65">
        <f>(AZ114/'UK Pop by Age'!$G6)*52</f>
        <v>-1.8627672500083513E-5</v>
      </c>
      <c r="BA138" s="81">
        <f>(BA114/'UK Pop by Age'!$G6)*52</f>
        <v>9.3138362500417567E-6</v>
      </c>
    </row>
    <row r="139" spans="1:53" x14ac:dyDescent="0.25">
      <c r="A139" s="28" t="s">
        <v>45</v>
      </c>
      <c r="B139" s="65">
        <f>(B115/'UK Pop by Age'!$G7)*52</f>
        <v>1.4438724532261684E-5</v>
      </c>
      <c r="C139" s="65">
        <f>(C115/'UK Pop by Age'!$G7)*52</f>
        <v>-4.5378848529965291E-5</v>
      </c>
      <c r="D139" s="65">
        <f>(D115/'UK Pop by Age'!$G7)*52</f>
        <v>6.8068272794947939E-5</v>
      </c>
      <c r="E139" s="65">
        <f>(E115/'UK Pop by Age'!$G7)*52</f>
        <v>8.4569672260389862E-5</v>
      </c>
      <c r="F139" s="65">
        <f>(F115/'UK Pop by Age'!$G7)*52</f>
        <v>-6.6005597861767691E-5</v>
      </c>
      <c r="G139" s="65">
        <f>(G115/'UK Pop by Age'!$G7)*52</f>
        <v>-5.3629548262686252E-5</v>
      </c>
      <c r="H139" s="65">
        <f>(H115/'UK Pop by Age'!$G7)*52</f>
        <v>-2.6814774131343126E-5</v>
      </c>
      <c r="I139" s="65">
        <f>(I115/'UK Pop by Age'!$G7)*52</f>
        <v>-3.7128148797244329E-5</v>
      </c>
      <c r="J139" s="65">
        <f>(J115/'UK Pop by Age'!$G7)*52</f>
        <v>7.0130947728128188E-5</v>
      </c>
      <c r="K139" s="65">
        <f>(K115/'UK Pop by Age'!$G7)*52</f>
        <v>3.3002798930883845E-5</v>
      </c>
      <c r="L139" s="65">
        <f>(L115/'UK Pop by Age'!$G7)*52</f>
        <v>-6.188024799540722E-5</v>
      </c>
      <c r="M139" s="65">
        <f>(M115/'UK Pop by Age'!$G7)*52</f>
        <v>3.094012399770361E-5</v>
      </c>
      <c r="N139" s="65">
        <f>(N115/'UK Pop by Age'!$G7)*52</f>
        <v>5.7754898129046736E-5</v>
      </c>
      <c r="O139" s="65">
        <f>(O115/'UK Pop by Age'!$G7)*52</f>
        <v>7.4256297594488659E-5</v>
      </c>
      <c r="P139" s="65">
        <f>(P115/'UK Pop by Age'!$G7)*52</f>
        <v>-1.010710717258318E-4</v>
      </c>
      <c r="Q139" s="65">
        <f>(Q115/'UK Pop by Age'!$G7)*52</f>
        <v>-1.0313374665901203E-4</v>
      </c>
      <c r="R139" s="65">
        <f>(R115/'UK Pop by Age'!$G7)*52</f>
        <v>-1.381992205230761E-4</v>
      </c>
      <c r="S139" s="65">
        <f>(S115/'UK Pop by Age'!$G7)*52</f>
        <v>-2.2689424264982645E-5</v>
      </c>
      <c r="T139" s="65">
        <f>(T115/'UK Pop by Age'!$G7)*52</f>
        <v>3.094012399770361E-5</v>
      </c>
      <c r="U139" s="65">
        <f>(U115/'UK Pop by Age'!$G7)*52</f>
        <v>8.2506997327209613E-6</v>
      </c>
      <c r="V139" s="65">
        <f>(V115/'UK Pop by Age'!$G7)*52</f>
        <v>3.094012399770361E-5</v>
      </c>
      <c r="W139" s="65">
        <f>(W115/'UK Pop by Age'!$G7)*52</f>
        <v>-2.2689424264982645E-5</v>
      </c>
      <c r="X139" s="65">
        <f>(X115/'UK Pop by Age'!$G7)*52</f>
        <v>1.6501399465441923E-5</v>
      </c>
      <c r="Y139" s="65">
        <f>(Y115/'UK Pop by Age'!$G7)*52</f>
        <v>2.4752099198162884E-5</v>
      </c>
      <c r="Z139" s="65">
        <f>(Z115/'UK Pop by Age'!$G7)*52</f>
        <v>-5.9817573062226971E-5</v>
      </c>
      <c r="AA139" s="65">
        <f>(AA115/'UK Pop by Age'!$G7)*52</f>
        <v>-6.8068272794947939E-5</v>
      </c>
      <c r="AB139" s="65">
        <f>(AB115/'UK Pop by Age'!$G7)*52</f>
        <v>-6.3942922928587455E-5</v>
      </c>
      <c r="AC139" s="65">
        <f>(AC115/'UK Pop by Age'!$G7)*52</f>
        <v>-9.282037199311083E-5</v>
      </c>
      <c r="AD139" s="65">
        <f>(AD115/'UK Pop by Age'!$G7)*52</f>
        <v>-5.1566873329506017E-5</v>
      </c>
      <c r="AE139" s="65">
        <f>(AE115/'UK Pop by Age'!$G7)*52</f>
        <v>-4.9504198396325768E-5</v>
      </c>
      <c r="AF139" s="65">
        <f>(AF115/'UK Pop by Age'!$G7)*52</f>
        <v>-4.3316173596785055E-5</v>
      </c>
      <c r="AG139" s="65">
        <f>(AG115/'UK Pop by Age'!$G7)*52</f>
        <v>-1.7120201945395995E-4</v>
      </c>
      <c r="AH139" s="65">
        <f>(AH115/'UK Pop by Age'!$G7)*52</f>
        <v>4.9504198396325768E-5</v>
      </c>
      <c r="AI139" s="65">
        <f>(AI115/'UK Pop by Age'!$G7)*52</f>
        <v>2.8877449064523368E-5</v>
      </c>
      <c r="AJ139" s="65">
        <f>(AJ115/'UK Pop by Age'!$G7)*52</f>
        <v>-1.8564074398622165E-5</v>
      </c>
      <c r="AK139" s="65">
        <f>(AK115/'UK Pop by Age'!$G7)*52</f>
        <v>-1.1344712132491322E-4</v>
      </c>
      <c r="AL139" s="65">
        <f>(AL115/'UK Pop by Age'!$G7)*52</f>
        <v>4.5378848529965291E-5</v>
      </c>
      <c r="AM139" s="65">
        <f>(AM115/'UK Pop by Age'!$G7)*52</f>
        <v>-5.7754898129046736E-5</v>
      </c>
      <c r="AN139" s="65">
        <f>(AN115/'UK Pop by Age'!$G7)*52</f>
        <v>-2.0626749331802403E-6</v>
      </c>
      <c r="AO139" s="65">
        <f>(AO115/'UK Pop by Age'!$G7)*52</f>
        <v>7.8381647460849143E-5</v>
      </c>
      <c r="AP139" s="65">
        <f>(AP115/'UK Pop by Age'!$G7)*52</f>
        <v>-5.3629548262686252E-5</v>
      </c>
      <c r="AQ139" s="65">
        <f>(AQ115/'UK Pop by Age'!$G7)*52</f>
        <v>4.1253498663604807E-6</v>
      </c>
      <c r="AR139" s="65">
        <f>(AR115/'UK Pop by Age'!$G7)*52</f>
        <v>-5.7754898129046736E-5</v>
      </c>
      <c r="AS139" s="65">
        <f>(AS115/'UK Pop by Age'!$G7)*52</f>
        <v>0</v>
      </c>
      <c r="AT139" s="65">
        <f>(AT115/'UK Pop by Age'!$G7)*52</f>
        <v>1.2376049599081442E-5</v>
      </c>
      <c r="AU139" s="65">
        <f>(AU115/'UK Pop by Age'!$G7)*52</f>
        <v>-4.3316173596785055E-5</v>
      </c>
      <c r="AV139" s="65">
        <f>(AV115/'UK Pop by Age'!$G7)*52</f>
        <v>-5.9817573062226971E-5</v>
      </c>
      <c r="AW139" s="65">
        <f>(AW115/'UK Pop by Age'!$G7)*52</f>
        <v>-1.0313374665901202E-5</v>
      </c>
      <c r="AX139" s="65">
        <f>(AX115/'UK Pop by Age'!$G7)*52</f>
        <v>-2.2689424264982645E-5</v>
      </c>
      <c r="AY139" s="65">
        <f>(AY115/'UK Pop by Age'!$G7)*52</f>
        <v>4.1253498663604807E-5</v>
      </c>
      <c r="AZ139" s="65">
        <f>(AZ115/'UK Pop by Age'!$G7)*52</f>
        <v>7.219362266130841E-5</v>
      </c>
      <c r="BA139" s="81">
        <f>(BA115/'UK Pop by Age'!$G7)*52</f>
        <v>-3.7128148797244329E-5</v>
      </c>
    </row>
    <row r="140" spans="1:53" x14ac:dyDescent="0.25">
      <c r="A140" s="28" t="s">
        <v>46</v>
      </c>
      <c r="B140" s="65">
        <f>(B116/'UK Pop by Age'!$G8)*52</f>
        <v>-2.759414724171657E-4</v>
      </c>
      <c r="C140" s="65">
        <f>(C116/'UK Pop by Age'!$G8)*52</f>
        <v>-4.305899899256871E-4</v>
      </c>
      <c r="D140" s="65">
        <f>(D116/'UK Pop by Age'!$G8)*52</f>
        <v>-4.0633139894395817E-4</v>
      </c>
      <c r="E140" s="65">
        <f>(E116/'UK Pop by Age'!$G8)*52</f>
        <v>-6.3678801327038222E-5</v>
      </c>
      <c r="F140" s="65">
        <f>(F116/'UK Pop by Age'!$G8)*52</f>
        <v>-1.1219598329049593E-4</v>
      </c>
      <c r="G140" s="65">
        <f>(G116/'UK Pop by Age'!$G8)*52</f>
        <v>1.2129295490864425E-4</v>
      </c>
      <c r="H140" s="65">
        <f>(H116/'UK Pop by Age'!$G8)*52</f>
        <v>-1.5161619363580532E-5</v>
      </c>
      <c r="I140" s="65">
        <f>(I116/'UK Pop by Age'!$G8)*52</f>
        <v>5.1549505836173801E-5</v>
      </c>
      <c r="J140" s="65">
        <f>(J116/'UK Pop by Age'!$G8)*52</f>
        <v>1.061313355450637E-4</v>
      </c>
      <c r="K140" s="65">
        <f>(K116/'UK Pop by Age'!$G8)*52</f>
        <v>-6.0646477454322127E-5</v>
      </c>
      <c r="L140" s="65">
        <f>(L116/'UK Pop by Age'!$G8)*52</f>
        <v>-1.5161619363580532E-5</v>
      </c>
      <c r="M140" s="65">
        <f>(M116/'UK Pop by Age'!$G8)*52</f>
        <v>-3.0323238727161057E-4</v>
      </c>
      <c r="N140" s="65">
        <f>(N116/'UK Pop by Age'!$G8)*52</f>
        <v>4.7607484801642861E-4</v>
      </c>
      <c r="O140" s="65">
        <f>(O116/'UK Pop by Age'!$G8)*52</f>
        <v>9.0969716181483193E-6</v>
      </c>
      <c r="P140" s="65">
        <f>(P116/'UK Pop by Age'!$G8)*52</f>
        <v>-3.5478189310778443E-4</v>
      </c>
      <c r="Q140" s="65">
        <f>(Q116/'UK Pop by Age'!$G8)*52</f>
        <v>-8.6724462759680643E-4</v>
      </c>
      <c r="R140" s="65">
        <f>(R116/'UK Pop by Age'!$G8)*52</f>
        <v>-1.8193943236296639E-5</v>
      </c>
      <c r="S140" s="65">
        <f>(S116/'UK Pop by Age'!$G8)*52</f>
        <v>-8.7937392308767078E-5</v>
      </c>
      <c r="T140" s="65">
        <f>(T116/'UK Pop by Age'!$G8)*52</f>
        <v>-6.3678801327038222E-5</v>
      </c>
      <c r="U140" s="65">
        <f>(U116/'UK Pop by Age'!$G8)*52</f>
        <v>-1.6981013687210195E-4</v>
      </c>
      <c r="V140" s="65">
        <f>(V116/'UK Pop by Age'!$G8)*52</f>
        <v>1.2129295490864425E-5</v>
      </c>
      <c r="W140" s="65">
        <f>(W116/'UK Pop by Age'!$G8)*52</f>
        <v>-2.1226267109012744E-5</v>
      </c>
      <c r="X140" s="65">
        <f>(X116/'UK Pop by Age'!$G8)*52</f>
        <v>8.4905068436050976E-5</v>
      </c>
      <c r="Y140" s="65">
        <f>(Y116/'UK Pop by Age'!$G8)*52</f>
        <v>-1.5161619363580529E-4</v>
      </c>
      <c r="Z140" s="65">
        <f>(Z116/'UK Pop by Age'!$G8)*52</f>
        <v>-3.3355562599877169E-5</v>
      </c>
      <c r="AA140" s="65">
        <f>(AA116/'UK Pop by Age'!$G8)*52</f>
        <v>9.096971618148318E-5</v>
      </c>
      <c r="AB140" s="65">
        <f>(AB116/'UK Pop by Age'!$G8)*52</f>
        <v>-1.1522830716321204E-4</v>
      </c>
      <c r="AC140" s="65">
        <f>(AC116/'UK Pop by Age'!$G8)*52</f>
        <v>0</v>
      </c>
      <c r="AD140" s="65">
        <f>(AD116/'UK Pop by Age'!$G8)*52</f>
        <v>-9.096971618148318E-5</v>
      </c>
      <c r="AE140" s="65">
        <f>(AE116/'UK Pop by Age'!$G8)*52</f>
        <v>-2.3045661432642407E-4</v>
      </c>
      <c r="AF140" s="65">
        <f>(AF116/'UK Pop by Age'!$G8)*52</f>
        <v>-9.7034363926915397E-5</v>
      </c>
      <c r="AG140" s="65">
        <f>(AG116/'UK Pop by Age'!$G8)*52</f>
        <v>-2.4258590981728851E-4</v>
      </c>
      <c r="AH140" s="65">
        <f>(AH116/'UK Pop by Age'!$G8)*52</f>
        <v>3.4568492148963608E-4</v>
      </c>
      <c r="AI140" s="65">
        <f>(AI116/'UK Pop by Age'!$G8)*52</f>
        <v>1.3342225039950867E-4</v>
      </c>
      <c r="AJ140" s="65">
        <f>(AJ116/'UK Pop by Age'!$G8)*52</f>
        <v>2.7290914854444958E-5</v>
      </c>
      <c r="AK140" s="65">
        <f>(AK116/'UK Pop by Age'!$G8)*52</f>
        <v>9.0969716181483193E-6</v>
      </c>
      <c r="AL140" s="65">
        <f>(AL116/'UK Pop by Age'!$G8)*52</f>
        <v>-3.3355562599877169E-5</v>
      </c>
      <c r="AM140" s="65">
        <f>(AM116/'UK Pop by Age'!$G8)*52</f>
        <v>9.0969716181483193E-6</v>
      </c>
      <c r="AN140" s="65">
        <f>(AN116/'UK Pop by Age'!$G8)*52</f>
        <v>3.4568492148963608E-4</v>
      </c>
      <c r="AO140" s="65">
        <f>(AO116/'UK Pop by Age'!$G8)*52</f>
        <v>-3.3355562599877169E-5</v>
      </c>
      <c r="AP140" s="65">
        <f>(AP116/'UK Pop by Age'!$G8)*52</f>
        <v>-2.2742429045370798E-4</v>
      </c>
      <c r="AQ140" s="65">
        <f>(AQ116/'UK Pop by Age'!$G8)*52</f>
        <v>-1.6677781299938584E-4</v>
      </c>
      <c r="AR140" s="65">
        <f>(AR116/'UK Pop by Age'!$G8)*52</f>
        <v>-6.0646477454322123E-6</v>
      </c>
      <c r="AS140" s="65">
        <f>(AS116/'UK Pop by Age'!$G8)*52</f>
        <v>1.3645457427222476E-4</v>
      </c>
      <c r="AT140" s="65">
        <f>(AT116/'UK Pop by Age'!$G8)*52</f>
        <v>2.3955358594457239E-4</v>
      </c>
      <c r="AU140" s="65">
        <f>(AU116/'UK Pop by Age'!$G8)*52</f>
        <v>4.8517181963457699E-5</v>
      </c>
      <c r="AV140" s="65">
        <f>(AV116/'UK Pop by Age'!$G8)*52</f>
        <v>6.0646477454322123E-6</v>
      </c>
      <c r="AW140" s="65">
        <f>(AW116/'UK Pop by Age'!$G8)*52</f>
        <v>-2.7290914854444958E-5</v>
      </c>
      <c r="AX140" s="65">
        <f>(AX116/'UK Pop by Age'!$G8)*52</f>
        <v>1.7284246074481804E-4</v>
      </c>
      <c r="AY140" s="65">
        <f>(AY116/'UK Pop by Age'!$G8)*52</f>
        <v>1.4555154589037311E-4</v>
      </c>
      <c r="AZ140" s="65">
        <f>(AZ116/'UK Pop by Age'!$G8)*52</f>
        <v>3.0323238727161063E-5</v>
      </c>
      <c r="BA140" s="81">
        <f>(BA116/'UK Pop by Age'!$G8)*52</f>
        <v>-5.7614153581606018E-5</v>
      </c>
    </row>
    <row r="141" spans="1:53" x14ac:dyDescent="0.25">
      <c r="A141" s="28" t="s">
        <v>47</v>
      </c>
      <c r="B141" s="65">
        <f>(B117/'UK Pop by Age'!$G9)*52</f>
        <v>-1.6425916184807199E-3</v>
      </c>
      <c r="C141" s="65">
        <f>(C117/'UK Pop by Age'!$G9)*52</f>
        <v>-1.110704808686963E-3</v>
      </c>
      <c r="D141" s="65">
        <f>(D117/'UK Pop by Age'!$G9)*52</f>
        <v>-1.4626887269328318E-3</v>
      </c>
      <c r="E141" s="65">
        <f>(E117/'UK Pop by Age'!$G9)*52</f>
        <v>-1.7286321318297103E-3</v>
      </c>
      <c r="F141" s="65">
        <f>(F117/'UK Pop by Age'!$G9)*52</f>
        <v>-1.063773619587514E-3</v>
      </c>
      <c r="G141" s="65">
        <f>(G117/'UK Pop by Age'!$G9)*52</f>
        <v>-6.0228359344293065E-4</v>
      </c>
      <c r="H141" s="65">
        <f>(H117/'UK Pop by Age'!$G9)*52</f>
        <v>-3.2851832369614403E-4</v>
      </c>
      <c r="I141" s="65">
        <f>(I117/'UK Pop by Age'!$G9)*52</f>
        <v>-5.6317426919338975E-4</v>
      </c>
      <c r="J141" s="65">
        <f>(J117/'UK Pop by Age'!$G9)*52</f>
        <v>7.6654275529100275E-4</v>
      </c>
      <c r="K141" s="65">
        <f>(K117/'UK Pop by Age'!$G9)*52</f>
        <v>-1.2671421056851268E-3</v>
      </c>
      <c r="L141" s="65">
        <f>(L117/'UK Pop by Age'!$G9)*52</f>
        <v>-2.1197253743251198E-3</v>
      </c>
      <c r="M141" s="65">
        <f>(M117/'UK Pop by Age'!$G9)*52</f>
        <v>-1.5956604293812708E-3</v>
      </c>
      <c r="N141" s="65">
        <f>(N117/'UK Pop by Age'!$G9)*52</f>
        <v>4.4584629644476686E-4</v>
      </c>
      <c r="O141" s="65">
        <f>(O117/'UK Pop by Age'!$G9)*52</f>
        <v>-1.1732797274862288E-3</v>
      </c>
      <c r="P141" s="65">
        <f>(P117/'UK Pop by Age'!$G9)*52</f>
        <v>-2.6672559138186929E-3</v>
      </c>
      <c r="Q141" s="65">
        <f>(Q117/'UK Pop by Age'!$G9)*52</f>
        <v>-3.3946893448601545E-3</v>
      </c>
      <c r="R141" s="65">
        <f>(R117/'UK Pop by Age'!$G9)*52</f>
        <v>1.799028915478884E-4</v>
      </c>
      <c r="S141" s="65">
        <f>(S117/'UK Pop by Age'!$G9)*52</f>
        <v>1.1263485383867795E-3</v>
      </c>
      <c r="T141" s="65">
        <f>(T117/'UK Pop by Age'!$G9)*52</f>
        <v>5.9446172859302252E-4</v>
      </c>
      <c r="U141" s="65">
        <f>(U117/'UK Pop by Age'!$G9)*52</f>
        <v>-8.6040513348990106E-4</v>
      </c>
      <c r="V141" s="65">
        <f>(V117/'UK Pop by Age'!$G9)*52</f>
        <v>8.2911767409026829E-4</v>
      </c>
      <c r="W141" s="65">
        <f>(W117/'UK Pop by Age'!$G9)*52</f>
        <v>-3.8327137764550137E-4</v>
      </c>
      <c r="X141" s="65">
        <f>(X117/'UK Pop by Age'!$G9)*52</f>
        <v>3.2069645884623584E-4</v>
      </c>
      <c r="Y141" s="65">
        <f>(Y117/'UK Pop by Age'!$G9)*52</f>
        <v>3.9891510734531771E-4</v>
      </c>
      <c r="Z141" s="65">
        <f>(Z117/'UK Pop by Age'!$G9)*52</f>
        <v>9.3862378198898282E-5</v>
      </c>
      <c r="AA141" s="65">
        <f>(AA117/'UK Pop by Age'!$G9)*52</f>
        <v>-3.6762764794568499E-4</v>
      </c>
      <c r="AB141" s="65">
        <f>(AB117/'UK Pop by Age'!$G9)*52</f>
        <v>1.0168424304880647E-4</v>
      </c>
      <c r="AC141" s="65">
        <f>(AC117/'UK Pop by Age'!$G9)*52</f>
        <v>-2.8158713459669487E-4</v>
      </c>
      <c r="AD141" s="65">
        <f>(AD117/'UK Pop by Age'!$G9)*52</f>
        <v>-6.0228359344293065E-4</v>
      </c>
      <c r="AE141" s="65">
        <f>(AE117/'UK Pop by Age'!$G9)*52</f>
        <v>2.502996751970621E-4</v>
      </c>
      <c r="AF141" s="65">
        <f>(AF117/'UK Pop by Age'!$G9)*52</f>
        <v>4.7713375584439958E-4</v>
      </c>
      <c r="AG141" s="65">
        <f>(AG117/'UK Pop by Age'!$G9)*52</f>
        <v>-2.3465594549724572E-4</v>
      </c>
      <c r="AH141" s="65">
        <f>(AH117/'UK Pop by Age'!$G9)*52</f>
        <v>1.1732797274862286E-4</v>
      </c>
      <c r="AI141" s="65">
        <f>(AI117/'UK Pop by Age'!$G9)*52</f>
        <v>-1.4861543214825563E-4</v>
      </c>
      <c r="AJ141" s="65">
        <f>(AJ117/'UK Pop by Age'!$G9)*52</f>
        <v>-1.799028915478884E-4</v>
      </c>
      <c r="AK141" s="65">
        <f>(AK117/'UK Pop by Age'!$G9)*52</f>
        <v>1.7208102669798021E-4</v>
      </c>
      <c r="AL141" s="65">
        <f>(AL117/'UK Pop by Age'!$G9)*52</f>
        <v>1.3297170244843924E-4</v>
      </c>
      <c r="AM141" s="65">
        <f>(AM117/'UK Pop by Age'!$G9)*52</f>
        <v>-2.4247781034715391E-4</v>
      </c>
      <c r="AN141" s="65">
        <f>(AN117/'UK Pop by Age'!$G9)*52</f>
        <v>-4.6931189099449144E-4</v>
      </c>
      <c r="AO141" s="65">
        <f>(AO117/'UK Pop by Age'!$G9)*52</f>
        <v>2.9723086429651126E-4</v>
      </c>
      <c r="AP141" s="65">
        <f>(AP117/'UK Pop by Age'!$G9)*52</f>
        <v>-9.3862378198898282E-5</v>
      </c>
      <c r="AQ141" s="65">
        <f>(AQ117/'UK Pop by Age'!$G9)*52</f>
        <v>-2.0336848609761295E-4</v>
      </c>
      <c r="AR141" s="65">
        <f>(AR117/'UK Pop by Age'!$G9)*52</f>
        <v>4.6931189099449141E-5</v>
      </c>
      <c r="AS141" s="65">
        <f>(AS117/'UK Pop by Age'!$G9)*52</f>
        <v>7.3525529589136998E-4</v>
      </c>
      <c r="AT141" s="65">
        <f>(AT117/'UK Pop by Age'!$G9)*52</f>
        <v>7.8218648499081911E-5</v>
      </c>
      <c r="AU141" s="65">
        <f>(AU117/'UK Pop by Age'!$G9)*52</f>
        <v>-3.3634018854605217E-4</v>
      </c>
      <c r="AV141" s="65">
        <f>(AV117/'UK Pop by Age'!$G9)*52</f>
        <v>3.3634018854605217E-4</v>
      </c>
      <c r="AW141" s="65">
        <f>(AW117/'UK Pop by Age'!$G9)*52</f>
        <v>7.2743343104146184E-4</v>
      </c>
      <c r="AX141" s="65">
        <f>(AX117/'UK Pop by Age'!$G9)*52</f>
        <v>-5.4753053949357333E-5</v>
      </c>
      <c r="AY141" s="65">
        <f>(AY117/'UK Pop by Age'!$G9)*52</f>
        <v>-1.6425916184807201E-4</v>
      </c>
      <c r="AZ141" s="65">
        <f>(AZ117/'UK Pop by Age'!$G9)*52</f>
        <v>2.8158713459669487E-4</v>
      </c>
      <c r="BA141" s="81">
        <f>(BA117/'UK Pop by Age'!$G9)*52</f>
        <v>-1.5643729699816382E-4</v>
      </c>
    </row>
    <row r="142" spans="1:53" x14ac:dyDescent="0.25">
      <c r="A142" s="28" t="s">
        <v>48</v>
      </c>
      <c r="B142" s="65">
        <f>(B118/'UK Pop by Age'!$G10)*52</f>
        <v>-7.1035452748684199E-3</v>
      </c>
      <c r="C142" s="65">
        <f>(C118/'UK Pop by Age'!$G10)*52</f>
        <v>-7.5159233713495465E-3</v>
      </c>
      <c r="D142" s="65">
        <f>(D118/'UK Pop by Age'!$G10)*52</f>
        <v>-6.0127386970796363E-3</v>
      </c>
      <c r="E142" s="65">
        <f>(E118/'UK Pop by Age'!$G10)*52</f>
        <v>-7.422805736660259E-3</v>
      </c>
      <c r="F142" s="65">
        <f>(F118/'UK Pop by Age'!$G10)*52</f>
        <v>-7.1168477941097475E-3</v>
      </c>
      <c r="G142" s="65">
        <f>(G118/'UK Pop by Age'!$G10)*52</f>
        <v>-1.6628149051658284E-3</v>
      </c>
      <c r="H142" s="65">
        <f>(H118/'UK Pop by Age'!$G10)*52</f>
        <v>-1.3302519241326629E-3</v>
      </c>
      <c r="I142" s="65">
        <f>(I118/'UK Pop by Age'!$G10)*52</f>
        <v>-3.0462769062637981E-3</v>
      </c>
      <c r="J142" s="65">
        <f>(J118/'UK Pop by Age'!$G10)*52</f>
        <v>1.1839242124780699E-3</v>
      </c>
      <c r="K142" s="65">
        <f>(K118/'UK Pop by Age'!$G10)*52</f>
        <v>-8.6333349876209827E-3</v>
      </c>
      <c r="L142" s="65">
        <f>(L118/'UK Pop by Age'!$G10)*52</f>
        <v>-8.7929652185169023E-3</v>
      </c>
      <c r="M142" s="65">
        <f>(M118/'UK Pop by Age'!$G10)*52</f>
        <v>-5.2411925810826919E-3</v>
      </c>
      <c r="N142" s="65">
        <f>(N118/'UK Pop by Age'!$G10)*52</f>
        <v>-1.1972267317193967E-3</v>
      </c>
      <c r="O142" s="65">
        <f>(O118/'UK Pop by Age'!$G10)*52</f>
        <v>-1.0109914623408238E-3</v>
      </c>
      <c r="P142" s="65">
        <f>(P118/'UK Pop by Age'!$G10)*52</f>
        <v>-7.1168477941097475E-3</v>
      </c>
      <c r="Q142" s="65">
        <f>(Q118/'UK Pop by Age'!$G10)*52</f>
        <v>-7.4760158136255661E-3</v>
      </c>
      <c r="R142" s="65">
        <f>(R118/'UK Pop by Age'!$G10)*52</f>
        <v>-1.2637393279260297E-3</v>
      </c>
      <c r="S142" s="65">
        <f>(S118/'UK Pop by Age'!$G10)*52</f>
        <v>3.9907557723979888E-3</v>
      </c>
      <c r="T142" s="65">
        <f>(T118/'UK Pop by Age'!$G10)*52</f>
        <v>2.5939912520586928E-3</v>
      </c>
      <c r="U142" s="65">
        <f>(U118/'UK Pop by Age'!$G10)*52</f>
        <v>9.7108390461684386E-4</v>
      </c>
      <c r="V142" s="65">
        <f>(V118/'UK Pop by Age'!$G10)*52</f>
        <v>3.445352483503597E-3</v>
      </c>
      <c r="W142" s="65">
        <f>(W118/'UK Pop by Age'!$G10)*52</f>
        <v>9.7108390461684386E-4</v>
      </c>
      <c r="X142" s="65">
        <f>(X118/'UK Pop by Age'!$G10)*52</f>
        <v>-4.6558817344643198E-4</v>
      </c>
      <c r="Y142" s="65">
        <f>(Y118/'UK Pop by Age'!$G10)*52</f>
        <v>2.6605038482653255E-5</v>
      </c>
      <c r="Z142" s="65">
        <f>(Z118/'UK Pop by Age'!$G10)*52</f>
        <v>2.1417055978535872E-3</v>
      </c>
      <c r="AA142" s="65">
        <f>(AA118/'UK Pop by Age'!$G10)*52</f>
        <v>2.4476635404040996E-3</v>
      </c>
      <c r="AB142" s="65">
        <f>(AB118/'UK Pop by Age'!$G10)*52</f>
        <v>5.1879825041173855E-4</v>
      </c>
      <c r="AC142" s="65">
        <f>(AC118/'UK Pop by Age'!$G10)*52</f>
        <v>-2.2614282710255271E-4</v>
      </c>
      <c r="AD142" s="65">
        <f>(AD118/'UK Pop by Age'!$G10)*52</f>
        <v>1.6761174244071552E-3</v>
      </c>
      <c r="AE142" s="65">
        <f>(AE118/'UK Pop by Age'!$G10)*52</f>
        <v>-6.3852092358367824E-4</v>
      </c>
      <c r="AF142" s="65">
        <f>(AF118/'UK Pop by Age'!$G10)*52</f>
        <v>5.8531084661837167E-4</v>
      </c>
      <c r="AG142" s="65">
        <f>(AG118/'UK Pop by Age'!$G10)*52</f>
        <v>1.5963023089591956E-4</v>
      </c>
      <c r="AH142" s="65">
        <f>(AH118/'UK Pop by Age'!$G10)*52</f>
        <v>5.4540328889439178E-4</v>
      </c>
      <c r="AI142" s="65">
        <f>(AI118/'UK Pop by Age'!$G10)*52</f>
        <v>-1.077504058547457E-3</v>
      </c>
      <c r="AJ142" s="65">
        <f>(AJ118/'UK Pop by Age'!$G10)*52</f>
        <v>2.2481257517842001E-3</v>
      </c>
      <c r="AK142" s="65">
        <f>(AK118/'UK Pop by Age'!$G10)*52</f>
        <v>1.822445136061748E-3</v>
      </c>
      <c r="AL142" s="65">
        <f>(AL118/'UK Pop by Age'!$G10)*52</f>
        <v>1.0375965008234771E-3</v>
      </c>
      <c r="AM142" s="65">
        <f>(AM118/'UK Pop by Age'!$G10)*52</f>
        <v>1.2504368086847031E-3</v>
      </c>
      <c r="AN142" s="65">
        <f>(AN118/'UK Pop by Age'!$G10)*52</f>
        <v>1.7426300206137882E-3</v>
      </c>
      <c r="AO142" s="65">
        <f>(AO118/'UK Pop by Age'!$G10)*52</f>
        <v>1.1174116162714369E-3</v>
      </c>
      <c r="AP142" s="65">
        <f>(AP118/'UK Pop by Age'!$G10)*52</f>
        <v>1.7027224628898083E-3</v>
      </c>
      <c r="AQ142" s="65">
        <f>(AQ118/'UK Pop by Age'!$G10)*52</f>
        <v>2.0086804054403212E-3</v>
      </c>
      <c r="AR142" s="65">
        <f>(AR118/'UK Pop by Age'!$G10)*52</f>
        <v>2.0884955208882805E-3</v>
      </c>
      <c r="AS142" s="65">
        <f>(AS118/'UK Pop by Age'!$G10)*52</f>
        <v>3.1659995794357377E-3</v>
      </c>
      <c r="AT142" s="65">
        <f>(AT118/'UK Pop by Age'!$G10)*52</f>
        <v>6.518234428250048E-4</v>
      </c>
      <c r="AU142" s="65">
        <f>(AU118/'UK Pop by Age'!$G10)*52</f>
        <v>3.3389323295729841E-3</v>
      </c>
      <c r="AV142" s="65">
        <f>(AV118/'UK Pop by Age'!$G10)*52</f>
        <v>5.2811001388066723E-3</v>
      </c>
      <c r="AW142" s="65">
        <f>(AW118/'UK Pop by Age'!$G10)*52</f>
        <v>4.1636885225352352E-3</v>
      </c>
      <c r="AX142" s="65">
        <f>(AX118/'UK Pop by Age'!$G10)*52</f>
        <v>1.5031846742699091E-3</v>
      </c>
      <c r="AY142" s="65">
        <f>(AY118/'UK Pop by Age'!$G10)*52</f>
        <v>3.3655373680556372E-3</v>
      </c>
      <c r="AZ142" s="65">
        <f>(AZ118/'UK Pop by Age'!$G10)*52</f>
        <v>2.1683106363362403E-3</v>
      </c>
      <c r="BA142" s="81">
        <f>(BA118/'UK Pop by Age'!$G10)*52</f>
        <v>2.8999491946092052E-3</v>
      </c>
    </row>
    <row r="143" spans="1:53" x14ac:dyDescent="0.25">
      <c r="A143" s="46" t="s">
        <v>49</v>
      </c>
      <c r="B143" s="73">
        <f>(B119/'UK Pop by Age'!$G11)*52</f>
        <v>-4.7001956137234159E-2</v>
      </c>
      <c r="C143" s="73">
        <f>(C119/'UK Pop by Age'!$G11)*52</f>
        <v>-7.8674980575283951E-2</v>
      </c>
      <c r="D143" s="73">
        <f>(D119/'UK Pop by Age'!$G11)*52</f>
        <v>-8.4410640449482072E-2</v>
      </c>
      <c r="E143" s="73">
        <f>(E119/'UK Pop by Age'!$G11)*52</f>
        <v>-7.2330224077277183E-2</v>
      </c>
      <c r="F143" s="73">
        <f>(F119/'UK Pop by Age'!$G11)*52</f>
        <v>-6.4208935759828514E-2</v>
      </c>
      <c r="G143" s="73">
        <f>(G119/'UK Pop by Age'!$G11)*52</f>
        <v>-3.3145007945587369E-2</v>
      </c>
      <c r="H143" s="73">
        <f>(H119/'UK Pop by Age'!$G11)*52</f>
        <v>-1.3349367671806243E-2</v>
      </c>
      <c r="I143" s="73">
        <f>(I119/'UK Pop by Age'!$G11)*52</f>
        <v>-3.0201040930512228E-2</v>
      </c>
      <c r="J143" s="73">
        <f>(J119/'UK Pop by Age'!$G11)*52</f>
        <v>-4.1621602626924414E-3</v>
      </c>
      <c r="K143" s="73">
        <f>(K119/'UK Pop by Age'!$G11)*52</f>
        <v>-6.4513484071732838E-2</v>
      </c>
      <c r="L143" s="73">
        <f>(L119/'UK Pop by Age'!$G11)*52</f>
        <v>-6.4513484071732838E-2</v>
      </c>
      <c r="M143" s="73">
        <f>(M119/'UK Pop by Age'!$G11)*52</f>
        <v>-4.2636763666605501E-2</v>
      </c>
      <c r="N143" s="73">
        <f>(N119/'UK Pop by Age'!$G11)*52</f>
        <v>-1.1420561696412186E-2</v>
      </c>
      <c r="O143" s="73">
        <f>(O119/'UK Pop by Age'!$G11)*52</f>
        <v>-2.3704010276553292E-2</v>
      </c>
      <c r="P143" s="73">
        <f>(P119/'UK Pop by Age'!$G11)*52</f>
        <v>-4.9590616788420916E-2</v>
      </c>
      <c r="Q143" s="73">
        <f>(Q119/'UK Pop by Age'!$G11)*52</f>
        <v>-4.365192470628658E-2</v>
      </c>
      <c r="R143" s="73">
        <f>(R119/'UK Pop by Age'!$G11)*52</f>
        <v>-4.314434418644604E-3</v>
      </c>
      <c r="S143" s="73">
        <f>(S119/'UK Pop by Age'!$G11)*52</f>
        <v>3.3398798205507639E-2</v>
      </c>
      <c r="T143" s="73">
        <f>(T119/'UK Pop by Age'!$G11)*52</f>
        <v>8.222804421416775E-3</v>
      </c>
      <c r="U143" s="73">
        <f>(U119/'UK Pop by Age'!$G11)*52</f>
        <v>1.2080416372204892E-2</v>
      </c>
      <c r="V143" s="73">
        <f>(V119/'UK Pop by Age'!$G11)*52</f>
        <v>1.3450883775774353E-2</v>
      </c>
      <c r="W143" s="73">
        <f>(W119/'UK Pop by Age'!$G11)*52</f>
        <v>5.5833857182459581E-3</v>
      </c>
      <c r="X143" s="73">
        <f>(X119/'UK Pop by Age'!$G11)*52</f>
        <v>7.4614336416559618E-3</v>
      </c>
      <c r="Y143" s="73">
        <f>(Y119/'UK Pop by Age'!$G11)*52</f>
        <v>5.0758051984054163E-3</v>
      </c>
      <c r="Z143" s="73">
        <f>(Z119/'UK Pop by Age'!$G11)*52</f>
        <v>4.0098861067402788E-3</v>
      </c>
      <c r="AA143" s="73">
        <f>(AA119/'UK Pop by Age'!$G11)*52</f>
        <v>8.6288688372892081E-3</v>
      </c>
      <c r="AB143" s="73">
        <f>(AB119/'UK Pop by Age'!$G11)*52</f>
        <v>-8.3750785773689367E-3</v>
      </c>
      <c r="AC143" s="73">
        <f>(AC119/'UK Pop by Age'!$G11)*52</f>
        <v>-3.5530636388837918E-4</v>
      </c>
      <c r="AD143" s="73">
        <f>(AD119/'UK Pop by Age'!$G11)*52</f>
        <v>-2.0303220793621663E-3</v>
      </c>
      <c r="AE143" s="73">
        <f>(AE119/'UK Pop by Age'!$G11)*52</f>
        <v>4.4667085745967658E-3</v>
      </c>
      <c r="AF143" s="73">
        <f>(AF119/'UK Pop by Age'!$G11)*52</f>
        <v>3.5530636388837913E-3</v>
      </c>
      <c r="AG143" s="73">
        <f>(AG119/'UK Pop by Age'!$G11)*52</f>
        <v>-4.0606441587243331E-4</v>
      </c>
      <c r="AH143" s="73">
        <f>(AH119/'UK Pop by Age'!$G11)*52</f>
        <v>3.3500314309475748E-3</v>
      </c>
      <c r="AI143" s="73">
        <f>(AI119/'UK Pop by Age'!$G11)*52</f>
        <v>3.502305586899737E-3</v>
      </c>
      <c r="AJ143" s="73">
        <f>(AJ119/'UK Pop by Age'!$G11)*52</f>
        <v>1.1775868060300567E-2</v>
      </c>
      <c r="AK143" s="73">
        <f>(AK119/'UK Pop by Age'!$G11)*52</f>
        <v>6.8523370178473122E-3</v>
      </c>
      <c r="AL143" s="73">
        <f>(AL119/'UK Pop by Age'!$G11)*52</f>
        <v>1.1014497280539754E-2</v>
      </c>
      <c r="AM143" s="73">
        <f>(AM119/'UK Pop by Age'!$G11)*52</f>
        <v>6.1417242900705538E-3</v>
      </c>
      <c r="AN143" s="73">
        <f>(AN119/'UK Pop by Age'!$G11)*52</f>
        <v>8.8319010452254237E-3</v>
      </c>
      <c r="AO143" s="73">
        <f>(AO119/'UK Pop by Age'!$G11)*52</f>
        <v>6.1417242900705538E-3</v>
      </c>
      <c r="AP143" s="73">
        <f>(AP119/'UK Pop by Age'!$G11)*52</f>
        <v>1.5938028322993007E-2</v>
      </c>
      <c r="AQ143" s="73">
        <f>(AQ119/'UK Pop by Age'!$G11)*52</f>
        <v>1.0811465072603537E-2</v>
      </c>
      <c r="AR143" s="73">
        <f>(AR119/'UK Pop by Age'!$G11)*52</f>
        <v>1.5785754167040845E-2</v>
      </c>
      <c r="AS143" s="73">
        <f>(AS119/'UK Pop by Age'!$G11)*52</f>
        <v>1.3400125723790299E-2</v>
      </c>
      <c r="AT143" s="73">
        <f>(AT119/'UK Pop by Age'!$G11)*52</f>
        <v>2.0252462741637611E-2</v>
      </c>
      <c r="AU143" s="73">
        <f>(AU119/'UK Pop by Age'!$G11)*52</f>
        <v>1.3450883775774353E-2</v>
      </c>
      <c r="AV143" s="73">
        <f>(AV119/'UK Pop by Age'!$G11)*52</f>
        <v>2.6394187031708163E-2</v>
      </c>
      <c r="AW143" s="73">
        <f>(AW119/'UK Pop by Age'!$G11)*52</f>
        <v>2.7460106123373303E-2</v>
      </c>
      <c r="AX143" s="73">
        <f>(AX119/'UK Pop by Age'!$G11)*52</f>
        <v>1.8780479234100041E-2</v>
      </c>
      <c r="AY143" s="73">
        <f>(AY119/'UK Pop by Age'!$G11)*52</f>
        <v>1.6141060530929223E-2</v>
      </c>
      <c r="AZ143" s="73">
        <f>(AZ119/'UK Pop by Age'!$G11)*52</f>
        <v>2.8322993007102223E-2</v>
      </c>
      <c r="BA143" s="82">
        <f>(BA119/'UK Pop by Age'!$G11)*52</f>
        <v>1.1522077800380295E-2</v>
      </c>
    </row>
    <row r="144" spans="1:53" x14ac:dyDescent="0.25">
      <c r="A144" s="83" t="s">
        <v>65</v>
      </c>
      <c r="B144" s="84"/>
      <c r="C144" s="84"/>
      <c r="D144" s="84"/>
      <c r="E144" s="79">
        <f>(E120/'UK Pop by Age'!$G12)*52</f>
        <v>-1.7332931662054421E-3</v>
      </c>
      <c r="F144" s="79">
        <f>(F120/'UK Pop by Age'!$G12)*52</f>
        <v>-1.5698345395974574E-3</v>
      </c>
      <c r="G144" s="79">
        <f>(G120/'UK Pop by Age'!$G12)*52</f>
        <v>-6.5541381683394855E-4</v>
      </c>
      <c r="H144" s="79">
        <f>(H120/'UK Pop by Age'!$G12)*52</f>
        <v>-3.3323449482400758E-4</v>
      </c>
      <c r="I144" s="79">
        <f>(I120/'UK Pop by Age'!$G12)*52</f>
        <v>-6.6883795525102935E-4</v>
      </c>
      <c r="J144" s="79">
        <f>(J120/'UK Pop by Age'!$G12)*52</f>
        <v>1.5003448819090389E-4</v>
      </c>
      <c r="K144" s="79">
        <f>(K120/'UK Pop by Age'!$G12)*52</f>
        <v>-1.6574862669089855E-3</v>
      </c>
      <c r="L144" s="79">
        <f>(L120/'UK Pop by Age'!$G12)*52</f>
        <v>-1.7538242014315661E-3</v>
      </c>
      <c r="M144" s="79">
        <f>(M120/'UK Pop by Age'!$G12)*52</f>
        <v>-1.1931690087181883E-3</v>
      </c>
      <c r="N144" s="79">
        <f>(N120/'UK Pop by Age'!$G12)*52</f>
        <v>-5.843448487435203E-5</v>
      </c>
      <c r="O144" s="79">
        <f>(O120/'UK Pop by Age'!$G12)*52</f>
        <v>-5.2748967427117786E-4</v>
      </c>
      <c r="P144" s="79">
        <f>(P120/'UK Pop by Age'!$G12)*52</f>
        <v>-1.5872069540195622E-3</v>
      </c>
      <c r="Q144" s="79">
        <f>(Q120/'UK Pop by Age'!$G12)*52</f>
        <v>-1.7356621318084563E-3</v>
      </c>
      <c r="R144" s="79">
        <f>(R120/'UK Pop by Age'!$G12)*52</f>
        <v>-1.9504483464817505E-4</v>
      </c>
      <c r="S144" s="79">
        <f>(S120/'UK Pop by Age'!$G12)*52</f>
        <v>8.3229658185901415E-4</v>
      </c>
      <c r="T144" s="79">
        <f>(T120/'UK Pop by Age'!$G12)*52</f>
        <v>3.403413916330504E-4</v>
      </c>
      <c r="U144" s="79">
        <f>(U120/'UK Pop by Age'!$G12)*52</f>
        <v>1.034448313316232E-4</v>
      </c>
      <c r="V144" s="79">
        <f>(V120/'UK Pop by Age'!$G12)*52</f>
        <v>5.1169657025108264E-4</v>
      </c>
      <c r="W144" s="79">
        <f>(W120/'UK Pop by Age'!$G12)*52</f>
        <v>8.9231037713537574E-5</v>
      </c>
      <c r="X144" s="79">
        <f>(X120/'UK Pop by Age'!$G12)*52</f>
        <v>1.5003448819090389E-4</v>
      </c>
      <c r="Y144" s="79">
        <f>(Y120/'UK Pop by Age'!$G12)*52</f>
        <v>8.0544830502485244E-5</v>
      </c>
      <c r="Z144" s="79">
        <f>(Z120/'UK Pop by Age'!$G12)*52</f>
        <v>1.5951035060296097E-4</v>
      </c>
      <c r="AA144" s="79">
        <f>(AA120/'UK Pop by Age'!$G12)*52</f>
        <v>2.3610690510042243E-4</v>
      </c>
      <c r="AB144" s="79">
        <f>(AB120/'UK Pop by Age'!$G12)*52</f>
        <v>-1.5477241939693243E-4</v>
      </c>
      <c r="AC144" s="79">
        <f>(AC120/'UK Pop by Age'!$G12)*52</f>
        <v>-9.0020692914542322E-5</v>
      </c>
      <c r="AD144" s="79">
        <f>(AD120/'UK Pop by Age'!$G12)*52</f>
        <v>-3.7113794447223591E-5</v>
      </c>
      <c r="AE144" s="79">
        <f>(AE120/'UK Pop by Age'!$G12)*52</f>
        <v>-2.2900000829137961E-5</v>
      </c>
      <c r="AF144" s="79">
        <f>(AF120/'UK Pop by Age'!$G12)*52</f>
        <v>8.6862072110523291E-5</v>
      </c>
      <c r="AG144" s="79">
        <f>(AG120/'UK Pop by Age'!$G12)*52</f>
        <v>-1.5556207459793719E-4</v>
      </c>
      <c r="AH144" s="79">
        <f>(AH120/'UK Pop by Age'!$G12)*52</f>
        <v>2.0767931786425114E-4</v>
      </c>
      <c r="AI144" s="79">
        <f>(AI120/'UK Pop by Age'!$G12)*52</f>
        <v>1.2634483216076117E-5</v>
      </c>
      <c r="AJ144" s="79">
        <f>(AJ120/'UK Pop by Age'!$G12)*52</f>
        <v>2.9770001077879347E-4</v>
      </c>
      <c r="AK144" s="79">
        <f>(AK120/'UK Pop by Age'!$G12)*52</f>
        <v>1.9741380025118933E-4</v>
      </c>
      <c r="AL144" s="79">
        <f>(AL120/'UK Pop by Age'!$G12)*52</f>
        <v>2.5426897472353185E-4</v>
      </c>
      <c r="AM144" s="79">
        <f>(AM120/'UK Pop by Age'!$G12)*52</f>
        <v>1.0660345213564224E-4</v>
      </c>
      <c r="AN144" s="79">
        <f>(AN120/'UK Pop by Age'!$G12)*52</f>
        <v>2.8980345876874591E-4</v>
      </c>
      <c r="AO144" s="79">
        <f>(AO120/'UK Pop by Age'!$G12)*52</f>
        <v>2.3373793949740812E-4</v>
      </c>
      <c r="AP144" s="79">
        <f>(AP120/'UK Pop by Age'!$G12)*52</f>
        <v>2.5584828512554132E-4</v>
      </c>
      <c r="AQ144" s="79">
        <f>(AQ120/'UK Pop by Age'!$G12)*52</f>
        <v>2.3057931869338913E-4</v>
      </c>
      <c r="AR144" s="79">
        <f>(AR120/'UK Pop by Age'!$G12)*52</f>
        <v>3.3007587401998853E-4</v>
      </c>
      <c r="AS144" s="79">
        <f>(AS120/'UK Pop by Age'!$G12)*52</f>
        <v>5.0143105263802089E-4</v>
      </c>
      <c r="AT144" s="79">
        <f>(AT120/'UK Pop by Age'!$G12)*52</f>
        <v>4.3115173974859751E-4</v>
      </c>
      <c r="AU144" s="79">
        <f>(AU120/'UK Pop by Age'!$G12)*52</f>
        <v>3.6087242685917408E-4</v>
      </c>
      <c r="AV144" s="79">
        <f>(AV120/'UK Pop by Age'!$G12)*52</f>
        <v>7.3043106092940044E-4</v>
      </c>
      <c r="AW144" s="79">
        <f>(AW120/'UK Pop by Age'!$G12)*52</f>
        <v>7.3043106092940044E-4</v>
      </c>
      <c r="AX144" s="79">
        <f>(AX120/'UK Pop by Age'!$G12)*52</f>
        <v>4.177276013315166E-4</v>
      </c>
      <c r="AY144" s="79">
        <f>(AY120/'UK Pop by Age'!$G12)*52</f>
        <v>5.038000182410352E-4</v>
      </c>
      <c r="AZ144" s="79">
        <f>(AZ120/'UK Pop by Age'!$G12)*52</f>
        <v>6.3962071281385344E-4</v>
      </c>
      <c r="BA144" s="85">
        <f>(BA120/'UK Pop by Age'!$G12)*52</f>
        <v>3.1744139080391246E-4</v>
      </c>
    </row>
  </sheetData>
  <conditionalFormatting sqref="B84:D84 B53:O59 B61:O61 B60:D60">
    <cfRule type="colorScale" priority="13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1:BA1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O71 B73:O73 B72:D72">
    <cfRule type="colorScale" priority="11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77:O83">
    <cfRule type="colorScale" priority="10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B114:BA119 B120:D120">
    <cfRule type="colorScale" priority="9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5:BA131">
    <cfRule type="colorScale" priority="8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137:BA143">
    <cfRule type="colorScale" priority="7">
      <colorScale>
        <cfvo type="num" val="-0.1"/>
        <cfvo type="num" val="0"/>
        <cfvo type="num" val="0.1"/>
        <color rgb="FF63BE7B"/>
        <color rgb="FFFFEB84"/>
        <color rgb="FFF8696B"/>
      </colorScale>
    </cfRule>
  </conditionalFormatting>
  <conditionalFormatting sqref="E113:BA113">
    <cfRule type="colorScale" priority="6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96:D98">
    <cfRule type="colorScale" priority="5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89:O95">
    <cfRule type="colorScale" priority="4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P53:P59">
    <cfRule type="colorScale" priority="3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P65:P71">
    <cfRule type="colorScale" priority="2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P77:P83">
    <cfRule type="colorScale" priority="1">
      <colorScale>
        <cfvo type="min"/>
        <cfvo type="num" val="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B136-C44D-4C23-909B-E0EBAE794D44}">
  <dimension ref="A2:BB144"/>
  <sheetViews>
    <sheetView showGridLines="0" topLeftCell="A70" workbookViewId="0">
      <selection activeCell="Q89" sqref="Q89"/>
    </sheetView>
  </sheetViews>
  <sheetFormatPr defaultRowHeight="15" x14ac:dyDescent="0.25"/>
  <cols>
    <col min="2" max="2" width="13.28515625" hidden="1" customWidth="1"/>
    <col min="3" max="4" width="0" hidden="1" customWidth="1"/>
  </cols>
  <sheetData>
    <row r="2" spans="1:53" ht="18.75" x14ac:dyDescent="0.3">
      <c r="A2" s="19" t="s">
        <v>60</v>
      </c>
    </row>
    <row r="3" spans="1:53" x14ac:dyDescent="0.25">
      <c r="A3" s="66" t="s">
        <v>22</v>
      </c>
      <c r="B3" s="67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53" x14ac:dyDescent="0.25">
      <c r="A4" s="106" t="s">
        <v>50</v>
      </c>
      <c r="B4" s="109">
        <v>1</v>
      </c>
      <c r="C4" s="109">
        <v>2</v>
      </c>
      <c r="D4" s="109">
        <v>3</v>
      </c>
      <c r="E4" s="109">
        <v>4</v>
      </c>
      <c r="F4" s="109">
        <v>5</v>
      </c>
      <c r="G4" s="109">
        <v>6</v>
      </c>
      <c r="H4" s="109">
        <v>7</v>
      </c>
      <c r="I4" s="109">
        <v>8</v>
      </c>
      <c r="J4" s="109">
        <v>9</v>
      </c>
      <c r="K4" s="109">
        <v>10</v>
      </c>
      <c r="L4" s="109">
        <v>11</v>
      </c>
      <c r="M4" s="109">
        <v>12</v>
      </c>
      <c r="N4" s="109">
        <v>13</v>
      </c>
      <c r="O4" s="109">
        <v>14</v>
      </c>
      <c r="P4" s="109">
        <v>15</v>
      </c>
      <c r="Q4" s="109">
        <v>16</v>
      </c>
      <c r="R4" s="109">
        <v>17</v>
      </c>
      <c r="S4" s="109">
        <v>18</v>
      </c>
      <c r="T4" s="109">
        <v>19</v>
      </c>
      <c r="U4" s="109">
        <v>20</v>
      </c>
      <c r="V4" s="109">
        <v>21</v>
      </c>
      <c r="W4" s="109">
        <v>22</v>
      </c>
      <c r="X4" s="109">
        <v>23</v>
      </c>
      <c r="Y4" s="109">
        <v>24</v>
      </c>
      <c r="Z4" s="109">
        <v>25</v>
      </c>
      <c r="AA4" s="109">
        <v>26</v>
      </c>
      <c r="AB4" s="109">
        <v>27</v>
      </c>
      <c r="AC4" s="109">
        <v>28</v>
      </c>
      <c r="AD4" s="109">
        <v>29</v>
      </c>
      <c r="AE4" s="109">
        <v>30</v>
      </c>
      <c r="AF4" s="109">
        <v>31</v>
      </c>
      <c r="AG4" s="109">
        <v>32</v>
      </c>
      <c r="AH4" s="109">
        <v>33</v>
      </c>
      <c r="AI4" s="109">
        <v>34</v>
      </c>
      <c r="AJ4" s="109">
        <v>35</v>
      </c>
      <c r="AK4" s="109">
        <v>36</v>
      </c>
      <c r="AL4" s="109">
        <v>37</v>
      </c>
      <c r="AM4" s="109">
        <v>38</v>
      </c>
      <c r="AN4" s="109">
        <v>39</v>
      </c>
      <c r="AO4" s="109">
        <v>40</v>
      </c>
      <c r="AP4" s="109">
        <v>41</v>
      </c>
      <c r="AQ4" s="109">
        <v>42</v>
      </c>
      <c r="AR4" s="109">
        <v>43</v>
      </c>
      <c r="AS4" s="109">
        <v>44</v>
      </c>
      <c r="AT4" s="109">
        <v>45</v>
      </c>
      <c r="AU4" s="109">
        <v>46</v>
      </c>
      <c r="AV4" s="109">
        <v>47</v>
      </c>
      <c r="AW4" s="109">
        <v>48</v>
      </c>
      <c r="AX4" s="109">
        <v>49</v>
      </c>
      <c r="AY4" s="109">
        <v>50</v>
      </c>
      <c r="AZ4" s="109">
        <v>51</v>
      </c>
      <c r="BA4" s="109">
        <v>52</v>
      </c>
    </row>
    <row r="5" spans="1:53" x14ac:dyDescent="0.25">
      <c r="A5" s="105" t="s">
        <v>23</v>
      </c>
      <c r="B5" s="103">
        <v>48</v>
      </c>
      <c r="C5" s="103">
        <v>50</v>
      </c>
      <c r="D5" s="103">
        <v>69</v>
      </c>
      <c r="E5" s="103">
        <v>53</v>
      </c>
      <c r="F5" s="103">
        <v>50</v>
      </c>
      <c r="G5" s="103">
        <v>30</v>
      </c>
      <c r="H5" s="103">
        <v>43</v>
      </c>
      <c r="I5" s="103">
        <v>51</v>
      </c>
      <c r="J5" s="103">
        <v>49</v>
      </c>
      <c r="K5" s="103">
        <v>56</v>
      </c>
      <c r="L5" s="103">
        <v>53</v>
      </c>
      <c r="M5" s="103">
        <v>44</v>
      </c>
      <c r="N5" s="103">
        <v>49</v>
      </c>
      <c r="O5" s="103">
        <v>51</v>
      </c>
      <c r="P5" s="112">
        <v>38</v>
      </c>
    </row>
    <row r="6" spans="1:53" x14ac:dyDescent="0.25">
      <c r="A6" s="107" t="s">
        <v>24</v>
      </c>
      <c r="B6" s="103">
        <v>8</v>
      </c>
      <c r="C6" s="103">
        <v>9</v>
      </c>
      <c r="D6" s="103">
        <v>7</v>
      </c>
      <c r="E6" s="103">
        <v>9</v>
      </c>
      <c r="F6" s="103">
        <v>6</v>
      </c>
      <c r="G6" s="103">
        <v>8</v>
      </c>
      <c r="H6" s="103">
        <v>6</v>
      </c>
      <c r="I6" s="103">
        <v>5</v>
      </c>
      <c r="J6" s="103">
        <v>7</v>
      </c>
      <c r="K6" s="103">
        <v>11</v>
      </c>
      <c r="L6" s="103">
        <v>13</v>
      </c>
      <c r="M6" s="103">
        <v>2</v>
      </c>
      <c r="N6" s="103">
        <v>8</v>
      </c>
      <c r="O6" s="103">
        <v>8</v>
      </c>
      <c r="P6" s="112">
        <v>6</v>
      </c>
    </row>
    <row r="7" spans="1:53" x14ac:dyDescent="0.25">
      <c r="A7" s="107" t="s">
        <v>25</v>
      </c>
      <c r="B7" s="9">
        <v>4</v>
      </c>
      <c r="C7" s="9">
        <v>8</v>
      </c>
      <c r="D7" s="9">
        <v>5</v>
      </c>
      <c r="E7" s="9">
        <v>4</v>
      </c>
      <c r="F7" s="9">
        <v>5</v>
      </c>
      <c r="G7" s="9">
        <v>4</v>
      </c>
      <c r="H7" s="9">
        <v>2</v>
      </c>
      <c r="I7" s="9">
        <v>6</v>
      </c>
      <c r="J7" s="9">
        <v>6</v>
      </c>
      <c r="K7" s="9">
        <v>2</v>
      </c>
      <c r="L7" s="9">
        <v>3</v>
      </c>
      <c r="M7" s="9">
        <v>6</v>
      </c>
      <c r="N7" s="9">
        <v>1</v>
      </c>
      <c r="O7" s="9">
        <v>5</v>
      </c>
      <c r="P7" s="112">
        <v>4</v>
      </c>
    </row>
    <row r="8" spans="1:53" x14ac:dyDescent="0.25">
      <c r="A8" s="105" t="s">
        <v>26</v>
      </c>
      <c r="B8" s="9">
        <v>4</v>
      </c>
      <c r="C8" s="9">
        <v>9</v>
      </c>
      <c r="D8" s="9">
        <v>4</v>
      </c>
      <c r="E8" s="9">
        <v>8</v>
      </c>
      <c r="F8" s="9">
        <v>4</v>
      </c>
      <c r="G8" s="9">
        <v>4</v>
      </c>
      <c r="H8" s="9">
        <v>4</v>
      </c>
      <c r="I8" s="9">
        <v>7</v>
      </c>
      <c r="J8" s="9">
        <v>7</v>
      </c>
      <c r="K8" s="9">
        <v>7</v>
      </c>
      <c r="L8" s="9">
        <v>6</v>
      </c>
      <c r="M8" s="9">
        <v>4</v>
      </c>
      <c r="N8" s="9">
        <v>4</v>
      </c>
      <c r="O8" s="9">
        <v>8</v>
      </c>
      <c r="P8" s="112">
        <v>4</v>
      </c>
    </row>
    <row r="9" spans="1:53" x14ac:dyDescent="0.25">
      <c r="A9" s="105" t="s">
        <v>27</v>
      </c>
      <c r="B9" s="9">
        <v>6</v>
      </c>
      <c r="C9" s="9">
        <v>16</v>
      </c>
      <c r="D9" s="9">
        <v>10</v>
      </c>
      <c r="E9" s="9">
        <v>15</v>
      </c>
      <c r="F9" s="9">
        <v>23</v>
      </c>
      <c r="G9" s="9">
        <v>10</v>
      </c>
      <c r="H9" s="9">
        <v>16</v>
      </c>
      <c r="I9" s="9">
        <v>20</v>
      </c>
      <c r="J9" s="9">
        <v>24</v>
      </c>
      <c r="K9" s="9">
        <v>21</v>
      </c>
      <c r="L9" s="9">
        <v>18</v>
      </c>
      <c r="M9" s="9">
        <v>15</v>
      </c>
      <c r="N9" s="9">
        <v>12</v>
      </c>
      <c r="O9" s="9">
        <v>9</v>
      </c>
      <c r="P9" s="112">
        <v>8</v>
      </c>
    </row>
    <row r="10" spans="1:53" x14ac:dyDescent="0.25">
      <c r="A10" s="105" t="s">
        <v>28</v>
      </c>
      <c r="B10" s="9">
        <v>11</v>
      </c>
      <c r="C10" s="9">
        <v>23</v>
      </c>
      <c r="D10" s="9">
        <v>25</v>
      </c>
      <c r="E10" s="9">
        <v>30</v>
      </c>
      <c r="F10" s="9">
        <v>23</v>
      </c>
      <c r="G10" s="9">
        <v>34</v>
      </c>
      <c r="H10" s="9">
        <v>26</v>
      </c>
      <c r="I10" s="9">
        <v>18</v>
      </c>
      <c r="J10" s="9">
        <v>25</v>
      </c>
      <c r="K10" s="9">
        <v>23</v>
      </c>
      <c r="L10" s="9">
        <v>39</v>
      </c>
      <c r="M10" s="9">
        <v>22</v>
      </c>
      <c r="N10" s="9">
        <v>17</v>
      </c>
      <c r="O10" s="9">
        <v>20</v>
      </c>
      <c r="P10" s="112">
        <v>16</v>
      </c>
    </row>
    <row r="11" spans="1:53" x14ac:dyDescent="0.25">
      <c r="A11" s="108" t="s">
        <v>29</v>
      </c>
      <c r="B11" s="9">
        <v>17</v>
      </c>
      <c r="C11" s="9">
        <v>37</v>
      </c>
      <c r="D11" s="9">
        <v>37</v>
      </c>
      <c r="E11" s="9">
        <v>36</v>
      </c>
      <c r="F11" s="9">
        <v>28</v>
      </c>
      <c r="G11" s="9">
        <v>23</v>
      </c>
      <c r="H11" s="9">
        <v>27</v>
      </c>
      <c r="I11" s="9">
        <v>29</v>
      </c>
      <c r="J11" s="9">
        <v>28</v>
      </c>
      <c r="K11" s="9">
        <v>39</v>
      </c>
      <c r="L11" s="9">
        <v>29</v>
      </c>
      <c r="M11" s="9">
        <v>31</v>
      </c>
      <c r="N11" s="9">
        <v>33</v>
      </c>
      <c r="O11" s="9">
        <v>32</v>
      </c>
      <c r="P11" s="112">
        <v>41</v>
      </c>
    </row>
    <row r="12" spans="1:53" x14ac:dyDescent="0.25">
      <c r="A12" s="108" t="s">
        <v>30</v>
      </c>
      <c r="B12" s="9">
        <v>32</v>
      </c>
      <c r="C12" s="9">
        <v>46</v>
      </c>
      <c r="D12" s="9">
        <v>47</v>
      </c>
      <c r="E12" s="9">
        <v>38</v>
      </c>
      <c r="F12" s="9">
        <v>58</v>
      </c>
      <c r="G12" s="9">
        <v>38</v>
      </c>
      <c r="H12" s="9">
        <v>40</v>
      </c>
      <c r="I12" s="9">
        <v>60</v>
      </c>
      <c r="J12" s="9">
        <v>50</v>
      </c>
      <c r="K12" s="9">
        <v>53</v>
      </c>
      <c r="L12" s="9">
        <v>55</v>
      </c>
      <c r="M12" s="9">
        <v>41</v>
      </c>
      <c r="N12" s="9">
        <v>55</v>
      </c>
      <c r="O12" s="9">
        <v>54</v>
      </c>
      <c r="P12" s="112">
        <v>45</v>
      </c>
    </row>
    <row r="13" spans="1:53" x14ac:dyDescent="0.25">
      <c r="A13" s="108" t="s">
        <v>31</v>
      </c>
      <c r="B13" s="9">
        <v>54</v>
      </c>
      <c r="C13" s="9">
        <v>68</v>
      </c>
      <c r="D13" s="9">
        <v>77</v>
      </c>
      <c r="E13" s="9">
        <v>79</v>
      </c>
      <c r="F13" s="9">
        <v>76</v>
      </c>
      <c r="G13" s="9">
        <v>71</v>
      </c>
      <c r="H13" s="9">
        <v>85</v>
      </c>
      <c r="I13" s="9">
        <v>77</v>
      </c>
      <c r="J13" s="9">
        <v>85</v>
      </c>
      <c r="K13" s="9">
        <v>72</v>
      </c>
      <c r="L13" s="9">
        <v>80</v>
      </c>
      <c r="M13" s="9">
        <v>66</v>
      </c>
      <c r="N13" s="9">
        <v>71</v>
      </c>
      <c r="O13" s="9">
        <v>67</v>
      </c>
      <c r="P13" s="112">
        <v>108</v>
      </c>
    </row>
    <row r="14" spans="1:53" x14ac:dyDescent="0.25">
      <c r="A14" s="108" t="s">
        <v>32</v>
      </c>
      <c r="B14" s="9">
        <v>69</v>
      </c>
      <c r="C14" s="9">
        <v>85</v>
      </c>
      <c r="D14" s="9">
        <v>118</v>
      </c>
      <c r="E14" s="9">
        <v>116</v>
      </c>
      <c r="F14" s="9">
        <v>100</v>
      </c>
      <c r="G14" s="9">
        <v>95</v>
      </c>
      <c r="H14" s="9">
        <v>92</v>
      </c>
      <c r="I14" s="9">
        <v>117</v>
      </c>
      <c r="J14" s="9">
        <v>103</v>
      </c>
      <c r="K14" s="9">
        <v>104</v>
      </c>
      <c r="L14" s="9">
        <v>90</v>
      </c>
      <c r="M14" s="9">
        <v>100</v>
      </c>
      <c r="N14" s="9">
        <v>95</v>
      </c>
      <c r="O14" s="9">
        <v>106</v>
      </c>
      <c r="P14" s="112">
        <v>114</v>
      </c>
    </row>
    <row r="15" spans="1:53" x14ac:dyDescent="0.25">
      <c r="A15" s="108" t="s">
        <v>33</v>
      </c>
      <c r="B15" s="9">
        <v>115</v>
      </c>
      <c r="C15" s="9">
        <v>191</v>
      </c>
      <c r="D15" s="9">
        <v>189</v>
      </c>
      <c r="E15" s="9">
        <v>160</v>
      </c>
      <c r="F15" s="9">
        <v>163</v>
      </c>
      <c r="G15" s="9">
        <v>157</v>
      </c>
      <c r="H15" s="9">
        <v>165</v>
      </c>
      <c r="I15" s="9">
        <v>182</v>
      </c>
      <c r="J15" s="9">
        <v>155</v>
      </c>
      <c r="K15" s="9">
        <v>155</v>
      </c>
      <c r="L15" s="9">
        <v>179</v>
      </c>
      <c r="M15" s="9">
        <v>160</v>
      </c>
      <c r="N15" s="9">
        <v>163</v>
      </c>
      <c r="O15" s="9">
        <v>220</v>
      </c>
      <c r="P15" s="112">
        <v>249</v>
      </c>
    </row>
    <row r="16" spans="1:53" x14ac:dyDescent="0.25">
      <c r="A16" s="108" t="s">
        <v>34</v>
      </c>
      <c r="B16" s="9">
        <v>239</v>
      </c>
      <c r="C16" s="9">
        <v>279</v>
      </c>
      <c r="D16" s="9">
        <v>306</v>
      </c>
      <c r="E16" s="9">
        <v>280</v>
      </c>
      <c r="F16" s="9">
        <v>278</v>
      </c>
      <c r="G16" s="9">
        <v>289</v>
      </c>
      <c r="H16" s="9">
        <v>288</v>
      </c>
      <c r="I16" s="9">
        <v>232</v>
      </c>
      <c r="J16" s="9">
        <v>261</v>
      </c>
      <c r="K16" s="9">
        <v>258</v>
      </c>
      <c r="L16" s="9">
        <v>260</v>
      </c>
      <c r="M16" s="9">
        <v>245</v>
      </c>
      <c r="N16" s="9">
        <v>235</v>
      </c>
      <c r="O16" s="9">
        <v>376</v>
      </c>
      <c r="P16" s="112">
        <v>412</v>
      </c>
    </row>
    <row r="17" spans="1:53" x14ac:dyDescent="0.25">
      <c r="A17" s="108" t="s">
        <v>35</v>
      </c>
      <c r="B17" s="9">
        <v>361</v>
      </c>
      <c r="C17" s="9">
        <v>426</v>
      </c>
      <c r="D17" s="9">
        <v>461</v>
      </c>
      <c r="E17" s="9">
        <v>381</v>
      </c>
      <c r="F17" s="9">
        <v>382</v>
      </c>
      <c r="G17" s="9">
        <v>371</v>
      </c>
      <c r="H17" s="9">
        <v>345</v>
      </c>
      <c r="I17" s="9">
        <v>346</v>
      </c>
      <c r="J17" s="9">
        <v>347</v>
      </c>
      <c r="K17" s="9">
        <v>358</v>
      </c>
      <c r="L17" s="9">
        <v>401</v>
      </c>
      <c r="M17" s="9">
        <v>390</v>
      </c>
      <c r="N17" s="9">
        <v>381</v>
      </c>
      <c r="O17" s="9">
        <v>531</v>
      </c>
      <c r="P17" s="112">
        <v>598</v>
      </c>
    </row>
    <row r="18" spans="1:53" x14ac:dyDescent="0.25">
      <c r="A18" s="108" t="s">
        <v>36</v>
      </c>
      <c r="B18" s="9">
        <v>486</v>
      </c>
      <c r="C18" s="9">
        <v>604</v>
      </c>
      <c r="D18" s="9">
        <v>562</v>
      </c>
      <c r="E18" s="9">
        <v>535</v>
      </c>
      <c r="F18" s="9">
        <v>525</v>
      </c>
      <c r="G18" s="9">
        <v>512</v>
      </c>
      <c r="H18" s="9">
        <v>490</v>
      </c>
      <c r="I18" s="9">
        <v>511</v>
      </c>
      <c r="J18" s="9">
        <v>494</v>
      </c>
      <c r="K18" s="9">
        <v>481</v>
      </c>
      <c r="L18" s="9">
        <v>500</v>
      </c>
      <c r="M18" s="9">
        <v>469</v>
      </c>
      <c r="N18" s="9">
        <v>522</v>
      </c>
      <c r="O18" s="9">
        <v>733</v>
      </c>
      <c r="P18" s="112">
        <v>852</v>
      </c>
    </row>
    <row r="19" spans="1:53" x14ac:dyDescent="0.25">
      <c r="A19" s="108" t="s">
        <v>37</v>
      </c>
      <c r="B19" s="9">
        <v>696</v>
      </c>
      <c r="C19" s="9">
        <v>857</v>
      </c>
      <c r="D19" s="9">
        <v>803</v>
      </c>
      <c r="E19" s="9">
        <v>791</v>
      </c>
      <c r="F19" s="9">
        <v>732</v>
      </c>
      <c r="G19" s="9">
        <v>689</v>
      </c>
      <c r="H19" s="9">
        <v>641</v>
      </c>
      <c r="I19" s="9">
        <v>695</v>
      </c>
      <c r="J19" s="9">
        <v>682</v>
      </c>
      <c r="K19" s="9">
        <v>679</v>
      </c>
      <c r="L19" s="9">
        <v>685</v>
      </c>
      <c r="M19" s="9">
        <v>686</v>
      </c>
      <c r="N19" s="9">
        <v>699</v>
      </c>
      <c r="O19" s="9">
        <v>1044</v>
      </c>
      <c r="P19" s="112">
        <v>1149</v>
      </c>
    </row>
    <row r="20" spans="1:53" x14ac:dyDescent="0.25">
      <c r="A20" s="108" t="s">
        <v>38</v>
      </c>
      <c r="B20" s="9">
        <v>1164</v>
      </c>
      <c r="C20" s="9">
        <v>1341</v>
      </c>
      <c r="D20" s="9">
        <v>1210</v>
      </c>
      <c r="E20" s="9">
        <v>1167</v>
      </c>
      <c r="F20" s="9">
        <v>1196</v>
      </c>
      <c r="G20" s="9">
        <v>1120</v>
      </c>
      <c r="H20" s="9">
        <v>1113</v>
      </c>
      <c r="I20" s="9">
        <v>1048</v>
      </c>
      <c r="J20" s="9">
        <v>1111</v>
      </c>
      <c r="K20" s="9">
        <v>1090</v>
      </c>
      <c r="L20" s="9">
        <v>1068</v>
      </c>
      <c r="M20" s="9">
        <v>1094</v>
      </c>
      <c r="N20" s="9">
        <v>1106</v>
      </c>
      <c r="O20" s="9">
        <v>1690</v>
      </c>
      <c r="P20" s="112">
        <v>1797</v>
      </c>
    </row>
    <row r="21" spans="1:53" x14ac:dyDescent="0.25">
      <c r="A21" s="108" t="s">
        <v>39</v>
      </c>
      <c r="B21" s="9">
        <v>1535</v>
      </c>
      <c r="C21" s="9">
        <v>1724</v>
      </c>
      <c r="D21" s="9">
        <v>1612</v>
      </c>
      <c r="E21" s="9">
        <v>1474</v>
      </c>
      <c r="F21" s="9">
        <v>1445</v>
      </c>
      <c r="G21" s="9">
        <v>1358</v>
      </c>
      <c r="H21" s="9">
        <v>1305</v>
      </c>
      <c r="I21" s="9">
        <v>1338</v>
      </c>
      <c r="J21" s="9">
        <v>1255</v>
      </c>
      <c r="K21" s="9">
        <v>1325</v>
      </c>
      <c r="L21" s="9">
        <v>1366</v>
      </c>
      <c r="M21" s="9">
        <v>1373</v>
      </c>
      <c r="N21" s="9">
        <v>1397</v>
      </c>
      <c r="O21" s="9">
        <v>2179</v>
      </c>
      <c r="P21" s="112">
        <v>2418</v>
      </c>
    </row>
    <row r="22" spans="1:53" x14ac:dyDescent="0.25">
      <c r="A22" s="108" t="s">
        <v>40</v>
      </c>
      <c r="B22" s="9">
        <v>2049</v>
      </c>
      <c r="C22" s="9">
        <v>2290</v>
      </c>
      <c r="D22" s="9">
        <v>2103</v>
      </c>
      <c r="E22" s="9">
        <v>1863</v>
      </c>
      <c r="F22" s="9">
        <v>1811</v>
      </c>
      <c r="G22" s="9">
        <v>1698</v>
      </c>
      <c r="H22" s="9">
        <v>1704</v>
      </c>
      <c r="I22" s="9">
        <v>1696</v>
      </c>
      <c r="J22" s="9">
        <v>1713</v>
      </c>
      <c r="K22" s="9">
        <v>1798</v>
      </c>
      <c r="L22" s="9">
        <v>1738</v>
      </c>
      <c r="M22" s="9">
        <v>1694</v>
      </c>
      <c r="N22" s="9">
        <v>1850</v>
      </c>
      <c r="O22" s="9">
        <v>2826</v>
      </c>
      <c r="P22" s="112">
        <v>3195</v>
      </c>
    </row>
    <row r="23" spans="1:53" x14ac:dyDescent="0.25">
      <c r="A23" s="108" t="s">
        <v>41</v>
      </c>
      <c r="B23" s="9">
        <v>2457</v>
      </c>
      <c r="C23" s="9">
        <v>2697</v>
      </c>
      <c r="D23" s="9">
        <v>2421</v>
      </c>
      <c r="E23" s="9">
        <v>2188</v>
      </c>
      <c r="F23" s="9">
        <v>2124</v>
      </c>
      <c r="G23" s="9">
        <v>2040</v>
      </c>
      <c r="H23" s="9">
        <v>2039</v>
      </c>
      <c r="I23" s="9">
        <v>1927</v>
      </c>
      <c r="J23" s="9">
        <v>2015</v>
      </c>
      <c r="K23" s="9">
        <v>1969</v>
      </c>
      <c r="L23" s="9">
        <v>1951</v>
      </c>
      <c r="M23" s="9">
        <v>1902</v>
      </c>
      <c r="N23" s="9">
        <v>2016</v>
      </c>
      <c r="O23" s="9">
        <v>3015</v>
      </c>
      <c r="P23" s="112">
        <v>3564</v>
      </c>
    </row>
    <row r="24" spans="1:53" x14ac:dyDescent="0.25">
      <c r="A24" s="108" t="s">
        <v>42</v>
      </c>
      <c r="B24" s="9">
        <v>2898</v>
      </c>
      <c r="C24" s="9">
        <v>3297</v>
      </c>
      <c r="D24" s="9">
        <v>2924</v>
      </c>
      <c r="E24" s="9">
        <v>2626</v>
      </c>
      <c r="F24" s="9">
        <v>2583</v>
      </c>
      <c r="G24" s="9">
        <v>2433</v>
      </c>
      <c r="H24" s="9">
        <v>2517</v>
      </c>
      <c r="I24" s="9">
        <v>2475</v>
      </c>
      <c r="J24" s="9">
        <v>2398</v>
      </c>
      <c r="K24" s="9">
        <v>2391</v>
      </c>
      <c r="L24" s="9">
        <v>2483</v>
      </c>
      <c r="M24" s="9">
        <v>2302</v>
      </c>
      <c r="N24" s="9">
        <v>2428</v>
      </c>
      <c r="O24" s="9">
        <v>3413</v>
      </c>
      <c r="P24" s="112">
        <v>3898</v>
      </c>
    </row>
    <row r="26" spans="1:53" ht="18.75" x14ac:dyDescent="0.3">
      <c r="A26" s="19" t="s">
        <v>61</v>
      </c>
    </row>
    <row r="27" spans="1:53" x14ac:dyDescent="0.25">
      <c r="A27" s="43" t="s">
        <v>22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113"/>
      <c r="V27" s="113"/>
      <c r="W27" s="113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113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</row>
    <row r="28" spans="1:53" x14ac:dyDescent="0.25">
      <c r="A28" s="110" t="s">
        <v>50</v>
      </c>
      <c r="B28" s="109">
        <v>1</v>
      </c>
      <c r="C28" s="109">
        <v>2</v>
      </c>
      <c r="D28" s="109">
        <v>3</v>
      </c>
      <c r="E28" s="109">
        <v>4</v>
      </c>
      <c r="F28" s="109">
        <v>5</v>
      </c>
      <c r="G28" s="109">
        <v>6</v>
      </c>
      <c r="H28" s="109">
        <v>7</v>
      </c>
      <c r="I28" s="109">
        <v>8</v>
      </c>
      <c r="J28" s="109">
        <v>9</v>
      </c>
      <c r="K28" s="109">
        <v>10</v>
      </c>
      <c r="L28" s="109">
        <v>11</v>
      </c>
      <c r="M28" s="109">
        <v>12</v>
      </c>
      <c r="N28" s="109">
        <v>13</v>
      </c>
      <c r="O28" s="109">
        <v>14</v>
      </c>
      <c r="P28" s="109">
        <v>15</v>
      </c>
      <c r="Q28" s="109">
        <v>16</v>
      </c>
      <c r="R28" s="109">
        <v>17</v>
      </c>
      <c r="S28" s="109">
        <v>18</v>
      </c>
      <c r="T28" s="109">
        <v>19</v>
      </c>
      <c r="U28" s="109">
        <v>20</v>
      </c>
      <c r="V28" s="109">
        <v>21</v>
      </c>
      <c r="W28" s="109">
        <v>22</v>
      </c>
      <c r="X28" s="109">
        <v>23</v>
      </c>
      <c r="Y28" s="109">
        <v>24</v>
      </c>
      <c r="Z28" s="109">
        <v>25</v>
      </c>
      <c r="AA28" s="109">
        <v>26</v>
      </c>
      <c r="AB28" s="109">
        <v>27</v>
      </c>
      <c r="AC28" s="109">
        <v>28</v>
      </c>
      <c r="AD28" s="109">
        <v>29</v>
      </c>
      <c r="AE28" s="109">
        <v>30</v>
      </c>
      <c r="AF28" s="109">
        <v>31</v>
      </c>
      <c r="AG28" s="109">
        <v>32</v>
      </c>
      <c r="AH28" s="109">
        <v>33</v>
      </c>
      <c r="AI28" s="109">
        <v>34</v>
      </c>
      <c r="AJ28" s="109">
        <v>35</v>
      </c>
      <c r="AK28" s="109">
        <v>36</v>
      </c>
      <c r="AL28" s="109">
        <v>37</v>
      </c>
      <c r="AM28" s="109">
        <v>38</v>
      </c>
      <c r="AN28" s="109">
        <v>39</v>
      </c>
      <c r="AO28" s="109">
        <v>40</v>
      </c>
      <c r="AP28" s="109">
        <v>41</v>
      </c>
      <c r="AQ28" s="109">
        <v>42</v>
      </c>
      <c r="AR28" s="109">
        <v>43</v>
      </c>
      <c r="AS28" s="109">
        <v>44</v>
      </c>
      <c r="AT28" s="109">
        <v>45</v>
      </c>
      <c r="AU28" s="109">
        <v>46</v>
      </c>
      <c r="AV28" s="109">
        <v>47</v>
      </c>
      <c r="AW28" s="109">
        <v>48</v>
      </c>
      <c r="AX28" s="109">
        <v>49</v>
      </c>
      <c r="AY28" s="109">
        <v>50</v>
      </c>
      <c r="AZ28" s="109">
        <v>51</v>
      </c>
      <c r="BA28" s="109">
        <v>52</v>
      </c>
    </row>
    <row r="29" spans="1:53" x14ac:dyDescent="0.25">
      <c r="A29" s="111" t="s">
        <v>51</v>
      </c>
      <c r="B29" s="42">
        <v>43</v>
      </c>
      <c r="C29" s="42">
        <v>50</v>
      </c>
      <c r="D29" s="42">
        <v>59</v>
      </c>
      <c r="E29" s="42">
        <v>42</v>
      </c>
      <c r="F29" s="42">
        <v>57</v>
      </c>
      <c r="G29" s="42">
        <v>54</v>
      </c>
      <c r="H29" s="42">
        <v>49</v>
      </c>
      <c r="I29" s="42">
        <v>59</v>
      </c>
      <c r="J29" s="42">
        <v>52</v>
      </c>
      <c r="K29" s="42">
        <v>45</v>
      </c>
      <c r="L29" s="42">
        <v>57</v>
      </c>
      <c r="M29" s="42">
        <v>49</v>
      </c>
      <c r="N29" s="42">
        <v>45</v>
      </c>
      <c r="O29" s="42">
        <v>41</v>
      </c>
      <c r="P29" s="42">
        <v>47</v>
      </c>
      <c r="Q29" s="42">
        <v>48</v>
      </c>
      <c r="R29" s="42">
        <v>34</v>
      </c>
      <c r="S29" s="42">
        <v>46</v>
      </c>
      <c r="T29" s="42">
        <v>56</v>
      </c>
      <c r="U29" s="113">
        <v>44</v>
      </c>
      <c r="V29" s="113">
        <v>51</v>
      </c>
      <c r="W29" s="113">
        <v>45</v>
      </c>
      <c r="X29" s="42">
        <v>48</v>
      </c>
      <c r="Y29" s="42">
        <v>46</v>
      </c>
      <c r="Z29" s="42">
        <v>46</v>
      </c>
      <c r="AA29" s="42">
        <v>39</v>
      </c>
      <c r="AB29" s="42">
        <v>33</v>
      </c>
      <c r="AC29" s="42">
        <v>44</v>
      </c>
      <c r="AD29" s="42">
        <v>45</v>
      </c>
      <c r="AE29" s="42">
        <v>57</v>
      </c>
      <c r="AF29" s="42">
        <v>57</v>
      </c>
      <c r="AG29" s="42">
        <v>57</v>
      </c>
      <c r="AH29" s="42">
        <v>54</v>
      </c>
      <c r="AI29" s="42">
        <v>47</v>
      </c>
      <c r="AJ29" s="42">
        <v>45</v>
      </c>
      <c r="AK29" s="42">
        <v>54</v>
      </c>
      <c r="AL29" s="42">
        <v>60</v>
      </c>
      <c r="AM29" s="113">
        <v>45</v>
      </c>
      <c r="AN29" s="42">
        <v>55</v>
      </c>
      <c r="AO29" s="42">
        <v>68</v>
      </c>
      <c r="AP29" s="42">
        <v>46</v>
      </c>
      <c r="AQ29" s="42">
        <v>54</v>
      </c>
      <c r="AR29" s="42">
        <v>49</v>
      </c>
      <c r="AS29" s="42">
        <v>45</v>
      </c>
      <c r="AT29" s="42">
        <v>52</v>
      </c>
      <c r="AU29" s="42">
        <v>46</v>
      </c>
      <c r="AV29" s="42">
        <v>57</v>
      </c>
      <c r="AW29" s="42">
        <v>56</v>
      </c>
      <c r="AX29" s="42">
        <v>50</v>
      </c>
      <c r="AY29" s="42">
        <v>52</v>
      </c>
      <c r="AZ29" s="42">
        <v>53</v>
      </c>
      <c r="BA29" s="42">
        <v>34</v>
      </c>
    </row>
    <row r="30" spans="1:53" x14ac:dyDescent="0.25">
      <c r="A30" s="111" t="s">
        <v>44</v>
      </c>
      <c r="B30" s="42">
        <v>15</v>
      </c>
      <c r="C30" s="42">
        <v>20</v>
      </c>
      <c r="D30" s="42">
        <v>29</v>
      </c>
      <c r="E30" s="42">
        <v>22</v>
      </c>
      <c r="F30" s="42">
        <v>15</v>
      </c>
      <c r="G30" s="42">
        <v>25</v>
      </c>
      <c r="H30" s="42">
        <v>17</v>
      </c>
      <c r="I30" s="42">
        <v>30</v>
      </c>
      <c r="J30" s="42">
        <v>20</v>
      </c>
      <c r="K30" s="42">
        <v>16</v>
      </c>
      <c r="L30" s="42">
        <v>24</v>
      </c>
      <c r="M30" s="42">
        <v>24</v>
      </c>
      <c r="N30" s="42">
        <v>17</v>
      </c>
      <c r="O30" s="42">
        <v>13</v>
      </c>
      <c r="P30" s="42">
        <v>23</v>
      </c>
      <c r="Q30" s="42">
        <v>21</v>
      </c>
      <c r="R30" s="42">
        <v>18</v>
      </c>
      <c r="S30" s="42">
        <v>18</v>
      </c>
      <c r="T30" s="42">
        <v>17</v>
      </c>
      <c r="U30" s="113">
        <v>14</v>
      </c>
      <c r="V30" s="113">
        <v>21</v>
      </c>
      <c r="W30" s="113">
        <v>16</v>
      </c>
      <c r="X30" s="42">
        <v>18</v>
      </c>
      <c r="Y30" s="42">
        <v>18</v>
      </c>
      <c r="Z30" s="42">
        <v>20</v>
      </c>
      <c r="AA30" s="42">
        <v>21</v>
      </c>
      <c r="AB30" s="42">
        <v>26</v>
      </c>
      <c r="AC30" s="42">
        <v>16</v>
      </c>
      <c r="AD30" s="42">
        <v>14</v>
      </c>
      <c r="AE30" s="42">
        <v>14</v>
      </c>
      <c r="AF30" s="42">
        <v>11</v>
      </c>
      <c r="AG30" s="42">
        <v>12</v>
      </c>
      <c r="AH30" s="42">
        <v>24</v>
      </c>
      <c r="AI30" s="42">
        <v>8</v>
      </c>
      <c r="AJ30" s="42">
        <v>16</v>
      </c>
      <c r="AK30" s="42">
        <v>19</v>
      </c>
      <c r="AL30" s="42">
        <v>12</v>
      </c>
      <c r="AM30" s="113">
        <v>18</v>
      </c>
      <c r="AN30" s="42">
        <v>14</v>
      </c>
      <c r="AO30" s="42">
        <v>15</v>
      </c>
      <c r="AP30" s="42">
        <v>16</v>
      </c>
      <c r="AQ30" s="42">
        <v>14</v>
      </c>
      <c r="AR30" s="42">
        <v>14</v>
      </c>
      <c r="AS30" s="42">
        <v>19</v>
      </c>
      <c r="AT30" s="42">
        <v>7</v>
      </c>
      <c r="AU30" s="42">
        <v>19</v>
      </c>
      <c r="AV30" s="42">
        <v>19</v>
      </c>
      <c r="AW30" s="42">
        <v>14</v>
      </c>
      <c r="AX30" s="42">
        <v>17</v>
      </c>
      <c r="AY30" s="42">
        <v>32</v>
      </c>
      <c r="AZ30" s="42">
        <v>19</v>
      </c>
      <c r="BA30" s="42">
        <v>13</v>
      </c>
    </row>
    <row r="31" spans="1:53" x14ac:dyDescent="0.25">
      <c r="A31" s="111" t="s">
        <v>45</v>
      </c>
      <c r="B31" s="42">
        <v>215</v>
      </c>
      <c r="C31" s="42">
        <v>280</v>
      </c>
      <c r="D31" s="42">
        <v>319</v>
      </c>
      <c r="E31" s="42">
        <v>339</v>
      </c>
      <c r="F31" s="42">
        <v>307</v>
      </c>
      <c r="G31" s="42">
        <v>267</v>
      </c>
      <c r="H31" s="42">
        <v>305</v>
      </c>
      <c r="I31" s="42">
        <v>276</v>
      </c>
      <c r="J31" s="42">
        <v>288</v>
      </c>
      <c r="K31" s="42">
        <v>303</v>
      </c>
      <c r="L31" s="42">
        <v>299</v>
      </c>
      <c r="M31" s="42">
        <v>293</v>
      </c>
      <c r="N31" s="42">
        <v>289</v>
      </c>
      <c r="O31" s="42">
        <v>296</v>
      </c>
      <c r="P31" s="42">
        <v>288</v>
      </c>
      <c r="Q31" s="42">
        <v>251</v>
      </c>
      <c r="R31" s="42">
        <v>273</v>
      </c>
      <c r="S31" s="42">
        <v>297</v>
      </c>
      <c r="T31" s="42">
        <v>262</v>
      </c>
      <c r="U31" s="113">
        <v>304</v>
      </c>
      <c r="V31" s="113">
        <v>309</v>
      </c>
      <c r="W31" s="113">
        <v>239</v>
      </c>
      <c r="X31" s="42">
        <v>306</v>
      </c>
      <c r="Y31" s="42">
        <v>298</v>
      </c>
      <c r="Z31" s="42">
        <v>279</v>
      </c>
      <c r="AA31" s="42">
        <v>273</v>
      </c>
      <c r="AB31" s="42">
        <v>255</v>
      </c>
      <c r="AC31" s="42">
        <v>259</v>
      </c>
      <c r="AD31" s="42">
        <v>279</v>
      </c>
      <c r="AE31" s="42">
        <v>267</v>
      </c>
      <c r="AF31" s="42">
        <v>265</v>
      </c>
      <c r="AG31" s="42">
        <v>245</v>
      </c>
      <c r="AH31" s="42">
        <v>277</v>
      </c>
      <c r="AI31" s="42">
        <v>264</v>
      </c>
      <c r="AJ31" s="42">
        <v>224</v>
      </c>
      <c r="AK31" s="42">
        <v>268</v>
      </c>
      <c r="AL31" s="42">
        <v>297</v>
      </c>
      <c r="AM31" s="113">
        <v>264</v>
      </c>
      <c r="AN31" s="42">
        <v>269</v>
      </c>
      <c r="AO31" s="42">
        <v>325</v>
      </c>
      <c r="AP31" s="42">
        <v>302</v>
      </c>
      <c r="AQ31" s="42">
        <v>303</v>
      </c>
      <c r="AR31" s="42">
        <v>281</v>
      </c>
      <c r="AS31" s="42">
        <v>289</v>
      </c>
      <c r="AT31" s="42">
        <v>314</v>
      </c>
      <c r="AU31" s="42">
        <v>271</v>
      </c>
      <c r="AV31" s="42">
        <v>283</v>
      </c>
      <c r="AW31" s="42">
        <v>312</v>
      </c>
      <c r="AX31" s="42">
        <v>315</v>
      </c>
      <c r="AY31" s="42">
        <v>315</v>
      </c>
      <c r="AZ31" s="42">
        <v>368</v>
      </c>
      <c r="BA31" s="42">
        <v>148</v>
      </c>
    </row>
    <row r="32" spans="1:53" x14ac:dyDescent="0.25">
      <c r="A32" s="111" t="s">
        <v>46</v>
      </c>
      <c r="B32" s="42">
        <v>1199</v>
      </c>
      <c r="C32" s="42">
        <v>1419</v>
      </c>
      <c r="D32" s="42">
        <v>1373</v>
      </c>
      <c r="E32" s="42">
        <v>1438</v>
      </c>
      <c r="F32" s="42">
        <v>1367</v>
      </c>
      <c r="G32" s="42">
        <v>1387</v>
      </c>
      <c r="H32" s="42">
        <v>1372</v>
      </c>
      <c r="I32" s="42">
        <v>1395</v>
      </c>
      <c r="J32" s="42">
        <v>1264</v>
      </c>
      <c r="K32" s="42">
        <v>1342</v>
      </c>
      <c r="L32" s="42">
        <v>1311</v>
      </c>
      <c r="M32" s="42">
        <v>1249</v>
      </c>
      <c r="N32" s="42">
        <v>1222</v>
      </c>
      <c r="O32" s="42">
        <v>1232</v>
      </c>
      <c r="P32" s="42">
        <v>1265</v>
      </c>
      <c r="Q32" s="42">
        <v>1100</v>
      </c>
      <c r="R32" s="42">
        <v>1207</v>
      </c>
      <c r="S32" s="42">
        <v>1334</v>
      </c>
      <c r="T32" s="42">
        <v>1094</v>
      </c>
      <c r="U32" s="113">
        <v>1274</v>
      </c>
      <c r="V32" s="113">
        <v>1262</v>
      </c>
      <c r="W32" s="113">
        <v>991</v>
      </c>
      <c r="X32" s="42">
        <v>1223</v>
      </c>
      <c r="Y32" s="42">
        <v>1149</v>
      </c>
      <c r="Z32" s="42">
        <v>1150</v>
      </c>
      <c r="AA32" s="42">
        <v>1214</v>
      </c>
      <c r="AB32" s="42">
        <v>1112</v>
      </c>
      <c r="AC32" s="42">
        <v>1140</v>
      </c>
      <c r="AD32" s="42">
        <v>1136</v>
      </c>
      <c r="AE32" s="42">
        <v>1117</v>
      </c>
      <c r="AF32" s="42">
        <v>1123</v>
      </c>
      <c r="AG32" s="42">
        <v>1095</v>
      </c>
      <c r="AH32" s="42">
        <v>1244</v>
      </c>
      <c r="AI32" s="42">
        <v>1127</v>
      </c>
      <c r="AJ32" s="42">
        <v>1026</v>
      </c>
      <c r="AK32" s="42">
        <v>1199</v>
      </c>
      <c r="AL32" s="42">
        <v>1169</v>
      </c>
      <c r="AM32" s="113">
        <v>1174</v>
      </c>
      <c r="AN32" s="42">
        <v>1197</v>
      </c>
      <c r="AO32" s="42">
        <v>1189</v>
      </c>
      <c r="AP32" s="42">
        <v>1137</v>
      </c>
      <c r="AQ32" s="42">
        <v>1154</v>
      </c>
      <c r="AR32" s="42">
        <v>1198</v>
      </c>
      <c r="AS32" s="42">
        <v>1196</v>
      </c>
      <c r="AT32" s="42">
        <v>1236</v>
      </c>
      <c r="AU32" s="42">
        <v>1254</v>
      </c>
      <c r="AV32" s="42">
        <v>1225</v>
      </c>
      <c r="AW32" s="42">
        <v>1237</v>
      </c>
      <c r="AX32" s="42">
        <v>1275</v>
      </c>
      <c r="AY32" s="42">
        <v>1313</v>
      </c>
      <c r="AZ32" s="42">
        <v>1316</v>
      </c>
      <c r="BA32" s="42">
        <v>773</v>
      </c>
    </row>
    <row r="33" spans="1:53" x14ac:dyDescent="0.25">
      <c r="A33" s="111" t="s">
        <v>47</v>
      </c>
      <c r="B33" s="42">
        <v>1766</v>
      </c>
      <c r="C33" s="42">
        <v>2179</v>
      </c>
      <c r="D33" s="42">
        <v>2004</v>
      </c>
      <c r="E33" s="42">
        <v>1936</v>
      </c>
      <c r="F33" s="42">
        <v>1852</v>
      </c>
      <c r="G33" s="42">
        <v>1955</v>
      </c>
      <c r="H33" s="42">
        <v>1911</v>
      </c>
      <c r="I33" s="42">
        <v>1824</v>
      </c>
      <c r="J33" s="42">
        <v>1826</v>
      </c>
      <c r="K33" s="42">
        <v>1857</v>
      </c>
      <c r="L33" s="42">
        <v>1718</v>
      </c>
      <c r="M33" s="42">
        <v>1713</v>
      </c>
      <c r="N33" s="42">
        <v>1643</v>
      </c>
      <c r="O33" s="42">
        <v>1614</v>
      </c>
      <c r="P33" s="42">
        <v>1712</v>
      </c>
      <c r="Q33" s="42">
        <v>1446</v>
      </c>
      <c r="R33" s="42">
        <v>1730</v>
      </c>
      <c r="S33" s="42">
        <v>1869</v>
      </c>
      <c r="T33" s="42">
        <v>1513</v>
      </c>
      <c r="U33" s="113">
        <v>1650</v>
      </c>
      <c r="V33" s="113">
        <v>1765</v>
      </c>
      <c r="W33" s="113">
        <v>1382</v>
      </c>
      <c r="X33" s="42">
        <v>1741</v>
      </c>
      <c r="Y33" s="42">
        <v>1658</v>
      </c>
      <c r="Z33" s="42">
        <v>1625</v>
      </c>
      <c r="AA33" s="42">
        <v>1605</v>
      </c>
      <c r="AB33" s="42">
        <v>1561</v>
      </c>
      <c r="AC33" s="42">
        <v>1564</v>
      </c>
      <c r="AD33" s="42">
        <v>1500</v>
      </c>
      <c r="AE33" s="42">
        <v>1598</v>
      </c>
      <c r="AF33" s="42">
        <v>1597</v>
      </c>
      <c r="AG33" s="42">
        <v>1578</v>
      </c>
      <c r="AH33" s="42">
        <v>1573</v>
      </c>
      <c r="AI33" s="42">
        <v>1582</v>
      </c>
      <c r="AJ33" s="42">
        <v>1419</v>
      </c>
      <c r="AK33" s="42">
        <v>1643</v>
      </c>
      <c r="AL33" s="42">
        <v>1617</v>
      </c>
      <c r="AM33" s="113">
        <v>1592</v>
      </c>
      <c r="AN33" s="42">
        <v>1547</v>
      </c>
      <c r="AO33" s="42">
        <v>1665</v>
      </c>
      <c r="AP33" s="42">
        <v>1595</v>
      </c>
      <c r="AQ33" s="42">
        <v>1628</v>
      </c>
      <c r="AR33" s="42">
        <v>1663</v>
      </c>
      <c r="AS33" s="42">
        <v>1663</v>
      </c>
      <c r="AT33" s="42">
        <v>1676</v>
      </c>
      <c r="AU33" s="42">
        <v>1673</v>
      </c>
      <c r="AV33" s="42">
        <v>1743</v>
      </c>
      <c r="AW33" s="42">
        <v>1751</v>
      </c>
      <c r="AX33" s="42">
        <v>1689</v>
      </c>
      <c r="AY33" s="42">
        <v>1793</v>
      </c>
      <c r="AZ33" s="42">
        <v>1903</v>
      </c>
      <c r="BA33" s="42">
        <v>1185</v>
      </c>
    </row>
    <row r="34" spans="1:53" x14ac:dyDescent="0.25">
      <c r="A34" s="111" t="s">
        <v>48</v>
      </c>
      <c r="B34" s="42">
        <v>3078</v>
      </c>
      <c r="C34" s="42">
        <v>3590</v>
      </c>
      <c r="D34" s="42">
        <v>3414</v>
      </c>
      <c r="E34" s="42">
        <v>3266</v>
      </c>
      <c r="F34" s="42">
        <v>3126</v>
      </c>
      <c r="G34" s="42">
        <v>3251</v>
      </c>
      <c r="H34" s="42">
        <v>3392</v>
      </c>
      <c r="I34" s="42">
        <v>3169</v>
      </c>
      <c r="J34" s="42">
        <v>3117</v>
      </c>
      <c r="K34" s="42">
        <v>3042</v>
      </c>
      <c r="L34" s="42">
        <v>2933</v>
      </c>
      <c r="M34" s="42">
        <v>2948</v>
      </c>
      <c r="N34" s="42">
        <v>2794</v>
      </c>
      <c r="O34" s="42">
        <v>2937</v>
      </c>
      <c r="P34" s="42">
        <v>2907</v>
      </c>
      <c r="Q34" s="42">
        <v>2547</v>
      </c>
      <c r="R34" s="42">
        <v>2811</v>
      </c>
      <c r="S34" s="42">
        <v>3207</v>
      </c>
      <c r="T34" s="42">
        <v>2579</v>
      </c>
      <c r="U34" s="113">
        <v>2864</v>
      </c>
      <c r="V34" s="113">
        <v>2946</v>
      </c>
      <c r="W34" s="113">
        <v>2403</v>
      </c>
      <c r="X34" s="42">
        <v>2846</v>
      </c>
      <c r="Y34" s="42">
        <v>2672</v>
      </c>
      <c r="Z34" s="42">
        <v>2711</v>
      </c>
      <c r="AA34" s="42">
        <v>2692</v>
      </c>
      <c r="AB34" s="42">
        <v>2650</v>
      </c>
      <c r="AC34" s="42">
        <v>2616</v>
      </c>
      <c r="AD34" s="42">
        <v>2610</v>
      </c>
      <c r="AE34" s="42">
        <v>2580</v>
      </c>
      <c r="AF34" s="42">
        <v>2664</v>
      </c>
      <c r="AG34" s="42">
        <v>2575</v>
      </c>
      <c r="AH34" s="42">
        <v>2530</v>
      </c>
      <c r="AI34" s="42">
        <v>2479</v>
      </c>
      <c r="AJ34" s="42">
        <v>2319</v>
      </c>
      <c r="AK34" s="42">
        <v>2775</v>
      </c>
      <c r="AL34" s="42">
        <v>2654</v>
      </c>
      <c r="AM34" s="113">
        <v>2695</v>
      </c>
      <c r="AN34" s="42">
        <v>2760</v>
      </c>
      <c r="AO34" s="42">
        <v>2780</v>
      </c>
      <c r="AP34" s="42">
        <v>2869</v>
      </c>
      <c r="AQ34" s="42">
        <v>2920</v>
      </c>
      <c r="AR34" s="42">
        <v>2799</v>
      </c>
      <c r="AS34" s="42">
        <v>2938</v>
      </c>
      <c r="AT34" s="42">
        <v>2998</v>
      </c>
      <c r="AU34" s="42">
        <v>3070</v>
      </c>
      <c r="AV34" s="42">
        <v>3163</v>
      </c>
      <c r="AW34" s="42">
        <v>3142</v>
      </c>
      <c r="AX34" s="42">
        <v>3078</v>
      </c>
      <c r="AY34" s="42">
        <v>3215</v>
      </c>
      <c r="AZ34" s="42">
        <v>3299</v>
      </c>
      <c r="BA34" s="42">
        <v>2231</v>
      </c>
    </row>
    <row r="35" spans="1:53" x14ac:dyDescent="0.25">
      <c r="A35" s="104" t="s">
        <v>49</v>
      </c>
      <c r="B35" s="42">
        <v>4639</v>
      </c>
      <c r="C35" s="42">
        <v>5071</v>
      </c>
      <c r="D35" s="42">
        <v>4662</v>
      </c>
      <c r="E35" s="42">
        <v>4697</v>
      </c>
      <c r="F35" s="42">
        <v>4573</v>
      </c>
      <c r="G35" s="42">
        <v>4721</v>
      </c>
      <c r="H35" s="42">
        <v>4778</v>
      </c>
      <c r="I35" s="42">
        <v>4542</v>
      </c>
      <c r="J35" s="42">
        <v>4477</v>
      </c>
      <c r="K35" s="42">
        <v>4293</v>
      </c>
      <c r="L35" s="42">
        <v>4225</v>
      </c>
      <c r="M35" s="42">
        <v>4126</v>
      </c>
      <c r="N35" s="42">
        <v>3857</v>
      </c>
      <c r="O35" s="42">
        <v>3993</v>
      </c>
      <c r="P35" s="42">
        <v>4049</v>
      </c>
      <c r="Q35" s="42">
        <v>3612</v>
      </c>
      <c r="R35" s="42">
        <v>3986</v>
      </c>
      <c r="S35" s="42">
        <v>4436</v>
      </c>
      <c r="T35" s="42">
        <v>3534</v>
      </c>
      <c r="U35" s="113">
        <v>4122</v>
      </c>
      <c r="V35" s="113">
        <v>3930</v>
      </c>
      <c r="W35" s="113">
        <v>3184</v>
      </c>
      <c r="X35" s="42">
        <v>3958</v>
      </c>
      <c r="Y35" s="42">
        <v>3604</v>
      </c>
      <c r="Z35" s="42">
        <v>3627</v>
      </c>
      <c r="AA35" s="42">
        <v>3667</v>
      </c>
      <c r="AB35" s="42">
        <v>3425</v>
      </c>
      <c r="AC35" s="42">
        <v>3540</v>
      </c>
      <c r="AD35" s="42">
        <v>3496</v>
      </c>
      <c r="AE35" s="42">
        <v>3479</v>
      </c>
      <c r="AF35" s="42">
        <v>3554</v>
      </c>
      <c r="AG35" s="42">
        <v>3560</v>
      </c>
      <c r="AH35" s="42">
        <v>3391</v>
      </c>
      <c r="AI35" s="42">
        <v>3487</v>
      </c>
      <c r="AJ35" s="42">
        <v>3193</v>
      </c>
      <c r="AK35" s="42">
        <v>3737</v>
      </c>
      <c r="AL35" s="42">
        <v>3704</v>
      </c>
      <c r="AM35" s="113">
        <v>3652</v>
      </c>
      <c r="AN35" s="42">
        <v>3675</v>
      </c>
      <c r="AO35" s="42">
        <v>3757</v>
      </c>
      <c r="AP35" s="42">
        <v>4008</v>
      </c>
      <c r="AQ35" s="42">
        <v>4083</v>
      </c>
      <c r="AR35" s="42">
        <v>4017</v>
      </c>
      <c r="AS35" s="42">
        <v>4014</v>
      </c>
      <c r="AT35" s="42">
        <v>4414</v>
      </c>
      <c r="AU35" s="42">
        <v>4317</v>
      </c>
      <c r="AV35" s="42">
        <v>4392</v>
      </c>
      <c r="AW35" s="42">
        <v>4446</v>
      </c>
      <c r="AX35" s="42">
        <v>4392</v>
      </c>
      <c r="AY35" s="42">
        <v>4468</v>
      </c>
      <c r="AZ35" s="42">
        <v>4968</v>
      </c>
      <c r="BA35" s="42">
        <v>3149</v>
      </c>
    </row>
    <row r="36" spans="1:53" x14ac:dyDescent="0.25">
      <c r="A36" s="105" t="s">
        <v>65</v>
      </c>
      <c r="E36" s="20">
        <f>SUM(E29:E35)</f>
        <v>11740</v>
      </c>
      <c r="F36" s="20">
        <f t="shared" ref="F36:BA36" si="0">SUM(F29:F35)</f>
        <v>11297</v>
      </c>
      <c r="G36" s="20">
        <f t="shared" si="0"/>
        <v>11660</v>
      </c>
      <c r="H36" s="20">
        <f t="shared" si="0"/>
        <v>11824</v>
      </c>
      <c r="I36" s="20">
        <f t="shared" si="0"/>
        <v>11295</v>
      </c>
      <c r="J36" s="20">
        <f t="shared" si="0"/>
        <v>11044</v>
      </c>
      <c r="K36" s="20">
        <f t="shared" si="0"/>
        <v>10898</v>
      </c>
      <c r="L36" s="20">
        <f t="shared" si="0"/>
        <v>10567</v>
      </c>
      <c r="M36" s="20">
        <f t="shared" si="0"/>
        <v>10402</v>
      </c>
      <c r="N36" s="20">
        <f t="shared" si="0"/>
        <v>9867</v>
      </c>
      <c r="O36" s="20">
        <f t="shared" si="0"/>
        <v>10126</v>
      </c>
      <c r="P36" s="20">
        <f t="shared" si="0"/>
        <v>10291</v>
      </c>
      <c r="Q36" s="20">
        <f t="shared" si="0"/>
        <v>9025</v>
      </c>
      <c r="R36" s="20">
        <f t="shared" si="0"/>
        <v>10059</v>
      </c>
      <c r="S36" s="20">
        <f t="shared" si="0"/>
        <v>11207</v>
      </c>
      <c r="T36" s="20">
        <f t="shared" si="0"/>
        <v>9055</v>
      </c>
      <c r="U36" s="20">
        <f t="shared" si="0"/>
        <v>10272</v>
      </c>
      <c r="V36" s="20">
        <f t="shared" si="0"/>
        <v>10284</v>
      </c>
      <c r="W36" s="20">
        <f t="shared" si="0"/>
        <v>8260</v>
      </c>
      <c r="X36" s="20">
        <f t="shared" si="0"/>
        <v>10140</v>
      </c>
      <c r="Y36" s="20">
        <f t="shared" si="0"/>
        <v>9445</v>
      </c>
      <c r="Z36" s="20">
        <f t="shared" si="0"/>
        <v>9458</v>
      </c>
      <c r="AA36" s="20">
        <f t="shared" si="0"/>
        <v>9511</v>
      </c>
      <c r="AB36" s="20">
        <f t="shared" si="0"/>
        <v>9062</v>
      </c>
      <c r="AC36" s="20">
        <f t="shared" si="0"/>
        <v>9179</v>
      </c>
      <c r="AD36" s="20">
        <f t="shared" si="0"/>
        <v>9080</v>
      </c>
      <c r="AE36" s="20">
        <f t="shared" si="0"/>
        <v>9112</v>
      </c>
      <c r="AF36" s="20">
        <f t="shared" si="0"/>
        <v>9271</v>
      </c>
      <c r="AG36" s="20">
        <f t="shared" si="0"/>
        <v>9122</v>
      </c>
      <c r="AH36" s="20">
        <f t="shared" si="0"/>
        <v>9093</v>
      </c>
      <c r="AI36" s="20">
        <f t="shared" si="0"/>
        <v>8994</v>
      </c>
      <c r="AJ36" s="20">
        <f t="shared" si="0"/>
        <v>8242</v>
      </c>
      <c r="AK36" s="20">
        <f t="shared" si="0"/>
        <v>9695</v>
      </c>
      <c r="AL36" s="20">
        <f t="shared" si="0"/>
        <v>9513</v>
      </c>
      <c r="AM36" s="20">
        <f t="shared" si="0"/>
        <v>9440</v>
      </c>
      <c r="AN36" s="20">
        <f t="shared" si="0"/>
        <v>9517</v>
      </c>
      <c r="AO36" s="20">
        <f t="shared" si="0"/>
        <v>9799</v>
      </c>
      <c r="AP36" s="20">
        <f t="shared" si="0"/>
        <v>9973</v>
      </c>
      <c r="AQ36" s="20">
        <f t="shared" si="0"/>
        <v>10156</v>
      </c>
      <c r="AR36" s="20">
        <f t="shared" si="0"/>
        <v>10021</v>
      </c>
      <c r="AS36" s="20">
        <f t="shared" si="0"/>
        <v>10164</v>
      </c>
      <c r="AT36" s="20">
        <f t="shared" si="0"/>
        <v>10697</v>
      </c>
      <c r="AU36" s="20">
        <f t="shared" si="0"/>
        <v>10650</v>
      </c>
      <c r="AV36" s="20">
        <f t="shared" si="0"/>
        <v>10882</v>
      </c>
      <c r="AW36" s="20">
        <f t="shared" si="0"/>
        <v>10958</v>
      </c>
      <c r="AX36" s="20">
        <f t="shared" si="0"/>
        <v>10816</v>
      </c>
      <c r="AY36" s="20">
        <f t="shared" si="0"/>
        <v>11188</v>
      </c>
      <c r="AZ36" s="20">
        <f t="shared" si="0"/>
        <v>11926</v>
      </c>
      <c r="BA36" s="20">
        <f t="shared" si="0"/>
        <v>7533</v>
      </c>
    </row>
    <row r="39" spans="1:53" ht="18.75" x14ac:dyDescent="0.3">
      <c r="A39" s="19" t="s">
        <v>68</v>
      </c>
    </row>
    <row r="40" spans="1:53" x14ac:dyDescent="0.25">
      <c r="A40" s="110" t="s">
        <v>50</v>
      </c>
      <c r="B40" s="109">
        <v>1</v>
      </c>
      <c r="C40" s="109">
        <v>2</v>
      </c>
      <c r="D40" s="109">
        <v>3</v>
      </c>
      <c r="E40" s="109">
        <v>4</v>
      </c>
      <c r="F40" s="109">
        <v>5</v>
      </c>
      <c r="G40" s="109">
        <v>6</v>
      </c>
      <c r="H40" s="109">
        <v>7</v>
      </c>
      <c r="I40" s="109">
        <v>8</v>
      </c>
      <c r="J40" s="109">
        <v>9</v>
      </c>
      <c r="K40" s="109">
        <v>10</v>
      </c>
      <c r="L40" s="109">
        <v>11</v>
      </c>
      <c r="M40" s="109">
        <v>12</v>
      </c>
      <c r="N40" s="109">
        <v>13</v>
      </c>
      <c r="O40" s="109">
        <v>14</v>
      </c>
      <c r="P40" s="109">
        <v>15</v>
      </c>
      <c r="Q40" s="109">
        <v>16</v>
      </c>
      <c r="R40" s="109">
        <v>17</v>
      </c>
      <c r="S40" s="109">
        <v>18</v>
      </c>
      <c r="T40" s="109">
        <v>19</v>
      </c>
      <c r="U40" s="109">
        <v>20</v>
      </c>
      <c r="V40" s="109">
        <v>21</v>
      </c>
      <c r="W40" s="109">
        <v>22</v>
      </c>
      <c r="X40" s="109">
        <v>23</v>
      </c>
      <c r="Y40" s="109">
        <v>24</v>
      </c>
      <c r="Z40" s="109">
        <v>25</v>
      </c>
      <c r="AA40" s="109">
        <v>26</v>
      </c>
      <c r="AB40" s="109">
        <v>27</v>
      </c>
      <c r="AC40" s="109">
        <v>28</v>
      </c>
      <c r="AD40" s="109">
        <v>29</v>
      </c>
      <c r="AE40" s="109">
        <v>30</v>
      </c>
      <c r="AF40" s="109">
        <v>31</v>
      </c>
      <c r="AG40" s="109">
        <v>32</v>
      </c>
      <c r="AH40" s="109">
        <v>33</v>
      </c>
      <c r="AI40" s="109">
        <v>34</v>
      </c>
      <c r="AJ40" s="109">
        <v>35</v>
      </c>
      <c r="AK40" s="109">
        <v>36</v>
      </c>
      <c r="AL40" s="109">
        <v>37</v>
      </c>
      <c r="AM40" s="109">
        <v>38</v>
      </c>
      <c r="AN40" s="109">
        <v>39</v>
      </c>
      <c r="AO40" s="109">
        <v>40</v>
      </c>
      <c r="AP40" s="109">
        <v>41</v>
      </c>
      <c r="AQ40" s="109">
        <v>42</v>
      </c>
      <c r="AR40" s="109">
        <v>43</v>
      </c>
      <c r="AS40" s="109">
        <v>44</v>
      </c>
      <c r="AT40" s="109">
        <v>45</v>
      </c>
      <c r="AU40" s="109">
        <v>46</v>
      </c>
      <c r="AV40" s="109">
        <v>47</v>
      </c>
      <c r="AW40" s="109">
        <v>48</v>
      </c>
      <c r="AX40" s="109">
        <v>49</v>
      </c>
      <c r="AY40" s="109">
        <v>50</v>
      </c>
      <c r="AZ40" s="109">
        <v>51</v>
      </c>
      <c r="BA40" s="109">
        <v>52</v>
      </c>
    </row>
    <row r="41" spans="1:53" x14ac:dyDescent="0.25">
      <c r="A41" s="111" t="s">
        <v>51</v>
      </c>
      <c r="B41">
        <f>B5</f>
        <v>48</v>
      </c>
      <c r="C41">
        <f t="shared" ref="C41:BA41" si="1">C5</f>
        <v>50</v>
      </c>
      <c r="D41">
        <f t="shared" si="1"/>
        <v>69</v>
      </c>
      <c r="E41">
        <f t="shared" si="1"/>
        <v>53</v>
      </c>
      <c r="F41">
        <f t="shared" si="1"/>
        <v>50</v>
      </c>
      <c r="G41">
        <f t="shared" si="1"/>
        <v>30</v>
      </c>
      <c r="H41">
        <f t="shared" si="1"/>
        <v>43</v>
      </c>
      <c r="I41">
        <f t="shared" si="1"/>
        <v>51</v>
      </c>
      <c r="J41">
        <f t="shared" si="1"/>
        <v>49</v>
      </c>
      <c r="K41">
        <f t="shared" si="1"/>
        <v>56</v>
      </c>
      <c r="L41">
        <f t="shared" si="1"/>
        <v>53</v>
      </c>
      <c r="M41">
        <f t="shared" si="1"/>
        <v>44</v>
      </c>
      <c r="N41">
        <f t="shared" si="1"/>
        <v>49</v>
      </c>
      <c r="O41">
        <f t="shared" si="1"/>
        <v>51</v>
      </c>
      <c r="P41">
        <f>O41+(O41-N41)</f>
        <v>53</v>
      </c>
      <c r="Q41">
        <f t="shared" si="1"/>
        <v>0</v>
      </c>
      <c r="R41">
        <f t="shared" si="1"/>
        <v>0</v>
      </c>
      <c r="S41">
        <f t="shared" si="1"/>
        <v>0</v>
      </c>
      <c r="T41">
        <f t="shared" si="1"/>
        <v>0</v>
      </c>
      <c r="U41">
        <f t="shared" si="1"/>
        <v>0</v>
      </c>
      <c r="V41">
        <f t="shared" si="1"/>
        <v>0</v>
      </c>
      <c r="W41">
        <f t="shared" si="1"/>
        <v>0</v>
      </c>
      <c r="X41">
        <f t="shared" si="1"/>
        <v>0</v>
      </c>
      <c r="Y41">
        <f t="shared" si="1"/>
        <v>0</v>
      </c>
      <c r="Z41">
        <f t="shared" si="1"/>
        <v>0</v>
      </c>
      <c r="AA41">
        <f t="shared" si="1"/>
        <v>0</v>
      </c>
      <c r="AB41">
        <f t="shared" si="1"/>
        <v>0</v>
      </c>
      <c r="AC41">
        <f t="shared" si="1"/>
        <v>0</v>
      </c>
      <c r="AD41">
        <f t="shared" si="1"/>
        <v>0</v>
      </c>
      <c r="AE41">
        <f t="shared" si="1"/>
        <v>0</v>
      </c>
      <c r="AF41">
        <f t="shared" si="1"/>
        <v>0</v>
      </c>
      <c r="AG41">
        <f t="shared" si="1"/>
        <v>0</v>
      </c>
      <c r="AH41">
        <f t="shared" si="1"/>
        <v>0</v>
      </c>
      <c r="AI41">
        <f t="shared" si="1"/>
        <v>0</v>
      </c>
      <c r="AJ41">
        <f t="shared" si="1"/>
        <v>0</v>
      </c>
      <c r="AK41">
        <f t="shared" si="1"/>
        <v>0</v>
      </c>
      <c r="AL41">
        <f t="shared" si="1"/>
        <v>0</v>
      </c>
      <c r="AM41">
        <f t="shared" si="1"/>
        <v>0</v>
      </c>
      <c r="AN41">
        <f t="shared" si="1"/>
        <v>0</v>
      </c>
      <c r="AO41">
        <f t="shared" si="1"/>
        <v>0</v>
      </c>
      <c r="AP41">
        <f t="shared" si="1"/>
        <v>0</v>
      </c>
      <c r="AQ41">
        <f t="shared" si="1"/>
        <v>0</v>
      </c>
      <c r="AR41">
        <f t="shared" si="1"/>
        <v>0</v>
      </c>
      <c r="AS41">
        <f t="shared" si="1"/>
        <v>0</v>
      </c>
      <c r="AT41">
        <f t="shared" si="1"/>
        <v>0</v>
      </c>
      <c r="AU41">
        <f t="shared" si="1"/>
        <v>0</v>
      </c>
      <c r="AV41">
        <f t="shared" si="1"/>
        <v>0</v>
      </c>
      <c r="AW41">
        <f t="shared" si="1"/>
        <v>0</v>
      </c>
      <c r="AX41">
        <f t="shared" si="1"/>
        <v>0</v>
      </c>
      <c r="AY41">
        <f t="shared" si="1"/>
        <v>0</v>
      </c>
      <c r="AZ41">
        <f t="shared" si="1"/>
        <v>0</v>
      </c>
      <c r="BA41">
        <f t="shared" si="1"/>
        <v>0</v>
      </c>
    </row>
    <row r="42" spans="1:53" x14ac:dyDescent="0.25">
      <c r="A42" s="111" t="s">
        <v>44</v>
      </c>
      <c r="B42">
        <f t="shared" ref="B42:O42" si="2">SUM(B6:B8)</f>
        <v>16</v>
      </c>
      <c r="C42">
        <f t="shared" si="2"/>
        <v>26</v>
      </c>
      <c r="D42">
        <f t="shared" si="2"/>
        <v>16</v>
      </c>
      <c r="E42">
        <f t="shared" si="2"/>
        <v>21</v>
      </c>
      <c r="F42">
        <f t="shared" si="2"/>
        <v>15</v>
      </c>
      <c r="G42">
        <f t="shared" si="2"/>
        <v>16</v>
      </c>
      <c r="H42">
        <f t="shared" si="2"/>
        <v>12</v>
      </c>
      <c r="I42">
        <f t="shared" si="2"/>
        <v>18</v>
      </c>
      <c r="J42">
        <f t="shared" si="2"/>
        <v>20</v>
      </c>
      <c r="K42">
        <f t="shared" si="2"/>
        <v>20</v>
      </c>
      <c r="L42">
        <f t="shared" si="2"/>
        <v>22</v>
      </c>
      <c r="M42">
        <f t="shared" si="2"/>
        <v>12</v>
      </c>
      <c r="N42">
        <f t="shared" si="2"/>
        <v>13</v>
      </c>
      <c r="O42">
        <f t="shared" si="2"/>
        <v>21</v>
      </c>
      <c r="P42">
        <f t="shared" ref="P42:P47" si="3">O42+(O42-N42)</f>
        <v>29</v>
      </c>
      <c r="Q42">
        <f t="shared" ref="Q42:BA42" si="4">SUM(Q6:Q8)</f>
        <v>0</v>
      </c>
      <c r="R42">
        <f t="shared" si="4"/>
        <v>0</v>
      </c>
      <c r="S42">
        <f t="shared" si="4"/>
        <v>0</v>
      </c>
      <c r="T42">
        <f t="shared" si="4"/>
        <v>0</v>
      </c>
      <c r="U42">
        <f t="shared" si="4"/>
        <v>0</v>
      </c>
      <c r="V42">
        <f t="shared" si="4"/>
        <v>0</v>
      </c>
      <c r="W42">
        <f t="shared" si="4"/>
        <v>0</v>
      </c>
      <c r="X42">
        <f t="shared" si="4"/>
        <v>0</v>
      </c>
      <c r="Y42">
        <f t="shared" si="4"/>
        <v>0</v>
      </c>
      <c r="Z42">
        <f t="shared" si="4"/>
        <v>0</v>
      </c>
      <c r="AA42">
        <f t="shared" si="4"/>
        <v>0</v>
      </c>
      <c r="AB42">
        <f t="shared" si="4"/>
        <v>0</v>
      </c>
      <c r="AC42">
        <f t="shared" si="4"/>
        <v>0</v>
      </c>
      <c r="AD42">
        <f t="shared" si="4"/>
        <v>0</v>
      </c>
      <c r="AE42">
        <f t="shared" si="4"/>
        <v>0</v>
      </c>
      <c r="AF42">
        <f t="shared" si="4"/>
        <v>0</v>
      </c>
      <c r="AG42">
        <f t="shared" si="4"/>
        <v>0</v>
      </c>
      <c r="AH42">
        <f t="shared" si="4"/>
        <v>0</v>
      </c>
      <c r="AI42">
        <f t="shared" si="4"/>
        <v>0</v>
      </c>
      <c r="AJ42">
        <f t="shared" si="4"/>
        <v>0</v>
      </c>
      <c r="AK42">
        <f t="shared" si="4"/>
        <v>0</v>
      </c>
      <c r="AL42">
        <f t="shared" si="4"/>
        <v>0</v>
      </c>
      <c r="AM42">
        <f t="shared" si="4"/>
        <v>0</v>
      </c>
      <c r="AN42">
        <f t="shared" si="4"/>
        <v>0</v>
      </c>
      <c r="AO42">
        <f t="shared" si="4"/>
        <v>0</v>
      </c>
      <c r="AP42">
        <f t="shared" si="4"/>
        <v>0</v>
      </c>
      <c r="AQ42">
        <f t="shared" si="4"/>
        <v>0</v>
      </c>
      <c r="AR42">
        <f t="shared" si="4"/>
        <v>0</v>
      </c>
      <c r="AS42">
        <f t="shared" si="4"/>
        <v>0</v>
      </c>
      <c r="AT42">
        <f t="shared" si="4"/>
        <v>0</v>
      </c>
      <c r="AU42">
        <f t="shared" si="4"/>
        <v>0</v>
      </c>
      <c r="AV42">
        <f t="shared" si="4"/>
        <v>0</v>
      </c>
      <c r="AW42">
        <f t="shared" si="4"/>
        <v>0</v>
      </c>
      <c r="AX42">
        <f t="shared" si="4"/>
        <v>0</v>
      </c>
      <c r="AY42">
        <f t="shared" si="4"/>
        <v>0</v>
      </c>
      <c r="AZ42">
        <f t="shared" si="4"/>
        <v>0</v>
      </c>
      <c r="BA42">
        <f t="shared" si="4"/>
        <v>0</v>
      </c>
    </row>
    <row r="43" spans="1:53" x14ac:dyDescent="0.25">
      <c r="A43" s="111" t="s">
        <v>45</v>
      </c>
      <c r="B43" s="20">
        <f t="shared" ref="B43:O43" si="5">SUM(B9:B14)</f>
        <v>189</v>
      </c>
      <c r="C43" s="20">
        <f t="shared" si="5"/>
        <v>275</v>
      </c>
      <c r="D43" s="20">
        <f t="shared" si="5"/>
        <v>314</v>
      </c>
      <c r="E43" s="20">
        <f t="shared" si="5"/>
        <v>314</v>
      </c>
      <c r="F43" s="20">
        <f t="shared" si="5"/>
        <v>308</v>
      </c>
      <c r="G43" s="20">
        <f t="shared" si="5"/>
        <v>271</v>
      </c>
      <c r="H43" s="20">
        <f t="shared" si="5"/>
        <v>286</v>
      </c>
      <c r="I43" s="20">
        <f t="shared" si="5"/>
        <v>321</v>
      </c>
      <c r="J43" s="20">
        <f t="shared" si="5"/>
        <v>315</v>
      </c>
      <c r="K43" s="20">
        <f t="shared" si="5"/>
        <v>312</v>
      </c>
      <c r="L43" s="20">
        <f t="shared" si="5"/>
        <v>311</v>
      </c>
      <c r="M43" s="20">
        <f t="shared" si="5"/>
        <v>275</v>
      </c>
      <c r="N43" s="20">
        <f t="shared" si="5"/>
        <v>283</v>
      </c>
      <c r="O43" s="20">
        <f t="shared" si="5"/>
        <v>288</v>
      </c>
      <c r="P43" s="20">
        <f t="shared" si="3"/>
        <v>293</v>
      </c>
      <c r="Q43" s="20">
        <f t="shared" ref="Q43:BA43" si="6">SUM(Q9:Q14)</f>
        <v>0</v>
      </c>
      <c r="R43" s="20">
        <f t="shared" si="6"/>
        <v>0</v>
      </c>
      <c r="S43" s="20">
        <f t="shared" si="6"/>
        <v>0</v>
      </c>
      <c r="T43" s="20">
        <f t="shared" si="6"/>
        <v>0</v>
      </c>
      <c r="U43" s="20">
        <f t="shared" si="6"/>
        <v>0</v>
      </c>
      <c r="V43" s="20">
        <f t="shared" si="6"/>
        <v>0</v>
      </c>
      <c r="W43" s="20">
        <f t="shared" si="6"/>
        <v>0</v>
      </c>
      <c r="X43" s="20">
        <f t="shared" si="6"/>
        <v>0</v>
      </c>
      <c r="Y43" s="20">
        <f t="shared" si="6"/>
        <v>0</v>
      </c>
      <c r="Z43" s="20">
        <f t="shared" si="6"/>
        <v>0</v>
      </c>
      <c r="AA43" s="20">
        <f t="shared" si="6"/>
        <v>0</v>
      </c>
      <c r="AB43" s="20">
        <f t="shared" si="6"/>
        <v>0</v>
      </c>
      <c r="AC43" s="20">
        <f t="shared" si="6"/>
        <v>0</v>
      </c>
      <c r="AD43" s="20">
        <f t="shared" si="6"/>
        <v>0</v>
      </c>
      <c r="AE43" s="20">
        <f t="shared" si="6"/>
        <v>0</v>
      </c>
      <c r="AF43" s="20">
        <f t="shared" si="6"/>
        <v>0</v>
      </c>
      <c r="AG43" s="20">
        <f t="shared" si="6"/>
        <v>0</v>
      </c>
      <c r="AH43" s="20">
        <f t="shared" si="6"/>
        <v>0</v>
      </c>
      <c r="AI43" s="20">
        <f t="shared" si="6"/>
        <v>0</v>
      </c>
      <c r="AJ43" s="20">
        <f t="shared" si="6"/>
        <v>0</v>
      </c>
      <c r="AK43" s="20">
        <f t="shared" si="6"/>
        <v>0</v>
      </c>
      <c r="AL43" s="20">
        <f t="shared" si="6"/>
        <v>0</v>
      </c>
      <c r="AM43" s="20">
        <f t="shared" si="6"/>
        <v>0</v>
      </c>
      <c r="AN43" s="20">
        <f t="shared" si="6"/>
        <v>0</v>
      </c>
      <c r="AO43" s="20">
        <f t="shared" si="6"/>
        <v>0</v>
      </c>
      <c r="AP43" s="20">
        <f t="shared" si="6"/>
        <v>0</v>
      </c>
      <c r="AQ43" s="20">
        <f t="shared" si="6"/>
        <v>0</v>
      </c>
      <c r="AR43" s="20">
        <f t="shared" si="6"/>
        <v>0</v>
      </c>
      <c r="AS43" s="20">
        <f t="shared" si="6"/>
        <v>0</v>
      </c>
      <c r="AT43" s="20">
        <f t="shared" si="6"/>
        <v>0</v>
      </c>
      <c r="AU43" s="20">
        <f t="shared" si="6"/>
        <v>0</v>
      </c>
      <c r="AV43" s="20">
        <f t="shared" si="6"/>
        <v>0</v>
      </c>
      <c r="AW43" s="20">
        <f t="shared" si="6"/>
        <v>0</v>
      </c>
      <c r="AX43" s="20">
        <f t="shared" si="6"/>
        <v>0</v>
      </c>
      <c r="AY43" s="20">
        <f t="shared" si="6"/>
        <v>0</v>
      </c>
      <c r="AZ43" s="20">
        <f t="shared" si="6"/>
        <v>0</v>
      </c>
      <c r="BA43" s="20">
        <f t="shared" si="6"/>
        <v>0</v>
      </c>
    </row>
    <row r="44" spans="1:53" x14ac:dyDescent="0.25">
      <c r="A44" s="111" t="s">
        <v>46</v>
      </c>
      <c r="B44" s="20">
        <f t="shared" ref="B44:O44" si="7">SUM(B15:B18)</f>
        <v>1201</v>
      </c>
      <c r="C44" s="20">
        <f t="shared" si="7"/>
        <v>1500</v>
      </c>
      <c r="D44" s="20">
        <f t="shared" si="7"/>
        <v>1518</v>
      </c>
      <c r="E44" s="20">
        <f t="shared" si="7"/>
        <v>1356</v>
      </c>
      <c r="F44" s="20">
        <f t="shared" si="7"/>
        <v>1348</v>
      </c>
      <c r="G44" s="20">
        <f t="shared" si="7"/>
        <v>1329</v>
      </c>
      <c r="H44" s="20">
        <f t="shared" si="7"/>
        <v>1288</v>
      </c>
      <c r="I44" s="20">
        <f t="shared" si="7"/>
        <v>1271</v>
      </c>
      <c r="J44" s="20">
        <f t="shared" si="7"/>
        <v>1257</v>
      </c>
      <c r="K44" s="20">
        <f t="shared" si="7"/>
        <v>1252</v>
      </c>
      <c r="L44" s="20">
        <f t="shared" si="7"/>
        <v>1340</v>
      </c>
      <c r="M44" s="20">
        <f t="shared" si="7"/>
        <v>1264</v>
      </c>
      <c r="N44" s="20">
        <f t="shared" si="7"/>
        <v>1301</v>
      </c>
      <c r="O44" s="20">
        <f t="shared" si="7"/>
        <v>1860</v>
      </c>
      <c r="P44" s="20">
        <f t="shared" si="3"/>
        <v>2419</v>
      </c>
      <c r="Q44" s="20">
        <f t="shared" ref="Q44:BA44" si="8">SUM(Q15:Q18)</f>
        <v>0</v>
      </c>
      <c r="R44" s="20">
        <f t="shared" si="8"/>
        <v>0</v>
      </c>
      <c r="S44" s="20">
        <f t="shared" si="8"/>
        <v>0</v>
      </c>
      <c r="T44" s="20">
        <f t="shared" si="8"/>
        <v>0</v>
      </c>
      <c r="U44" s="20">
        <f t="shared" si="8"/>
        <v>0</v>
      </c>
      <c r="V44" s="20">
        <f t="shared" si="8"/>
        <v>0</v>
      </c>
      <c r="W44" s="20">
        <f t="shared" si="8"/>
        <v>0</v>
      </c>
      <c r="X44" s="20">
        <f t="shared" si="8"/>
        <v>0</v>
      </c>
      <c r="Y44" s="20">
        <f t="shared" si="8"/>
        <v>0</v>
      </c>
      <c r="Z44" s="20">
        <f t="shared" si="8"/>
        <v>0</v>
      </c>
      <c r="AA44" s="20">
        <f t="shared" si="8"/>
        <v>0</v>
      </c>
      <c r="AB44" s="20">
        <f t="shared" si="8"/>
        <v>0</v>
      </c>
      <c r="AC44" s="20">
        <f t="shared" si="8"/>
        <v>0</v>
      </c>
      <c r="AD44" s="20">
        <f t="shared" si="8"/>
        <v>0</v>
      </c>
      <c r="AE44" s="20">
        <f t="shared" si="8"/>
        <v>0</v>
      </c>
      <c r="AF44" s="20">
        <f t="shared" si="8"/>
        <v>0</v>
      </c>
      <c r="AG44" s="20">
        <f t="shared" si="8"/>
        <v>0</v>
      </c>
      <c r="AH44" s="20">
        <f t="shared" si="8"/>
        <v>0</v>
      </c>
      <c r="AI44" s="20">
        <f t="shared" si="8"/>
        <v>0</v>
      </c>
      <c r="AJ44" s="20">
        <f t="shared" si="8"/>
        <v>0</v>
      </c>
      <c r="AK44" s="20">
        <f t="shared" si="8"/>
        <v>0</v>
      </c>
      <c r="AL44" s="20">
        <f t="shared" si="8"/>
        <v>0</v>
      </c>
      <c r="AM44" s="20">
        <f t="shared" si="8"/>
        <v>0</v>
      </c>
      <c r="AN44" s="20">
        <f t="shared" si="8"/>
        <v>0</v>
      </c>
      <c r="AO44" s="20">
        <f t="shared" si="8"/>
        <v>0</v>
      </c>
      <c r="AP44" s="20">
        <f t="shared" si="8"/>
        <v>0</v>
      </c>
      <c r="AQ44" s="20">
        <f t="shared" si="8"/>
        <v>0</v>
      </c>
      <c r="AR44" s="20">
        <f t="shared" si="8"/>
        <v>0</v>
      </c>
      <c r="AS44" s="20">
        <f t="shared" si="8"/>
        <v>0</v>
      </c>
      <c r="AT44" s="20">
        <f t="shared" si="8"/>
        <v>0</v>
      </c>
      <c r="AU44" s="20">
        <f t="shared" si="8"/>
        <v>0</v>
      </c>
      <c r="AV44" s="20">
        <f t="shared" si="8"/>
        <v>0</v>
      </c>
      <c r="AW44" s="20">
        <f t="shared" si="8"/>
        <v>0</v>
      </c>
      <c r="AX44" s="20">
        <f t="shared" si="8"/>
        <v>0</v>
      </c>
      <c r="AY44" s="20">
        <f t="shared" si="8"/>
        <v>0</v>
      </c>
      <c r="AZ44" s="20">
        <f t="shared" si="8"/>
        <v>0</v>
      </c>
      <c r="BA44" s="20">
        <f t="shared" si="8"/>
        <v>0</v>
      </c>
    </row>
    <row r="45" spans="1:53" x14ac:dyDescent="0.25">
      <c r="A45" s="111" t="s">
        <v>47</v>
      </c>
      <c r="B45" s="20">
        <f t="shared" ref="B45:O45" si="9">SUM(B19:B20)</f>
        <v>1860</v>
      </c>
      <c r="C45" s="20">
        <f t="shared" si="9"/>
        <v>2198</v>
      </c>
      <c r="D45" s="20">
        <f t="shared" si="9"/>
        <v>2013</v>
      </c>
      <c r="E45" s="20">
        <f t="shared" si="9"/>
        <v>1958</v>
      </c>
      <c r="F45" s="20">
        <f t="shared" si="9"/>
        <v>1928</v>
      </c>
      <c r="G45" s="20">
        <f t="shared" si="9"/>
        <v>1809</v>
      </c>
      <c r="H45" s="20">
        <f t="shared" si="9"/>
        <v>1754</v>
      </c>
      <c r="I45" s="20">
        <f t="shared" si="9"/>
        <v>1743</v>
      </c>
      <c r="J45" s="20">
        <f t="shared" si="9"/>
        <v>1793</v>
      </c>
      <c r="K45" s="20">
        <f t="shared" si="9"/>
        <v>1769</v>
      </c>
      <c r="L45" s="20">
        <f t="shared" si="9"/>
        <v>1753</v>
      </c>
      <c r="M45" s="20">
        <f t="shared" si="9"/>
        <v>1780</v>
      </c>
      <c r="N45" s="20">
        <f t="shared" si="9"/>
        <v>1805</v>
      </c>
      <c r="O45" s="20">
        <f t="shared" si="9"/>
        <v>2734</v>
      </c>
      <c r="P45" s="20">
        <f t="shared" si="3"/>
        <v>3663</v>
      </c>
      <c r="Q45" s="20">
        <f t="shared" ref="Q45:BA45" si="10">SUM(Q19:Q20)</f>
        <v>0</v>
      </c>
      <c r="R45" s="20">
        <f t="shared" si="10"/>
        <v>0</v>
      </c>
      <c r="S45" s="20">
        <f t="shared" si="10"/>
        <v>0</v>
      </c>
      <c r="T45" s="20">
        <f t="shared" si="10"/>
        <v>0</v>
      </c>
      <c r="U45" s="20">
        <f t="shared" si="10"/>
        <v>0</v>
      </c>
      <c r="V45" s="20">
        <f t="shared" si="10"/>
        <v>0</v>
      </c>
      <c r="W45" s="20">
        <f t="shared" si="10"/>
        <v>0</v>
      </c>
      <c r="X45" s="20">
        <f t="shared" si="10"/>
        <v>0</v>
      </c>
      <c r="Y45" s="20">
        <f t="shared" si="10"/>
        <v>0</v>
      </c>
      <c r="Z45" s="20">
        <f t="shared" si="10"/>
        <v>0</v>
      </c>
      <c r="AA45" s="20">
        <f t="shared" si="10"/>
        <v>0</v>
      </c>
      <c r="AB45" s="20">
        <f t="shared" si="10"/>
        <v>0</v>
      </c>
      <c r="AC45" s="20">
        <f t="shared" si="10"/>
        <v>0</v>
      </c>
      <c r="AD45" s="20">
        <f t="shared" si="10"/>
        <v>0</v>
      </c>
      <c r="AE45" s="20">
        <f t="shared" si="10"/>
        <v>0</v>
      </c>
      <c r="AF45" s="20">
        <f t="shared" si="10"/>
        <v>0</v>
      </c>
      <c r="AG45" s="20">
        <f t="shared" si="10"/>
        <v>0</v>
      </c>
      <c r="AH45" s="20">
        <f t="shared" si="10"/>
        <v>0</v>
      </c>
      <c r="AI45" s="20">
        <f t="shared" si="10"/>
        <v>0</v>
      </c>
      <c r="AJ45" s="20">
        <f t="shared" si="10"/>
        <v>0</v>
      </c>
      <c r="AK45" s="20">
        <f t="shared" si="10"/>
        <v>0</v>
      </c>
      <c r="AL45" s="20">
        <f t="shared" si="10"/>
        <v>0</v>
      </c>
      <c r="AM45" s="20">
        <f t="shared" si="10"/>
        <v>0</v>
      </c>
      <c r="AN45" s="20">
        <f t="shared" si="10"/>
        <v>0</v>
      </c>
      <c r="AO45" s="20">
        <f t="shared" si="10"/>
        <v>0</v>
      </c>
      <c r="AP45" s="20">
        <f t="shared" si="10"/>
        <v>0</v>
      </c>
      <c r="AQ45" s="20">
        <f t="shared" si="10"/>
        <v>0</v>
      </c>
      <c r="AR45" s="20">
        <f t="shared" si="10"/>
        <v>0</v>
      </c>
      <c r="AS45" s="20">
        <f t="shared" si="10"/>
        <v>0</v>
      </c>
      <c r="AT45" s="20">
        <f t="shared" si="10"/>
        <v>0</v>
      </c>
      <c r="AU45" s="20">
        <f t="shared" si="10"/>
        <v>0</v>
      </c>
      <c r="AV45" s="20">
        <f t="shared" si="10"/>
        <v>0</v>
      </c>
      <c r="AW45" s="20">
        <f t="shared" si="10"/>
        <v>0</v>
      </c>
      <c r="AX45" s="20">
        <f t="shared" si="10"/>
        <v>0</v>
      </c>
      <c r="AY45" s="20">
        <f t="shared" si="10"/>
        <v>0</v>
      </c>
      <c r="AZ45" s="20">
        <f t="shared" si="10"/>
        <v>0</v>
      </c>
      <c r="BA45" s="20">
        <f t="shared" si="10"/>
        <v>0</v>
      </c>
    </row>
    <row r="46" spans="1:53" x14ac:dyDescent="0.25">
      <c r="A46" s="111" t="s">
        <v>48</v>
      </c>
      <c r="B46" s="20">
        <f t="shared" ref="B46:O46" si="11">SUM(B21:B22)</f>
        <v>3584</v>
      </c>
      <c r="C46" s="20">
        <f t="shared" si="11"/>
        <v>4014</v>
      </c>
      <c r="D46" s="20">
        <f t="shared" si="11"/>
        <v>3715</v>
      </c>
      <c r="E46" s="20">
        <f t="shared" si="11"/>
        <v>3337</v>
      </c>
      <c r="F46" s="20">
        <f t="shared" si="11"/>
        <v>3256</v>
      </c>
      <c r="G46" s="20">
        <f t="shared" si="11"/>
        <v>3056</v>
      </c>
      <c r="H46" s="20">
        <f t="shared" si="11"/>
        <v>3009</v>
      </c>
      <c r="I46" s="20">
        <f t="shared" si="11"/>
        <v>3034</v>
      </c>
      <c r="J46" s="20">
        <f t="shared" si="11"/>
        <v>2968</v>
      </c>
      <c r="K46" s="20">
        <f t="shared" si="11"/>
        <v>3123</v>
      </c>
      <c r="L46" s="20">
        <f t="shared" si="11"/>
        <v>3104</v>
      </c>
      <c r="M46" s="20">
        <f t="shared" si="11"/>
        <v>3067</v>
      </c>
      <c r="N46" s="20">
        <f t="shared" si="11"/>
        <v>3247</v>
      </c>
      <c r="O46" s="20">
        <f t="shared" si="11"/>
        <v>5005</v>
      </c>
      <c r="P46" s="20">
        <f t="shared" si="3"/>
        <v>6763</v>
      </c>
      <c r="Q46" s="20">
        <f t="shared" ref="Q46:BA46" si="12">SUM(Q21:Q22)</f>
        <v>0</v>
      </c>
      <c r="R46" s="20">
        <f t="shared" si="12"/>
        <v>0</v>
      </c>
      <c r="S46" s="20">
        <f t="shared" si="12"/>
        <v>0</v>
      </c>
      <c r="T46" s="20">
        <f t="shared" si="12"/>
        <v>0</v>
      </c>
      <c r="U46" s="20">
        <f t="shared" si="12"/>
        <v>0</v>
      </c>
      <c r="V46" s="20">
        <f t="shared" si="12"/>
        <v>0</v>
      </c>
      <c r="W46" s="20">
        <f t="shared" si="12"/>
        <v>0</v>
      </c>
      <c r="X46" s="20">
        <f t="shared" si="12"/>
        <v>0</v>
      </c>
      <c r="Y46" s="20">
        <f t="shared" si="12"/>
        <v>0</v>
      </c>
      <c r="Z46" s="20">
        <f t="shared" si="12"/>
        <v>0</v>
      </c>
      <c r="AA46" s="20">
        <f t="shared" si="12"/>
        <v>0</v>
      </c>
      <c r="AB46" s="20">
        <f t="shared" si="12"/>
        <v>0</v>
      </c>
      <c r="AC46" s="20">
        <f t="shared" si="12"/>
        <v>0</v>
      </c>
      <c r="AD46" s="20">
        <f t="shared" si="12"/>
        <v>0</v>
      </c>
      <c r="AE46" s="20">
        <f t="shared" si="12"/>
        <v>0</v>
      </c>
      <c r="AF46" s="20">
        <f t="shared" si="12"/>
        <v>0</v>
      </c>
      <c r="AG46" s="20">
        <f t="shared" si="12"/>
        <v>0</v>
      </c>
      <c r="AH46" s="20">
        <f t="shared" si="12"/>
        <v>0</v>
      </c>
      <c r="AI46" s="20">
        <f t="shared" si="12"/>
        <v>0</v>
      </c>
      <c r="AJ46" s="20">
        <f t="shared" si="12"/>
        <v>0</v>
      </c>
      <c r="AK46" s="20">
        <f t="shared" si="12"/>
        <v>0</v>
      </c>
      <c r="AL46" s="20">
        <f t="shared" si="12"/>
        <v>0</v>
      </c>
      <c r="AM46" s="20">
        <f t="shared" si="12"/>
        <v>0</v>
      </c>
      <c r="AN46" s="20">
        <f t="shared" si="12"/>
        <v>0</v>
      </c>
      <c r="AO46" s="20">
        <f t="shared" si="12"/>
        <v>0</v>
      </c>
      <c r="AP46" s="20">
        <f t="shared" si="12"/>
        <v>0</v>
      </c>
      <c r="AQ46" s="20">
        <f t="shared" si="12"/>
        <v>0</v>
      </c>
      <c r="AR46" s="20">
        <f t="shared" si="12"/>
        <v>0</v>
      </c>
      <c r="AS46" s="20">
        <f t="shared" si="12"/>
        <v>0</v>
      </c>
      <c r="AT46" s="20">
        <f t="shared" si="12"/>
        <v>0</v>
      </c>
      <c r="AU46" s="20">
        <f t="shared" si="12"/>
        <v>0</v>
      </c>
      <c r="AV46" s="20">
        <f t="shared" si="12"/>
        <v>0</v>
      </c>
      <c r="AW46" s="20">
        <f t="shared" si="12"/>
        <v>0</v>
      </c>
      <c r="AX46" s="20">
        <f t="shared" si="12"/>
        <v>0</v>
      </c>
      <c r="AY46" s="20">
        <f t="shared" si="12"/>
        <v>0</v>
      </c>
      <c r="AZ46" s="20">
        <f t="shared" si="12"/>
        <v>0</v>
      </c>
      <c r="BA46" s="20">
        <f t="shared" si="12"/>
        <v>0</v>
      </c>
    </row>
    <row r="47" spans="1:53" x14ac:dyDescent="0.25">
      <c r="A47" s="104" t="s">
        <v>49</v>
      </c>
      <c r="B47" s="20">
        <f t="shared" ref="B47:O47" si="13">SUM(B23:B24)</f>
        <v>5355</v>
      </c>
      <c r="C47" s="20">
        <f t="shared" si="13"/>
        <v>5994</v>
      </c>
      <c r="D47" s="20">
        <f t="shared" si="13"/>
        <v>5345</v>
      </c>
      <c r="E47" s="20">
        <f t="shared" si="13"/>
        <v>4814</v>
      </c>
      <c r="F47" s="20">
        <f t="shared" si="13"/>
        <v>4707</v>
      </c>
      <c r="G47" s="20">
        <f t="shared" si="13"/>
        <v>4473</v>
      </c>
      <c r="H47" s="20">
        <f t="shared" si="13"/>
        <v>4556</v>
      </c>
      <c r="I47" s="20">
        <f t="shared" si="13"/>
        <v>4402</v>
      </c>
      <c r="J47" s="20">
        <f t="shared" si="13"/>
        <v>4413</v>
      </c>
      <c r="K47" s="20">
        <f t="shared" si="13"/>
        <v>4360</v>
      </c>
      <c r="L47" s="20">
        <f t="shared" si="13"/>
        <v>4434</v>
      </c>
      <c r="M47" s="20">
        <f t="shared" si="13"/>
        <v>4204</v>
      </c>
      <c r="N47" s="20">
        <f t="shared" si="13"/>
        <v>4444</v>
      </c>
      <c r="O47" s="20">
        <f t="shared" si="13"/>
        <v>6428</v>
      </c>
      <c r="P47" s="20">
        <f t="shared" si="3"/>
        <v>8412</v>
      </c>
      <c r="Q47" s="20">
        <f t="shared" ref="Q47:BA47" si="14">SUM(Q23:Q24)</f>
        <v>0</v>
      </c>
      <c r="R47" s="20">
        <f t="shared" si="14"/>
        <v>0</v>
      </c>
      <c r="S47" s="20">
        <f t="shared" si="14"/>
        <v>0</v>
      </c>
      <c r="T47" s="20">
        <f t="shared" si="14"/>
        <v>0</v>
      </c>
      <c r="U47" s="20">
        <f t="shared" si="14"/>
        <v>0</v>
      </c>
      <c r="V47" s="20">
        <f t="shared" si="14"/>
        <v>0</v>
      </c>
      <c r="W47" s="20">
        <f t="shared" si="14"/>
        <v>0</v>
      </c>
      <c r="X47" s="20">
        <f t="shared" si="14"/>
        <v>0</v>
      </c>
      <c r="Y47" s="20">
        <f t="shared" si="14"/>
        <v>0</v>
      </c>
      <c r="Z47" s="20">
        <f t="shared" si="14"/>
        <v>0</v>
      </c>
      <c r="AA47" s="20">
        <f t="shared" si="14"/>
        <v>0</v>
      </c>
      <c r="AB47" s="20">
        <f t="shared" si="14"/>
        <v>0</v>
      </c>
      <c r="AC47" s="20">
        <f t="shared" si="14"/>
        <v>0</v>
      </c>
      <c r="AD47" s="20">
        <f t="shared" si="14"/>
        <v>0</v>
      </c>
      <c r="AE47" s="20">
        <f t="shared" si="14"/>
        <v>0</v>
      </c>
      <c r="AF47" s="20">
        <f t="shared" si="14"/>
        <v>0</v>
      </c>
      <c r="AG47" s="20">
        <f t="shared" si="14"/>
        <v>0</v>
      </c>
      <c r="AH47" s="20">
        <f t="shared" si="14"/>
        <v>0</v>
      </c>
      <c r="AI47" s="20">
        <f t="shared" si="14"/>
        <v>0</v>
      </c>
      <c r="AJ47" s="20">
        <f t="shared" si="14"/>
        <v>0</v>
      </c>
      <c r="AK47" s="20">
        <f t="shared" si="14"/>
        <v>0</v>
      </c>
      <c r="AL47" s="20">
        <f t="shared" si="14"/>
        <v>0</v>
      </c>
      <c r="AM47" s="20">
        <f t="shared" si="14"/>
        <v>0</v>
      </c>
      <c r="AN47" s="20">
        <f t="shared" si="14"/>
        <v>0</v>
      </c>
      <c r="AO47" s="20">
        <f t="shared" si="14"/>
        <v>0</v>
      </c>
      <c r="AP47" s="20">
        <f t="shared" si="14"/>
        <v>0</v>
      </c>
      <c r="AQ47" s="20">
        <f t="shared" si="14"/>
        <v>0</v>
      </c>
      <c r="AR47" s="20">
        <f t="shared" si="14"/>
        <v>0</v>
      </c>
      <c r="AS47" s="20">
        <f t="shared" si="14"/>
        <v>0</v>
      </c>
      <c r="AT47" s="20">
        <f t="shared" si="14"/>
        <v>0</v>
      </c>
      <c r="AU47" s="20">
        <f t="shared" si="14"/>
        <v>0</v>
      </c>
      <c r="AV47" s="20">
        <f t="shared" si="14"/>
        <v>0</v>
      </c>
      <c r="AW47" s="20">
        <f t="shared" si="14"/>
        <v>0</v>
      </c>
      <c r="AX47" s="20">
        <f t="shared" si="14"/>
        <v>0</v>
      </c>
      <c r="AY47" s="20">
        <f t="shared" si="14"/>
        <v>0</v>
      </c>
      <c r="AZ47" s="20">
        <f t="shared" si="14"/>
        <v>0</v>
      </c>
      <c r="BA47" s="20">
        <f t="shared" si="14"/>
        <v>0</v>
      </c>
    </row>
    <row r="48" spans="1:53" x14ac:dyDescent="0.25">
      <c r="A48" s="105" t="s">
        <v>65</v>
      </c>
      <c r="E48">
        <f>SUM(E41:E47)</f>
        <v>11853</v>
      </c>
      <c r="F48">
        <f t="shared" ref="F48:BA48" si="15">SUM(F41:F47)</f>
        <v>11612</v>
      </c>
      <c r="G48">
        <f t="shared" si="15"/>
        <v>10984</v>
      </c>
      <c r="H48">
        <f t="shared" si="15"/>
        <v>10948</v>
      </c>
      <c r="I48">
        <f t="shared" si="15"/>
        <v>10840</v>
      </c>
      <c r="J48">
        <f t="shared" si="15"/>
        <v>10815</v>
      </c>
      <c r="K48">
        <f t="shared" si="15"/>
        <v>10892</v>
      </c>
      <c r="L48">
        <f t="shared" si="15"/>
        <v>11017</v>
      </c>
      <c r="M48">
        <f t="shared" si="15"/>
        <v>10646</v>
      </c>
      <c r="N48">
        <f t="shared" si="15"/>
        <v>11142</v>
      </c>
      <c r="O48">
        <f t="shared" si="15"/>
        <v>16387</v>
      </c>
      <c r="P48">
        <f t="shared" si="15"/>
        <v>21632</v>
      </c>
      <c r="Q48">
        <f t="shared" si="15"/>
        <v>0</v>
      </c>
      <c r="R48">
        <f t="shared" si="15"/>
        <v>0</v>
      </c>
      <c r="S48">
        <f t="shared" si="15"/>
        <v>0</v>
      </c>
      <c r="T48">
        <f t="shared" si="15"/>
        <v>0</v>
      </c>
      <c r="U48">
        <f t="shared" si="15"/>
        <v>0</v>
      </c>
      <c r="V48">
        <f t="shared" si="15"/>
        <v>0</v>
      </c>
      <c r="W48">
        <f t="shared" si="15"/>
        <v>0</v>
      </c>
      <c r="X48">
        <f t="shared" si="15"/>
        <v>0</v>
      </c>
      <c r="Y48">
        <f t="shared" si="15"/>
        <v>0</v>
      </c>
      <c r="Z48">
        <f t="shared" si="15"/>
        <v>0</v>
      </c>
      <c r="AA48">
        <f t="shared" si="15"/>
        <v>0</v>
      </c>
      <c r="AB48">
        <f t="shared" si="15"/>
        <v>0</v>
      </c>
      <c r="AC48">
        <f t="shared" si="15"/>
        <v>0</v>
      </c>
      <c r="AD48">
        <f t="shared" si="15"/>
        <v>0</v>
      </c>
      <c r="AE48">
        <f t="shared" si="15"/>
        <v>0</v>
      </c>
      <c r="AF48">
        <f t="shared" si="15"/>
        <v>0</v>
      </c>
      <c r="AG48">
        <f t="shared" si="15"/>
        <v>0</v>
      </c>
      <c r="AH48">
        <f t="shared" si="15"/>
        <v>0</v>
      </c>
      <c r="AI48">
        <f t="shared" si="15"/>
        <v>0</v>
      </c>
      <c r="AJ48">
        <f t="shared" si="15"/>
        <v>0</v>
      </c>
      <c r="AK48">
        <f t="shared" si="15"/>
        <v>0</v>
      </c>
      <c r="AL48">
        <f t="shared" si="15"/>
        <v>0</v>
      </c>
      <c r="AM48">
        <f t="shared" si="15"/>
        <v>0</v>
      </c>
      <c r="AN48">
        <f t="shared" si="15"/>
        <v>0</v>
      </c>
      <c r="AO48">
        <f t="shared" si="15"/>
        <v>0</v>
      </c>
      <c r="AP48">
        <f t="shared" si="15"/>
        <v>0</v>
      </c>
      <c r="AQ48">
        <f t="shared" si="15"/>
        <v>0</v>
      </c>
      <c r="AR48">
        <f t="shared" si="15"/>
        <v>0</v>
      </c>
      <c r="AS48">
        <f t="shared" si="15"/>
        <v>0</v>
      </c>
      <c r="AT48">
        <f t="shared" si="15"/>
        <v>0</v>
      </c>
      <c r="AU48">
        <f t="shared" si="15"/>
        <v>0</v>
      </c>
      <c r="AV48">
        <f t="shared" si="15"/>
        <v>0</v>
      </c>
      <c r="AW48">
        <f t="shared" si="15"/>
        <v>0</v>
      </c>
      <c r="AX48">
        <f t="shared" si="15"/>
        <v>0</v>
      </c>
      <c r="AY48">
        <f t="shared" si="15"/>
        <v>0</v>
      </c>
      <c r="AZ48">
        <f t="shared" si="15"/>
        <v>0</v>
      </c>
      <c r="BA48">
        <f t="shared" si="15"/>
        <v>0</v>
      </c>
    </row>
    <row r="50" spans="1:54" ht="19.5" thickBot="1" x14ac:dyDescent="0.35">
      <c r="A50" s="14" t="s">
        <v>72</v>
      </c>
      <c r="B50" s="18"/>
      <c r="C50" s="18"/>
      <c r="D50" s="18"/>
      <c r="E50" s="18"/>
      <c r="F50" s="18"/>
      <c r="G50" s="18"/>
      <c r="I50" s="18"/>
      <c r="J50" s="18" t="s">
        <v>73</v>
      </c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35"/>
    </row>
    <row r="51" spans="1:54" x14ac:dyDescent="0.25">
      <c r="A51" s="34" t="s">
        <v>50</v>
      </c>
      <c r="B51" s="17">
        <v>1</v>
      </c>
      <c r="C51" s="17">
        <v>2</v>
      </c>
      <c r="D51" s="17">
        <v>3</v>
      </c>
      <c r="E51" s="17">
        <v>4</v>
      </c>
      <c r="F51" s="17">
        <v>5</v>
      </c>
      <c r="G51" s="17">
        <v>6</v>
      </c>
      <c r="H51" s="17">
        <v>7</v>
      </c>
      <c r="I51" s="17">
        <v>8</v>
      </c>
      <c r="J51" s="17">
        <v>9</v>
      </c>
      <c r="K51" s="17">
        <v>10</v>
      </c>
      <c r="L51" s="17">
        <v>11</v>
      </c>
      <c r="M51" s="17">
        <v>12</v>
      </c>
      <c r="N51" s="17">
        <v>13</v>
      </c>
      <c r="O51" s="17">
        <v>14</v>
      </c>
      <c r="P51" s="93">
        <v>16</v>
      </c>
      <c r="Q51" s="93">
        <v>16</v>
      </c>
      <c r="R51" s="17">
        <v>17</v>
      </c>
      <c r="S51" s="17">
        <v>18</v>
      </c>
      <c r="T51" s="17">
        <v>19</v>
      </c>
      <c r="U51" s="17">
        <v>20</v>
      </c>
      <c r="V51" s="17">
        <v>21</v>
      </c>
      <c r="W51" s="17">
        <v>22</v>
      </c>
      <c r="X51" s="17">
        <v>23</v>
      </c>
      <c r="Y51" s="17">
        <v>24</v>
      </c>
      <c r="Z51" s="17">
        <v>25</v>
      </c>
      <c r="AA51" s="17">
        <v>26</v>
      </c>
      <c r="AB51" s="17">
        <v>27</v>
      </c>
      <c r="AC51" s="17">
        <v>28</v>
      </c>
      <c r="AD51" s="17">
        <v>29</v>
      </c>
      <c r="AE51" s="17">
        <v>30</v>
      </c>
      <c r="AF51" s="17">
        <v>31</v>
      </c>
      <c r="AG51" s="17">
        <v>32</v>
      </c>
      <c r="AH51" s="17">
        <v>33</v>
      </c>
      <c r="AI51" s="17">
        <v>34</v>
      </c>
      <c r="AJ51" s="17">
        <v>35</v>
      </c>
      <c r="AK51" s="17">
        <v>36</v>
      </c>
      <c r="AL51" s="17">
        <v>37</v>
      </c>
      <c r="AM51" s="17">
        <v>38</v>
      </c>
      <c r="AN51" s="17">
        <v>39</v>
      </c>
      <c r="AO51" s="17">
        <v>40</v>
      </c>
      <c r="AP51" s="17">
        <v>41</v>
      </c>
      <c r="AQ51" s="17">
        <v>42</v>
      </c>
      <c r="AR51" s="17">
        <v>43</v>
      </c>
      <c r="AS51" s="17">
        <v>44</v>
      </c>
      <c r="AT51" s="17">
        <v>45</v>
      </c>
      <c r="AU51" s="17">
        <v>46</v>
      </c>
      <c r="AV51" s="17">
        <v>47</v>
      </c>
      <c r="AW51" s="17">
        <v>48</v>
      </c>
      <c r="AX51" s="17">
        <v>49</v>
      </c>
      <c r="AY51" s="17">
        <v>50</v>
      </c>
      <c r="AZ51" s="17">
        <v>51</v>
      </c>
      <c r="BA51" s="16">
        <v>52</v>
      </c>
    </row>
    <row r="52" spans="1:54" x14ac:dyDescent="0.25">
      <c r="A52" s="32" t="s">
        <v>52</v>
      </c>
      <c r="B52" s="37">
        <v>43833</v>
      </c>
      <c r="C52" s="37">
        <v>43840</v>
      </c>
      <c r="D52" s="37">
        <v>43847</v>
      </c>
      <c r="E52" s="37">
        <v>43854</v>
      </c>
      <c r="F52" s="37">
        <v>43861</v>
      </c>
      <c r="G52" s="37">
        <v>43868</v>
      </c>
      <c r="H52" s="37">
        <v>43875</v>
      </c>
      <c r="I52" s="37">
        <v>43882</v>
      </c>
      <c r="J52" s="37">
        <v>43889</v>
      </c>
      <c r="K52" s="37">
        <v>43896</v>
      </c>
      <c r="L52" s="37">
        <v>43903</v>
      </c>
      <c r="M52" s="37">
        <v>43910</v>
      </c>
      <c r="N52" s="37">
        <v>43917</v>
      </c>
      <c r="O52" s="37">
        <v>43924</v>
      </c>
      <c r="P52" s="94">
        <v>43931</v>
      </c>
      <c r="Q52" s="94">
        <v>43938</v>
      </c>
      <c r="R52" s="36">
        <v>43945</v>
      </c>
      <c r="S52" s="36">
        <v>43952</v>
      </c>
      <c r="T52" s="36">
        <v>43959</v>
      </c>
      <c r="U52" s="36">
        <v>43966</v>
      </c>
      <c r="V52" s="36">
        <v>43973</v>
      </c>
      <c r="W52" s="36">
        <v>43980</v>
      </c>
      <c r="X52" s="36">
        <v>43987</v>
      </c>
      <c r="Y52" s="36">
        <v>43994</v>
      </c>
      <c r="Z52" s="36">
        <v>44001</v>
      </c>
      <c r="AA52" s="36">
        <v>44008</v>
      </c>
      <c r="AB52" s="36">
        <v>44015</v>
      </c>
      <c r="AC52" s="36">
        <v>44022</v>
      </c>
      <c r="AD52" s="36">
        <v>44029</v>
      </c>
      <c r="AE52" s="36">
        <v>44036</v>
      </c>
      <c r="AF52" s="36">
        <v>44043</v>
      </c>
      <c r="AG52" s="36">
        <v>44050</v>
      </c>
      <c r="AH52" s="36">
        <v>44057</v>
      </c>
      <c r="AI52" s="36">
        <v>44064</v>
      </c>
      <c r="AJ52" s="36">
        <v>44071</v>
      </c>
      <c r="AK52" s="36">
        <v>44078</v>
      </c>
      <c r="AL52" s="36">
        <v>44085</v>
      </c>
      <c r="AM52" s="36">
        <v>44092</v>
      </c>
      <c r="AN52" s="36">
        <v>44099</v>
      </c>
      <c r="AO52" s="36">
        <v>44106</v>
      </c>
      <c r="AP52" s="36">
        <v>44113</v>
      </c>
      <c r="AQ52" s="36">
        <v>44120</v>
      </c>
      <c r="AR52" s="36">
        <v>44127</v>
      </c>
      <c r="AS52" s="36">
        <v>44134</v>
      </c>
      <c r="AT52" s="36">
        <v>44141</v>
      </c>
      <c r="AU52" s="36">
        <v>44148</v>
      </c>
      <c r="AV52" s="36">
        <v>44155</v>
      </c>
      <c r="AW52" s="36">
        <v>44162</v>
      </c>
      <c r="AX52" s="36">
        <v>44169</v>
      </c>
      <c r="AY52" s="36">
        <v>44176</v>
      </c>
      <c r="AZ52" s="36">
        <v>44183</v>
      </c>
      <c r="BA52" s="15">
        <v>44190</v>
      </c>
      <c r="BB52" s="39"/>
    </row>
    <row r="53" spans="1:54" x14ac:dyDescent="0.25">
      <c r="A53" s="28" t="s">
        <v>51</v>
      </c>
      <c r="B53" s="44">
        <f>B41-B29</f>
        <v>5</v>
      </c>
      <c r="C53" s="44">
        <f t="shared" ref="C53:D53" si="16">C41-C29</f>
        <v>0</v>
      </c>
      <c r="D53" s="44">
        <f t="shared" si="16"/>
        <v>10</v>
      </c>
      <c r="E53" s="44">
        <v>11</v>
      </c>
      <c r="F53" s="44">
        <v>-7</v>
      </c>
      <c r="G53" s="44">
        <v>-24</v>
      </c>
      <c r="H53" s="44">
        <v>-6</v>
      </c>
      <c r="I53" s="44">
        <v>-8</v>
      </c>
      <c r="J53" s="44">
        <v>-3</v>
      </c>
      <c r="K53" s="44">
        <v>11</v>
      </c>
      <c r="L53" s="44">
        <v>-4</v>
      </c>
      <c r="M53" s="44">
        <v>-5</v>
      </c>
      <c r="N53" s="44">
        <v>4</v>
      </c>
      <c r="O53" s="44">
        <v>10</v>
      </c>
      <c r="P53" s="95">
        <f>'UK Death v2019 predict'!P53-'UK Death v2019'!P54</f>
        <v>9.8241758241758248</v>
      </c>
      <c r="Q53" s="95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5"/>
    </row>
    <row r="54" spans="1:54" x14ac:dyDescent="0.25">
      <c r="A54" s="28" t="s">
        <v>44</v>
      </c>
      <c r="B54" s="44">
        <f t="shared" ref="B54:D59" si="17">B42-B30</f>
        <v>1</v>
      </c>
      <c r="C54" s="44">
        <f t="shared" si="17"/>
        <v>6</v>
      </c>
      <c r="D54" s="44">
        <f t="shared" si="17"/>
        <v>-13</v>
      </c>
      <c r="E54" s="44">
        <v>-1</v>
      </c>
      <c r="F54" s="44">
        <v>0</v>
      </c>
      <c r="G54" s="44">
        <v>-9</v>
      </c>
      <c r="H54" s="44">
        <v>-5</v>
      </c>
      <c r="I54" s="44">
        <v>-12</v>
      </c>
      <c r="J54" s="44">
        <v>0</v>
      </c>
      <c r="K54" s="44">
        <v>4</v>
      </c>
      <c r="L54" s="44">
        <v>-2</v>
      </c>
      <c r="M54" s="44">
        <v>-12</v>
      </c>
      <c r="N54" s="44">
        <v>-4</v>
      </c>
      <c r="O54" s="44">
        <v>8</v>
      </c>
      <c r="P54" s="95">
        <f>'UK Death v2019 predict'!P54-'UK Death v2019'!P55</f>
        <v>6.6593406593406588</v>
      </c>
      <c r="Q54" s="95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5"/>
    </row>
    <row r="55" spans="1:54" x14ac:dyDescent="0.25">
      <c r="A55" s="28" t="s">
        <v>45</v>
      </c>
      <c r="B55" s="44">
        <f t="shared" si="17"/>
        <v>-26</v>
      </c>
      <c r="C55" s="44">
        <f t="shared" si="17"/>
        <v>-5</v>
      </c>
      <c r="D55" s="44">
        <f t="shared" si="17"/>
        <v>-5</v>
      </c>
      <c r="E55" s="44">
        <v>-25</v>
      </c>
      <c r="F55" s="44">
        <v>1</v>
      </c>
      <c r="G55" s="44">
        <v>4</v>
      </c>
      <c r="H55" s="44">
        <v>-19</v>
      </c>
      <c r="I55" s="44">
        <v>45</v>
      </c>
      <c r="J55" s="44">
        <v>27</v>
      </c>
      <c r="K55" s="44">
        <v>9</v>
      </c>
      <c r="L55" s="44">
        <v>12</v>
      </c>
      <c r="M55" s="44">
        <v>-18</v>
      </c>
      <c r="N55" s="44">
        <v>-6</v>
      </c>
      <c r="O55" s="44">
        <v>-8</v>
      </c>
      <c r="P55" s="95">
        <f>'UK Death v2019 predict'!P55-'UK Death v2019'!P56</f>
        <v>-17.659340659340657</v>
      </c>
      <c r="Q55" s="95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5"/>
    </row>
    <row r="56" spans="1:54" x14ac:dyDescent="0.25">
      <c r="A56" s="28" t="s">
        <v>46</v>
      </c>
      <c r="B56" s="44">
        <f t="shared" si="17"/>
        <v>2</v>
      </c>
      <c r="C56" s="44">
        <f t="shared" si="17"/>
        <v>81</v>
      </c>
      <c r="D56" s="44">
        <f t="shared" si="17"/>
        <v>145</v>
      </c>
      <c r="E56" s="44">
        <v>-82</v>
      </c>
      <c r="F56" s="44">
        <v>-19</v>
      </c>
      <c r="G56" s="44">
        <v>-58</v>
      </c>
      <c r="H56" s="44">
        <v>-84</v>
      </c>
      <c r="I56" s="44">
        <v>-124</v>
      </c>
      <c r="J56" s="44">
        <v>-7</v>
      </c>
      <c r="K56" s="44">
        <v>-90</v>
      </c>
      <c r="L56" s="44">
        <v>29</v>
      </c>
      <c r="M56" s="44">
        <v>15</v>
      </c>
      <c r="N56" s="44">
        <v>79</v>
      </c>
      <c r="O56" s="44">
        <v>628</v>
      </c>
      <c r="P56" s="95">
        <f>'UK Death v2019 predict'!P56-'UK Death v2019'!P57</f>
        <v>-160.24175824175836</v>
      </c>
      <c r="Q56" s="95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5"/>
    </row>
    <row r="57" spans="1:54" x14ac:dyDescent="0.25">
      <c r="A57" s="28" t="s">
        <v>47</v>
      </c>
      <c r="B57" s="44">
        <f t="shared" si="17"/>
        <v>94</v>
      </c>
      <c r="C57" s="44">
        <f t="shared" si="17"/>
        <v>19</v>
      </c>
      <c r="D57" s="44">
        <f t="shared" si="17"/>
        <v>9</v>
      </c>
      <c r="E57" s="44">
        <v>22</v>
      </c>
      <c r="F57" s="44">
        <v>76</v>
      </c>
      <c r="G57" s="44">
        <v>-146</v>
      </c>
      <c r="H57" s="44">
        <v>-157</v>
      </c>
      <c r="I57" s="44">
        <v>-81</v>
      </c>
      <c r="J57" s="44">
        <v>-33</v>
      </c>
      <c r="K57" s="44">
        <v>-88</v>
      </c>
      <c r="L57" s="44">
        <v>35</v>
      </c>
      <c r="M57" s="44">
        <v>67</v>
      </c>
      <c r="N57" s="44">
        <v>162</v>
      </c>
      <c r="O57" s="44">
        <v>1120</v>
      </c>
      <c r="P57" s="95">
        <f>'UK Death v2019 predict'!P57-'UK Death v2019'!P58</f>
        <v>-178.69230769230762</v>
      </c>
      <c r="Q57" s="95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5"/>
    </row>
    <row r="58" spans="1:54" x14ac:dyDescent="0.25">
      <c r="A58" s="28" t="s">
        <v>48</v>
      </c>
      <c r="B58" s="44">
        <f t="shared" si="17"/>
        <v>506</v>
      </c>
      <c r="C58" s="44">
        <f t="shared" si="17"/>
        <v>424</v>
      </c>
      <c r="D58" s="44">
        <f t="shared" si="17"/>
        <v>301</v>
      </c>
      <c r="E58" s="44">
        <v>71</v>
      </c>
      <c r="F58" s="44">
        <v>130</v>
      </c>
      <c r="G58" s="44">
        <v>-195</v>
      </c>
      <c r="H58" s="44">
        <v>-383</v>
      </c>
      <c r="I58" s="44">
        <v>-135</v>
      </c>
      <c r="J58" s="44">
        <v>-149</v>
      </c>
      <c r="K58" s="44">
        <v>81</v>
      </c>
      <c r="L58" s="44">
        <v>171</v>
      </c>
      <c r="M58" s="44">
        <v>119</v>
      </c>
      <c r="N58" s="44">
        <v>453</v>
      </c>
      <c r="O58" s="44">
        <v>2068</v>
      </c>
      <c r="P58" s="95">
        <f>'UK Death v2019 predict'!P58-'UK Death v2019'!P59</f>
        <v>-583.56043956043959</v>
      </c>
      <c r="Q58" s="95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5"/>
    </row>
    <row r="59" spans="1:54" x14ac:dyDescent="0.25">
      <c r="A59" s="46" t="s">
        <v>49</v>
      </c>
      <c r="B59" s="47">
        <f t="shared" si="17"/>
        <v>716</v>
      </c>
      <c r="C59" s="47">
        <f t="shared" si="17"/>
        <v>923</v>
      </c>
      <c r="D59" s="47">
        <f t="shared" si="17"/>
        <v>683</v>
      </c>
      <c r="E59" s="47">
        <v>117</v>
      </c>
      <c r="F59" s="47">
        <v>134</v>
      </c>
      <c r="G59" s="47">
        <v>-248</v>
      </c>
      <c r="H59" s="47">
        <v>-222</v>
      </c>
      <c r="I59" s="47">
        <v>-140</v>
      </c>
      <c r="J59" s="47">
        <v>-64</v>
      </c>
      <c r="K59" s="47">
        <v>67</v>
      </c>
      <c r="L59" s="47">
        <v>209</v>
      </c>
      <c r="M59" s="47">
        <v>78</v>
      </c>
      <c r="N59" s="47">
        <v>587</v>
      </c>
      <c r="O59" s="47">
        <v>2435</v>
      </c>
      <c r="P59" s="95">
        <f>'UK Death v2019 predict'!P59-'UK Death v2019'!P60</f>
        <v>-509.81318681318726</v>
      </c>
      <c r="Q59" s="102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8"/>
    </row>
    <row r="60" spans="1:54" ht="15.75" thickBot="1" x14ac:dyDescent="0.3">
      <c r="A60" s="46" t="s">
        <v>65</v>
      </c>
      <c r="B60" s="47"/>
      <c r="C60" s="47"/>
      <c r="D60" s="47"/>
      <c r="E60" s="47">
        <v>113</v>
      </c>
      <c r="F60" s="47">
        <v>315</v>
      </c>
      <c r="G60" s="47">
        <v>-676</v>
      </c>
      <c r="H60" s="47">
        <v>-876</v>
      </c>
      <c r="I60" s="47">
        <v>-455</v>
      </c>
      <c r="J60" s="47">
        <v>-229</v>
      </c>
      <c r="K60" s="47">
        <v>-6</v>
      </c>
      <c r="L60" s="47">
        <v>450</v>
      </c>
      <c r="M60" s="47">
        <v>244</v>
      </c>
      <c r="N60" s="47">
        <v>1275</v>
      </c>
      <c r="O60" s="47">
        <v>6261</v>
      </c>
      <c r="P60" s="96">
        <f>'UK Death v2019 predict'!P60-'UK Death v2019'!P61</f>
        <v>-1433.4835164835167</v>
      </c>
      <c r="Q60" s="101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8"/>
    </row>
    <row r="61" spans="1:54" x14ac:dyDescent="0.25">
      <c r="A61" s="49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</row>
    <row r="62" spans="1:54" ht="19.5" thickBot="1" x14ac:dyDescent="0.35">
      <c r="A62" s="14" t="s">
        <v>71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35"/>
    </row>
    <row r="63" spans="1:54" x14ac:dyDescent="0.25">
      <c r="A63" s="34" t="s">
        <v>50</v>
      </c>
      <c r="B63" s="17">
        <v>1</v>
      </c>
      <c r="C63" s="17">
        <v>2</v>
      </c>
      <c r="D63" s="17">
        <v>3</v>
      </c>
      <c r="E63" s="17">
        <v>4</v>
      </c>
      <c r="F63" s="17">
        <v>5</v>
      </c>
      <c r="G63" s="17">
        <v>6</v>
      </c>
      <c r="H63" s="17">
        <v>7</v>
      </c>
      <c r="I63" s="17">
        <v>8</v>
      </c>
      <c r="J63" s="17">
        <v>9</v>
      </c>
      <c r="K63" s="17">
        <v>10</v>
      </c>
      <c r="L63" s="17">
        <v>11</v>
      </c>
      <c r="M63" s="17">
        <v>12</v>
      </c>
      <c r="N63" s="17">
        <v>13</v>
      </c>
      <c r="O63" s="17">
        <v>14</v>
      </c>
      <c r="P63" s="93">
        <v>16</v>
      </c>
      <c r="Q63" s="93">
        <v>16</v>
      </c>
      <c r="R63" s="17">
        <v>17</v>
      </c>
      <c r="S63" s="17">
        <v>18</v>
      </c>
      <c r="T63" s="17">
        <v>19</v>
      </c>
      <c r="U63" s="17">
        <v>20</v>
      </c>
      <c r="V63" s="17">
        <v>21</v>
      </c>
      <c r="W63" s="17">
        <v>22</v>
      </c>
      <c r="X63" s="17">
        <v>23</v>
      </c>
      <c r="Y63" s="17">
        <v>24</v>
      </c>
      <c r="Z63" s="17">
        <v>25</v>
      </c>
      <c r="AA63" s="17">
        <v>26</v>
      </c>
      <c r="AB63" s="17">
        <v>27</v>
      </c>
      <c r="AC63" s="17">
        <v>28</v>
      </c>
      <c r="AD63" s="17">
        <v>29</v>
      </c>
      <c r="AE63" s="17">
        <v>30</v>
      </c>
      <c r="AF63" s="17">
        <v>31</v>
      </c>
      <c r="AG63" s="17">
        <v>32</v>
      </c>
      <c r="AH63" s="17">
        <v>33</v>
      </c>
      <c r="AI63" s="17">
        <v>34</v>
      </c>
      <c r="AJ63" s="17">
        <v>35</v>
      </c>
      <c r="AK63" s="17">
        <v>36</v>
      </c>
      <c r="AL63" s="17">
        <v>37</v>
      </c>
      <c r="AM63" s="17">
        <v>38</v>
      </c>
      <c r="AN63" s="17">
        <v>39</v>
      </c>
      <c r="AO63" s="17">
        <v>40</v>
      </c>
      <c r="AP63" s="17">
        <v>41</v>
      </c>
      <c r="AQ63" s="17">
        <v>42</v>
      </c>
      <c r="AR63" s="17">
        <v>43</v>
      </c>
      <c r="AS63" s="17">
        <v>44</v>
      </c>
      <c r="AT63" s="17">
        <v>45</v>
      </c>
      <c r="AU63" s="17">
        <v>46</v>
      </c>
      <c r="AV63" s="17">
        <v>47</v>
      </c>
      <c r="AW63" s="17">
        <v>48</v>
      </c>
      <c r="AX63" s="17">
        <v>49</v>
      </c>
      <c r="AY63" s="17">
        <v>50</v>
      </c>
      <c r="AZ63" s="17">
        <v>51</v>
      </c>
      <c r="BA63" s="16">
        <v>52</v>
      </c>
    </row>
    <row r="64" spans="1:54" x14ac:dyDescent="0.25">
      <c r="A64" s="32" t="s">
        <v>52</v>
      </c>
      <c r="B64" s="37">
        <v>43833</v>
      </c>
      <c r="C64" s="37">
        <v>43840</v>
      </c>
      <c r="D64" s="37">
        <v>43847</v>
      </c>
      <c r="E64" s="37">
        <v>43854</v>
      </c>
      <c r="F64" s="37">
        <v>43861</v>
      </c>
      <c r="G64" s="37">
        <v>43868</v>
      </c>
      <c r="H64" s="37">
        <v>43875</v>
      </c>
      <c r="I64" s="37">
        <v>43882</v>
      </c>
      <c r="J64" s="37">
        <v>43889</v>
      </c>
      <c r="K64" s="37">
        <v>43896</v>
      </c>
      <c r="L64" s="37">
        <v>43903</v>
      </c>
      <c r="M64" s="37">
        <v>43910</v>
      </c>
      <c r="N64" s="37">
        <v>43917</v>
      </c>
      <c r="O64" s="37">
        <v>43924</v>
      </c>
      <c r="P64" s="94">
        <v>43931</v>
      </c>
      <c r="Q64" s="94">
        <v>43938</v>
      </c>
      <c r="R64" s="36">
        <v>43945</v>
      </c>
      <c r="S64" s="36">
        <v>43952</v>
      </c>
      <c r="T64" s="36">
        <v>43959</v>
      </c>
      <c r="U64" s="36">
        <v>43966</v>
      </c>
      <c r="V64" s="36">
        <v>43973</v>
      </c>
      <c r="W64" s="36">
        <v>43980</v>
      </c>
      <c r="X64" s="36">
        <v>43987</v>
      </c>
      <c r="Y64" s="36">
        <v>43994</v>
      </c>
      <c r="Z64" s="36">
        <v>44001</v>
      </c>
      <c r="AA64" s="36">
        <v>44008</v>
      </c>
      <c r="AB64" s="36">
        <v>44015</v>
      </c>
      <c r="AC64" s="36">
        <v>44022</v>
      </c>
      <c r="AD64" s="36">
        <v>44029</v>
      </c>
      <c r="AE64" s="36">
        <v>44036</v>
      </c>
      <c r="AF64" s="36">
        <v>44043</v>
      </c>
      <c r="AG64" s="36">
        <v>44050</v>
      </c>
      <c r="AH64" s="36">
        <v>44057</v>
      </c>
      <c r="AI64" s="36">
        <v>44064</v>
      </c>
      <c r="AJ64" s="36">
        <v>44071</v>
      </c>
      <c r="AK64" s="36">
        <v>44078</v>
      </c>
      <c r="AL64" s="36">
        <v>44085</v>
      </c>
      <c r="AM64" s="36">
        <v>44092</v>
      </c>
      <c r="AN64" s="36">
        <v>44099</v>
      </c>
      <c r="AO64" s="36">
        <v>44106</v>
      </c>
      <c r="AP64" s="36">
        <v>44113</v>
      </c>
      <c r="AQ64" s="36">
        <v>44120</v>
      </c>
      <c r="AR64" s="36">
        <v>44127</v>
      </c>
      <c r="AS64" s="36">
        <v>44134</v>
      </c>
      <c r="AT64" s="36">
        <v>44141</v>
      </c>
      <c r="AU64" s="36">
        <v>44148</v>
      </c>
      <c r="AV64" s="36">
        <v>44155</v>
      </c>
      <c r="AW64" s="36">
        <v>44162</v>
      </c>
      <c r="AX64" s="36">
        <v>44169</v>
      </c>
      <c r="AY64" s="36">
        <v>44176</v>
      </c>
      <c r="AZ64" s="36">
        <v>44183</v>
      </c>
      <c r="BA64" s="15">
        <v>44190</v>
      </c>
    </row>
    <row r="65" spans="1:53" x14ac:dyDescent="0.25">
      <c r="A65" s="28" t="s">
        <v>51</v>
      </c>
      <c r="B65" s="50">
        <f>B53/B41</f>
        <v>0.10416666666666667</v>
      </c>
      <c r="C65" s="50">
        <f t="shared" ref="C65:D68" si="18">C53/C41</f>
        <v>0</v>
      </c>
      <c r="D65" s="50">
        <f t="shared" si="18"/>
        <v>0.14492753623188406</v>
      </c>
      <c r="E65" s="50">
        <v>0.20754716981132076</v>
      </c>
      <c r="F65" s="50">
        <v>-0.14000000000000001</v>
      </c>
      <c r="G65" s="50">
        <v>-0.8</v>
      </c>
      <c r="H65" s="50">
        <v>-0.13953488372093023</v>
      </c>
      <c r="I65" s="50">
        <v>-0.15686274509803921</v>
      </c>
      <c r="J65" s="50">
        <v>-6.1224489795918366E-2</v>
      </c>
      <c r="K65" s="50">
        <v>0.19642857142857142</v>
      </c>
      <c r="L65" s="50">
        <v>-7.5471698113207544E-2</v>
      </c>
      <c r="M65" s="50">
        <v>-0.11363636363636363</v>
      </c>
      <c r="N65" s="50">
        <v>8.1632653061224483E-2</v>
      </c>
      <c r="O65" s="50">
        <v>0.19607843137254902</v>
      </c>
      <c r="P65" s="97">
        <f>'UK Death v2019 predict'!P65-'UK Death v2019'!P66</f>
        <v>-9.819967266775767E-3</v>
      </c>
      <c r="Q65" s="97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5"/>
    </row>
    <row r="66" spans="1:53" x14ac:dyDescent="0.25">
      <c r="A66" s="28" t="s">
        <v>44</v>
      </c>
      <c r="B66" s="50">
        <f>B54/B42</f>
        <v>6.25E-2</v>
      </c>
      <c r="C66" s="50">
        <f t="shared" si="18"/>
        <v>0.23076923076923078</v>
      </c>
      <c r="D66" s="50">
        <f t="shared" si="18"/>
        <v>-0.8125</v>
      </c>
      <c r="E66" s="50">
        <v>-4.7619047619047616E-2</v>
      </c>
      <c r="F66" s="50">
        <v>0</v>
      </c>
      <c r="G66" s="50">
        <v>-0.5625</v>
      </c>
      <c r="H66" s="50">
        <v>-0.41666666666666669</v>
      </c>
      <c r="I66" s="50">
        <v>-0.66666666666666663</v>
      </c>
      <c r="J66" s="50">
        <v>0</v>
      </c>
      <c r="K66" s="50">
        <v>0.2</v>
      </c>
      <c r="L66" s="50">
        <v>-9.0909090909090912E-2</v>
      </c>
      <c r="M66" s="50">
        <v>-1</v>
      </c>
      <c r="N66" s="50">
        <v>-0.30769230769230771</v>
      </c>
      <c r="O66" s="50">
        <v>0.38095238095238093</v>
      </c>
      <c r="P66" s="97">
        <f>'UK Death v2019 predict'!P66-'UK Death v2019'!P67</f>
        <v>-2.006688963210701E-2</v>
      </c>
      <c r="Q66" s="97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5"/>
    </row>
    <row r="67" spans="1:53" x14ac:dyDescent="0.25">
      <c r="A67" s="28" t="s">
        <v>45</v>
      </c>
      <c r="B67" s="50">
        <f>B55/B43</f>
        <v>-0.13756613756613756</v>
      </c>
      <c r="C67" s="50">
        <f t="shared" si="18"/>
        <v>-1.8181818181818181E-2</v>
      </c>
      <c r="D67" s="50">
        <f t="shared" si="18"/>
        <v>-1.5923566878980892E-2</v>
      </c>
      <c r="E67" s="50">
        <v>-7.9617834394904455E-2</v>
      </c>
      <c r="F67" s="50">
        <v>3.246753246753247E-3</v>
      </c>
      <c r="G67" s="50">
        <v>1.4760147601476014E-2</v>
      </c>
      <c r="H67" s="50">
        <v>-6.6433566433566432E-2</v>
      </c>
      <c r="I67" s="50">
        <v>0.14018691588785046</v>
      </c>
      <c r="J67" s="50">
        <v>8.5714285714285715E-2</v>
      </c>
      <c r="K67" s="50">
        <v>2.8846153846153848E-2</v>
      </c>
      <c r="L67" s="50">
        <v>3.8585209003215437E-2</v>
      </c>
      <c r="M67" s="50">
        <v>-6.545454545454546E-2</v>
      </c>
      <c r="N67" s="50">
        <v>-2.1201413427561839E-2</v>
      </c>
      <c r="O67" s="50">
        <v>-2.7777777777777776E-2</v>
      </c>
      <c r="P67" s="97">
        <f>'UK Death v2019 predict'!P67-'UK Death v2019'!P68</f>
        <v>-1.3354700854700877E-3</v>
      </c>
      <c r="Q67" s="97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5"/>
    </row>
    <row r="68" spans="1:53" x14ac:dyDescent="0.25">
      <c r="A68" s="28" t="s">
        <v>46</v>
      </c>
      <c r="B68" s="50">
        <f>B56/B44</f>
        <v>1.6652789342214821E-3</v>
      </c>
      <c r="C68" s="50">
        <f t="shared" si="18"/>
        <v>5.3999999999999999E-2</v>
      </c>
      <c r="D68" s="50">
        <f t="shared" si="18"/>
        <v>9.5520421607378128E-2</v>
      </c>
      <c r="E68" s="50">
        <v>-6.047197640117994E-2</v>
      </c>
      <c r="F68" s="50">
        <v>-1.4094955489614243E-2</v>
      </c>
      <c r="G68" s="50">
        <v>-4.3641835966892403E-2</v>
      </c>
      <c r="H68" s="50">
        <v>-6.5217391304347824E-2</v>
      </c>
      <c r="I68" s="50">
        <v>-9.7560975609756101E-2</v>
      </c>
      <c r="J68" s="50">
        <v>-5.5688146380270488E-3</v>
      </c>
      <c r="K68" s="50">
        <v>-7.1884984025559109E-2</v>
      </c>
      <c r="L68" s="50">
        <v>2.1641791044776121E-2</v>
      </c>
      <c r="M68" s="50">
        <v>1.1867088607594937E-2</v>
      </c>
      <c r="N68" s="50">
        <v>6.0722521137586472E-2</v>
      </c>
      <c r="O68" s="50">
        <v>0.33763440860215055</v>
      </c>
      <c r="P68" s="97">
        <f>'UK Death v2019 predict'!P68-'UK Death v2019'!P69</f>
        <v>-7.0173304955913562E-2</v>
      </c>
      <c r="Q68" s="97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5"/>
    </row>
    <row r="69" spans="1:53" x14ac:dyDescent="0.25">
      <c r="A69" s="28" t="s">
        <v>47</v>
      </c>
      <c r="B69" s="50">
        <f t="shared" ref="B69:D71" si="19">B57/B45</f>
        <v>5.053763440860215E-2</v>
      </c>
      <c r="C69" s="50">
        <f t="shared" si="19"/>
        <v>8.6442220200181989E-3</v>
      </c>
      <c r="D69" s="50">
        <f t="shared" si="19"/>
        <v>4.4709388971684054E-3</v>
      </c>
      <c r="E69" s="50">
        <v>1.1235955056179775E-2</v>
      </c>
      <c r="F69" s="50">
        <v>3.9419087136929459E-2</v>
      </c>
      <c r="G69" s="50">
        <v>-8.0707573244886671E-2</v>
      </c>
      <c r="H69" s="50">
        <v>-8.95096921322691E-2</v>
      </c>
      <c r="I69" s="50">
        <v>-4.6471600688468159E-2</v>
      </c>
      <c r="J69" s="50">
        <v>-1.8404907975460124E-2</v>
      </c>
      <c r="K69" s="50">
        <v>-4.9745618993781798E-2</v>
      </c>
      <c r="L69" s="50">
        <v>1.9965772960638905E-2</v>
      </c>
      <c r="M69" s="50">
        <v>3.7640449438202245E-2</v>
      </c>
      <c r="N69" s="50">
        <v>8.9750692520775624E-2</v>
      </c>
      <c r="O69" s="50">
        <v>0.40965618141916604</v>
      </c>
      <c r="P69" s="97">
        <f>'UK Death v2019 predict'!P69-'UK Death v2019'!P70</f>
        <v>-8.7661754133716796E-2</v>
      </c>
      <c r="Q69" s="97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5"/>
    </row>
    <row r="70" spans="1:53" x14ac:dyDescent="0.25">
      <c r="A70" s="28" t="s">
        <v>48</v>
      </c>
      <c r="B70" s="50">
        <f t="shared" si="19"/>
        <v>0.14118303571428573</v>
      </c>
      <c r="C70" s="50">
        <f t="shared" si="19"/>
        <v>0.10563029397110114</v>
      </c>
      <c r="D70" s="50">
        <f t="shared" si="19"/>
        <v>8.1022880215343207E-2</v>
      </c>
      <c r="E70" s="50">
        <v>2.1276595744680851E-2</v>
      </c>
      <c r="F70" s="50">
        <v>3.9926289926289923E-2</v>
      </c>
      <c r="G70" s="50">
        <v>-6.3808900523560211E-2</v>
      </c>
      <c r="H70" s="50">
        <v>-0.12728481222997673</v>
      </c>
      <c r="I70" s="50">
        <v>-4.4495715227422544E-2</v>
      </c>
      <c r="J70" s="50">
        <v>-5.0202156334231807E-2</v>
      </c>
      <c r="K70" s="50">
        <v>2.5936599423631124E-2</v>
      </c>
      <c r="L70" s="50">
        <v>5.5090206185567009E-2</v>
      </c>
      <c r="M70" s="50">
        <v>3.8800130420606455E-2</v>
      </c>
      <c r="N70" s="50">
        <v>0.13951339698182938</v>
      </c>
      <c r="O70" s="50">
        <v>0.41318681318681316</v>
      </c>
      <c r="P70" s="97">
        <f>'UK Death v2019 predict'!P70-'UK Death v2019'!P71</f>
        <v>-0.102034876028684</v>
      </c>
      <c r="Q70" s="97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5"/>
    </row>
    <row r="71" spans="1:53" x14ac:dyDescent="0.25">
      <c r="A71" s="30" t="s">
        <v>49</v>
      </c>
      <c r="B71" s="50">
        <f t="shared" si="19"/>
        <v>0.13370681605975723</v>
      </c>
      <c r="C71" s="50">
        <f t="shared" si="19"/>
        <v>0.15398732065398732</v>
      </c>
      <c r="D71" s="50">
        <f t="shared" si="19"/>
        <v>0.12778297474275024</v>
      </c>
      <c r="E71" s="50">
        <v>2.4304113003739095E-2</v>
      </c>
      <c r="F71" s="50">
        <v>2.8468238793286596E-2</v>
      </c>
      <c r="G71" s="50">
        <v>-5.5443773753632908E-2</v>
      </c>
      <c r="H71" s="50">
        <v>-4.8726953467954345E-2</v>
      </c>
      <c r="I71" s="50">
        <v>-3.1803725579282141E-2</v>
      </c>
      <c r="J71" s="50">
        <v>-1.4502605937004306E-2</v>
      </c>
      <c r="K71" s="50">
        <v>1.5366972477064221E-2</v>
      </c>
      <c r="L71" s="50">
        <v>4.7135769057284616E-2</v>
      </c>
      <c r="M71" s="50">
        <v>1.8553758325404377E-2</v>
      </c>
      <c r="N71" s="50">
        <v>0.1320882088208821</v>
      </c>
      <c r="O71" s="50">
        <v>0.60981718006511398</v>
      </c>
      <c r="P71" s="97">
        <f>'UK Death v2019 predict'!P71-'UK Death v2019'!P72</f>
        <v>-8.2888462488363679E-2</v>
      </c>
      <c r="Q71" s="97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5"/>
    </row>
    <row r="72" spans="1:53" ht="15.75" thickBot="1" x14ac:dyDescent="0.3">
      <c r="A72" s="75" t="s">
        <v>65</v>
      </c>
      <c r="B72" s="76"/>
      <c r="C72" s="76"/>
      <c r="D72" s="76"/>
      <c r="E72" s="76">
        <v>9.5334514468910832E-3</v>
      </c>
      <c r="F72" s="76">
        <v>2.7127109886324493E-2</v>
      </c>
      <c r="G72" s="76">
        <v>-6.1544064093226512E-2</v>
      </c>
      <c r="H72" s="76">
        <v>-8.0014614541468757E-2</v>
      </c>
      <c r="I72" s="76">
        <v>-4.1974169741697417E-2</v>
      </c>
      <c r="J72" s="76">
        <v>-2.1174294960702729E-2</v>
      </c>
      <c r="K72" s="76">
        <v>-5.5086301872934269E-4</v>
      </c>
      <c r="L72" s="76">
        <v>4.0845965326313877E-2</v>
      </c>
      <c r="M72" s="76">
        <v>2.2919406349802742E-2</v>
      </c>
      <c r="N72" s="76">
        <v>0.11443187937533657</v>
      </c>
      <c r="O72" s="76">
        <v>0.38207115396350766</v>
      </c>
      <c r="P72" s="98">
        <f>'UK Death v2019 predict'!P72-'UK Death v2019'!P73</f>
        <v>-8.4771607752853528E-2</v>
      </c>
      <c r="Q72" s="100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8"/>
    </row>
    <row r="73" spans="1:53" x14ac:dyDescent="0.25">
      <c r="A73" s="49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</row>
    <row r="74" spans="1:53" ht="19.5" thickBot="1" x14ac:dyDescent="0.35">
      <c r="A74" s="14" t="s">
        <v>70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35"/>
    </row>
    <row r="75" spans="1:53" x14ac:dyDescent="0.25">
      <c r="A75" s="34" t="s">
        <v>50</v>
      </c>
      <c r="B75" s="17">
        <v>1</v>
      </c>
      <c r="C75" s="17">
        <v>2</v>
      </c>
      <c r="D75" s="17">
        <v>3</v>
      </c>
      <c r="E75" s="17">
        <v>4</v>
      </c>
      <c r="F75" s="17">
        <v>5</v>
      </c>
      <c r="G75" s="17">
        <v>6</v>
      </c>
      <c r="H75" s="17">
        <v>7</v>
      </c>
      <c r="I75" s="17">
        <v>8</v>
      </c>
      <c r="J75" s="17">
        <v>9</v>
      </c>
      <c r="K75" s="17">
        <v>10</v>
      </c>
      <c r="L75" s="17">
        <v>11</v>
      </c>
      <c r="M75" s="17">
        <v>12</v>
      </c>
      <c r="N75" s="17">
        <v>13</v>
      </c>
      <c r="O75" s="17">
        <v>14</v>
      </c>
      <c r="P75" s="93">
        <v>16</v>
      </c>
      <c r="Q75" s="93">
        <v>16</v>
      </c>
      <c r="R75" s="17">
        <v>17</v>
      </c>
      <c r="S75" s="17">
        <v>18</v>
      </c>
      <c r="T75" s="17">
        <v>19</v>
      </c>
      <c r="U75" s="17">
        <v>20</v>
      </c>
      <c r="V75" s="17">
        <v>21</v>
      </c>
      <c r="W75" s="17">
        <v>22</v>
      </c>
      <c r="X75" s="17">
        <v>23</v>
      </c>
      <c r="Y75" s="17">
        <v>24</v>
      </c>
      <c r="Z75" s="17">
        <v>25</v>
      </c>
      <c r="AA75" s="17">
        <v>26</v>
      </c>
      <c r="AB75" s="17">
        <v>27</v>
      </c>
      <c r="AC75" s="17">
        <v>28</v>
      </c>
      <c r="AD75" s="17">
        <v>29</v>
      </c>
      <c r="AE75" s="17">
        <v>30</v>
      </c>
      <c r="AF75" s="17">
        <v>31</v>
      </c>
      <c r="AG75" s="17">
        <v>32</v>
      </c>
      <c r="AH75" s="17">
        <v>33</v>
      </c>
      <c r="AI75" s="17">
        <v>34</v>
      </c>
      <c r="AJ75" s="17">
        <v>35</v>
      </c>
      <c r="AK75" s="17">
        <v>36</v>
      </c>
      <c r="AL75" s="17">
        <v>37</v>
      </c>
      <c r="AM75" s="17">
        <v>38</v>
      </c>
      <c r="AN75" s="17">
        <v>39</v>
      </c>
      <c r="AO75" s="17">
        <v>40</v>
      </c>
      <c r="AP75" s="17">
        <v>41</v>
      </c>
      <c r="AQ75" s="17">
        <v>42</v>
      </c>
      <c r="AR75" s="17">
        <v>43</v>
      </c>
      <c r="AS75" s="17">
        <v>44</v>
      </c>
      <c r="AT75" s="17">
        <v>45</v>
      </c>
      <c r="AU75" s="17">
        <v>46</v>
      </c>
      <c r="AV75" s="17">
        <v>47</v>
      </c>
      <c r="AW75" s="17">
        <v>48</v>
      </c>
      <c r="AX75" s="17">
        <v>49</v>
      </c>
      <c r="AY75" s="17">
        <v>50</v>
      </c>
      <c r="AZ75" s="17">
        <v>51</v>
      </c>
      <c r="BA75" s="16">
        <v>52</v>
      </c>
    </row>
    <row r="76" spans="1:53" x14ac:dyDescent="0.25">
      <c r="A76" s="32" t="s">
        <v>52</v>
      </c>
      <c r="B76" s="37">
        <v>43833</v>
      </c>
      <c r="C76" s="37">
        <v>43840</v>
      </c>
      <c r="D76" s="37">
        <v>43847</v>
      </c>
      <c r="E76" s="37">
        <v>43854</v>
      </c>
      <c r="F76" s="37">
        <v>43861</v>
      </c>
      <c r="G76" s="37">
        <v>43868</v>
      </c>
      <c r="H76" s="37">
        <v>43875</v>
      </c>
      <c r="I76" s="37">
        <v>43882</v>
      </c>
      <c r="J76" s="37">
        <v>43889</v>
      </c>
      <c r="K76" s="37">
        <v>43896</v>
      </c>
      <c r="L76" s="37">
        <v>43903</v>
      </c>
      <c r="M76" s="37">
        <v>43910</v>
      </c>
      <c r="N76" s="37">
        <v>43917</v>
      </c>
      <c r="O76" s="37">
        <v>43924</v>
      </c>
      <c r="P76" s="94">
        <v>43931</v>
      </c>
      <c r="Q76" s="94">
        <v>43938</v>
      </c>
      <c r="R76" s="36">
        <v>43945</v>
      </c>
      <c r="S76" s="36">
        <v>43952</v>
      </c>
      <c r="T76" s="36">
        <v>43959</v>
      </c>
      <c r="U76" s="36">
        <v>43966</v>
      </c>
      <c r="V76" s="36">
        <v>43973</v>
      </c>
      <c r="W76" s="36">
        <v>43980</v>
      </c>
      <c r="X76" s="36">
        <v>43987</v>
      </c>
      <c r="Y76" s="36">
        <v>43994</v>
      </c>
      <c r="Z76" s="36">
        <v>44001</v>
      </c>
      <c r="AA76" s="36">
        <v>44008</v>
      </c>
      <c r="AB76" s="36">
        <v>44015</v>
      </c>
      <c r="AC76" s="36">
        <v>44022</v>
      </c>
      <c r="AD76" s="36">
        <v>44029</v>
      </c>
      <c r="AE76" s="36">
        <v>44036</v>
      </c>
      <c r="AF76" s="36">
        <v>44043</v>
      </c>
      <c r="AG76" s="36">
        <v>44050</v>
      </c>
      <c r="AH76" s="36">
        <v>44057</v>
      </c>
      <c r="AI76" s="36">
        <v>44064</v>
      </c>
      <c r="AJ76" s="36">
        <v>44071</v>
      </c>
      <c r="AK76" s="36">
        <v>44078</v>
      </c>
      <c r="AL76" s="36">
        <v>44085</v>
      </c>
      <c r="AM76" s="36">
        <v>44092</v>
      </c>
      <c r="AN76" s="36">
        <v>44099</v>
      </c>
      <c r="AO76" s="36">
        <v>44106</v>
      </c>
      <c r="AP76" s="36">
        <v>44113</v>
      </c>
      <c r="AQ76" s="36">
        <v>44120</v>
      </c>
      <c r="AR76" s="36">
        <v>44127</v>
      </c>
      <c r="AS76" s="36">
        <v>44134</v>
      </c>
      <c r="AT76" s="36">
        <v>44141</v>
      </c>
      <c r="AU76" s="36">
        <v>44148</v>
      </c>
      <c r="AV76" s="36">
        <v>44155</v>
      </c>
      <c r="AW76" s="36">
        <v>44162</v>
      </c>
      <c r="AX76" s="36">
        <v>44169</v>
      </c>
      <c r="AY76" s="36">
        <v>44176</v>
      </c>
      <c r="AZ76" s="36">
        <v>44183</v>
      </c>
      <c r="BA76" s="15">
        <v>44190</v>
      </c>
    </row>
    <row r="77" spans="1:53" x14ac:dyDescent="0.25">
      <c r="A77" s="28" t="s">
        <v>51</v>
      </c>
      <c r="B77" s="65">
        <f>(B53/'UK Pop by Age'!$G5)*52</f>
        <v>3.4887013041033838E-4</v>
      </c>
      <c r="C77" s="65">
        <f>(C53/'UK Pop by Age'!$G5)*52</f>
        <v>0</v>
      </c>
      <c r="D77" s="65">
        <f>(D53/'UK Pop by Age'!$G5)*52</f>
        <v>6.9774026082067677E-4</v>
      </c>
      <c r="E77" s="65">
        <v>7.6751428690274436E-4</v>
      </c>
      <c r="F77" s="65">
        <v>-4.8841818257447367E-4</v>
      </c>
      <c r="G77" s="65">
        <v>-1.6745766259696241E-3</v>
      </c>
      <c r="H77" s="65">
        <v>-4.1864415649240603E-4</v>
      </c>
      <c r="I77" s="65">
        <v>-5.5819220865654137E-4</v>
      </c>
      <c r="J77" s="65">
        <v>-2.0932207824620301E-4</v>
      </c>
      <c r="K77" s="65">
        <v>7.6751428690274436E-4</v>
      </c>
      <c r="L77" s="65">
        <v>-2.7909610432827069E-4</v>
      </c>
      <c r="M77" s="65">
        <v>-3.4887013041033838E-4</v>
      </c>
      <c r="N77" s="65">
        <v>2.7909610432827069E-4</v>
      </c>
      <c r="O77" s="65">
        <v>6.9774026082067677E-4</v>
      </c>
      <c r="P77" s="99">
        <f>'UK Death v2019 predict'!P77-'UK Death v2019'!P78</f>
        <v>6.8547230019086252E-4</v>
      </c>
      <c r="Q77" s="99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5"/>
    </row>
    <row r="78" spans="1:53" x14ac:dyDescent="0.25">
      <c r="A78" s="28" t="s">
        <v>44</v>
      </c>
      <c r="B78" s="65">
        <f>(B54/'UK Pop by Age'!$G6)*52</f>
        <v>4.6569181250208783E-6</v>
      </c>
      <c r="C78" s="65">
        <f>(C54/'UK Pop by Age'!$G6)*52</f>
        <v>2.7941508750125268E-5</v>
      </c>
      <c r="D78" s="65">
        <f>(D54/'UK Pop by Age'!$G6)*52</f>
        <v>-6.0539935625271409E-5</v>
      </c>
      <c r="E78" s="65">
        <v>-4.6569181250208783E-6</v>
      </c>
      <c r="F78" s="65">
        <v>0</v>
      </c>
      <c r="G78" s="65">
        <v>-4.1912263125187899E-5</v>
      </c>
      <c r="H78" s="65">
        <v>-2.3284590625104389E-5</v>
      </c>
      <c r="I78" s="65">
        <v>-5.5883017500250537E-5</v>
      </c>
      <c r="J78" s="65">
        <v>0</v>
      </c>
      <c r="K78" s="65">
        <v>1.8627672500083513E-5</v>
      </c>
      <c r="L78" s="65">
        <v>-9.3138362500417567E-6</v>
      </c>
      <c r="M78" s="65">
        <v>-5.5883017500250537E-5</v>
      </c>
      <c r="N78" s="65">
        <v>-1.8627672500083513E-5</v>
      </c>
      <c r="O78" s="65">
        <v>3.7255345000167027E-5</v>
      </c>
      <c r="P78" s="99">
        <f>'UK Death v2019 predict'!P78-'UK Death v2019'!P79</f>
        <v>3.1012004217172002E-5</v>
      </c>
      <c r="Q78" s="99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5"/>
    </row>
    <row r="79" spans="1:53" x14ac:dyDescent="0.25">
      <c r="A79" s="28" t="s">
        <v>45</v>
      </c>
      <c r="B79" s="65">
        <f>(B55/'UK Pop by Age'!$G7)*52</f>
        <v>-5.3629548262686252E-5</v>
      </c>
      <c r="C79" s="65">
        <f>(C55/'UK Pop by Age'!$G7)*52</f>
        <v>-1.0313374665901202E-5</v>
      </c>
      <c r="D79" s="65">
        <f>(D55/'UK Pop by Age'!$G7)*52</f>
        <v>-1.0313374665901202E-5</v>
      </c>
      <c r="E79" s="65">
        <v>-5.1566873329506017E-5</v>
      </c>
      <c r="F79" s="65">
        <v>2.0626749331802403E-6</v>
      </c>
      <c r="G79" s="65">
        <v>8.2506997327209613E-6</v>
      </c>
      <c r="H79" s="65">
        <v>-3.9190823730424571E-5</v>
      </c>
      <c r="I79" s="65">
        <v>9.282037199311083E-5</v>
      </c>
      <c r="J79" s="65">
        <v>5.5692223195866494E-5</v>
      </c>
      <c r="K79" s="65">
        <v>1.8564074398622165E-5</v>
      </c>
      <c r="L79" s="65">
        <v>2.4752099198162884E-5</v>
      </c>
      <c r="M79" s="65">
        <v>-3.7128148797244329E-5</v>
      </c>
      <c r="N79" s="65">
        <v>-1.2376049599081442E-5</v>
      </c>
      <c r="O79" s="65">
        <v>-1.6501399465441923E-5</v>
      </c>
      <c r="P79" s="99">
        <f>'UK Death v2019 predict'!P79-'UK Death v2019'!P80</f>
        <v>-3.6425479314512598E-5</v>
      </c>
      <c r="Q79" s="99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5"/>
    </row>
    <row r="80" spans="1:53" x14ac:dyDescent="0.25">
      <c r="A80" s="28" t="s">
        <v>46</v>
      </c>
      <c r="B80" s="65">
        <f>(B56/'UK Pop by Age'!$G8)*52</f>
        <v>6.0646477454322123E-6</v>
      </c>
      <c r="C80" s="65">
        <f>(C56/'UK Pop by Age'!$G8)*52</f>
        <v>2.456182336900046E-4</v>
      </c>
      <c r="D80" s="65">
        <f>(D56/'UK Pop by Age'!$G8)*52</f>
        <v>4.3968696154383534E-4</v>
      </c>
      <c r="E80" s="65">
        <v>-2.4865055756272071E-4</v>
      </c>
      <c r="F80" s="65">
        <v>-5.7614153581606018E-5</v>
      </c>
      <c r="G80" s="65">
        <v>-1.7587478461753416E-4</v>
      </c>
      <c r="H80" s="65">
        <v>-2.5471520530815289E-4</v>
      </c>
      <c r="I80" s="65">
        <v>-3.7600816021679718E-4</v>
      </c>
      <c r="J80" s="65">
        <v>-2.1226267109012744E-5</v>
      </c>
      <c r="K80" s="65">
        <v>-2.7290914854444953E-4</v>
      </c>
      <c r="L80" s="65">
        <v>8.7937392308767078E-5</v>
      </c>
      <c r="M80" s="65">
        <v>4.548485809074159E-5</v>
      </c>
      <c r="N80" s="65">
        <v>2.3955358594457239E-4</v>
      </c>
      <c r="O80" s="65">
        <v>1.9042993920657145E-3</v>
      </c>
      <c r="P80" s="99">
        <f>'UK Death v2019 predict'!P80-'UK Death v2019'!P81</f>
        <v>-4.8590490892248686E-4</v>
      </c>
      <c r="Q80" s="99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5"/>
    </row>
    <row r="81" spans="1:53" x14ac:dyDescent="0.25">
      <c r="A81" s="28" t="s">
        <v>47</v>
      </c>
      <c r="B81" s="65">
        <f>(B57/'UK Pop by Age'!$G9)*52</f>
        <v>7.3525529589136998E-4</v>
      </c>
      <c r="C81" s="65">
        <f>(C57/'UK Pop by Age'!$G9)*52</f>
        <v>1.4861543214825563E-4</v>
      </c>
      <c r="D81" s="65">
        <f>(D57/'UK Pop by Age'!$G9)*52</f>
        <v>7.0396783649173718E-5</v>
      </c>
      <c r="E81" s="65">
        <v>1.7208102669798021E-4</v>
      </c>
      <c r="F81" s="65">
        <v>5.9446172859302252E-4</v>
      </c>
      <c r="G81" s="65">
        <v>-1.141992268086596E-3</v>
      </c>
      <c r="H81" s="65">
        <v>-1.2280327814355859E-3</v>
      </c>
      <c r="I81" s="65">
        <v>-6.3357105284256342E-4</v>
      </c>
      <c r="J81" s="65">
        <v>-2.581215400469703E-4</v>
      </c>
      <c r="K81" s="65">
        <v>-6.8832410679192082E-4</v>
      </c>
      <c r="L81" s="65">
        <v>2.7376526974678668E-4</v>
      </c>
      <c r="M81" s="65">
        <v>5.2406494494384873E-4</v>
      </c>
      <c r="N81" s="65">
        <v>1.2671421056851268E-3</v>
      </c>
      <c r="O81" s="65">
        <v>8.7604886318971738E-3</v>
      </c>
      <c r="P81" s="99">
        <f>'UK Death v2019 predict'!P81-'UK Death v2019'!P82</f>
        <v>-1.3977070804874394E-3</v>
      </c>
      <c r="Q81" s="99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5"/>
    </row>
    <row r="82" spans="1:53" x14ac:dyDescent="0.25">
      <c r="A82" s="28" t="s">
        <v>48</v>
      </c>
      <c r="B82" s="65">
        <f>(B58/'UK Pop by Age'!$G10)*52</f>
        <v>6.7310747361112745E-3</v>
      </c>
      <c r="C82" s="65">
        <f>(C58/'UK Pop by Age'!$G10)*52</f>
        <v>5.6402681583224909E-3</v>
      </c>
      <c r="D82" s="65">
        <f>(D58/'UK Pop by Age'!$G10)*52</f>
        <v>4.0040582916393156E-3</v>
      </c>
      <c r="E82" s="65">
        <v>9.4447886613419074E-4</v>
      </c>
      <c r="F82" s="65">
        <v>1.7293275013724619E-3</v>
      </c>
      <c r="G82" s="65">
        <v>-2.5939912520586928E-3</v>
      </c>
      <c r="H82" s="65">
        <v>-5.0948648694280991E-3</v>
      </c>
      <c r="I82" s="65">
        <v>-1.7958400975790949E-3</v>
      </c>
      <c r="J82" s="65">
        <v>-1.9820753669576676E-3</v>
      </c>
      <c r="K82" s="65">
        <v>1.077504058547457E-3</v>
      </c>
      <c r="L82" s="65">
        <v>2.2747307902668537E-3</v>
      </c>
      <c r="M82" s="65">
        <v>1.5829997897178689E-3</v>
      </c>
      <c r="N82" s="65">
        <v>6.0260412163209631E-3</v>
      </c>
      <c r="O82" s="65">
        <v>2.7509609791063473E-2</v>
      </c>
      <c r="P82" s="99">
        <f>'UK Death v2019 predict'!P82-'UK Death v2019'!P83</f>
        <v>-7.7628239757297698E-3</v>
      </c>
      <c r="Q82" s="99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5"/>
    </row>
    <row r="83" spans="1:53" x14ac:dyDescent="0.25">
      <c r="A83" s="46" t="s">
        <v>49</v>
      </c>
      <c r="B83" s="73">
        <f>(B59/'UK Pop by Age'!$G11)*52</f>
        <v>3.634276522058278E-2</v>
      </c>
      <c r="C83" s="73">
        <f>(C59/'UK Pop by Age'!$G11)*52</f>
        <v>4.684968198128199E-2</v>
      </c>
      <c r="D83" s="73">
        <f>(D59/'UK Pop by Age'!$G11)*52</f>
        <v>3.4667749505108994E-2</v>
      </c>
      <c r="E83" s="73">
        <v>5.9386920821343364E-3</v>
      </c>
      <c r="F83" s="73">
        <v>6.8015789658632583E-3</v>
      </c>
      <c r="G83" s="73">
        <v>-1.2587996892045431E-2</v>
      </c>
      <c r="H83" s="73">
        <v>-1.1268287540460024E-2</v>
      </c>
      <c r="I83" s="73">
        <v>-7.1061272777675826E-3</v>
      </c>
      <c r="J83" s="73">
        <v>-3.2485153269794665E-3</v>
      </c>
      <c r="K83" s="73">
        <v>3.4007894829316291E-3</v>
      </c>
      <c r="L83" s="73">
        <v>1.0608432864667321E-2</v>
      </c>
      <c r="M83" s="73">
        <v>3.9591280547562249E-3</v>
      </c>
      <c r="N83" s="73">
        <v>2.9794976514639793E-2</v>
      </c>
      <c r="O83" s="73">
        <v>0.12359585658117188</v>
      </c>
      <c r="P83" s="99">
        <f>'UK Death v2019 predict'!P83-'UK Death v2019'!P84</f>
        <v>-2.5877124238420063E-2</v>
      </c>
      <c r="Q83" s="99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8"/>
    </row>
    <row r="84" spans="1:53" ht="15.75" thickBot="1" x14ac:dyDescent="0.3">
      <c r="A84" s="75" t="s">
        <v>65</v>
      </c>
      <c r="B84" s="77"/>
      <c r="C84" s="77"/>
      <c r="D84" s="77"/>
      <c r="E84" s="79">
        <v>8.9231037713537574E-5</v>
      </c>
      <c r="F84" s="79">
        <v>2.4874138831649855E-4</v>
      </c>
      <c r="G84" s="79">
        <v>-5.3380691587921584E-4</v>
      </c>
      <c r="H84" s="79">
        <v>-6.917379560801674E-4</v>
      </c>
      <c r="I84" s="79">
        <v>-3.5929311645716455E-4</v>
      </c>
      <c r="J84" s="79">
        <v>-1.8083104103008943E-4</v>
      </c>
      <c r="K84" s="79">
        <v>-4.7379312060285441E-6</v>
      </c>
      <c r="L84" s="79">
        <v>3.5534484045214078E-4</v>
      </c>
      <c r="M84" s="79">
        <v>1.9267586904516079E-4</v>
      </c>
      <c r="N84" s="79">
        <v>1.0068103812810657E-3</v>
      </c>
      <c r="O84" s="79">
        <v>4.9440312134907847E-3</v>
      </c>
      <c r="P84" s="100">
        <f>'UK Death v2019 predict'!P84-'UK Death v2019'!P85</f>
        <v>-1.1319577143457989E-3</v>
      </c>
      <c r="Q84" s="90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8"/>
    </row>
    <row r="86" spans="1:53" ht="19.5" thickBot="1" x14ac:dyDescent="0.35">
      <c r="A86" s="14" t="s">
        <v>67</v>
      </c>
      <c r="B86" s="18"/>
      <c r="C86" s="18"/>
      <c r="D86" s="18"/>
      <c r="E86" s="18"/>
      <c r="F86" s="18"/>
      <c r="G86" s="18"/>
      <c r="H86" s="18"/>
      <c r="I86" s="18" t="s">
        <v>69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35"/>
    </row>
    <row r="87" spans="1:53" x14ac:dyDescent="0.25">
      <c r="A87" s="34" t="s">
        <v>50</v>
      </c>
      <c r="B87" s="17">
        <v>1</v>
      </c>
      <c r="C87" s="17">
        <v>2</v>
      </c>
      <c r="D87" s="17">
        <v>3</v>
      </c>
      <c r="E87" s="17">
        <v>4</v>
      </c>
      <c r="F87" s="17">
        <v>5</v>
      </c>
      <c r="G87" s="17">
        <v>6</v>
      </c>
      <c r="H87" s="17">
        <v>7</v>
      </c>
      <c r="I87" s="17">
        <v>8</v>
      </c>
      <c r="J87" s="17">
        <v>9</v>
      </c>
      <c r="K87" s="17">
        <v>10</v>
      </c>
      <c r="L87" s="17">
        <v>11</v>
      </c>
      <c r="M87" s="17">
        <v>12</v>
      </c>
      <c r="N87" s="17">
        <v>13</v>
      </c>
      <c r="O87" s="17">
        <v>14</v>
      </c>
      <c r="P87" s="88">
        <v>15</v>
      </c>
      <c r="Q87" s="17">
        <v>16</v>
      </c>
      <c r="R87" s="17">
        <v>17</v>
      </c>
      <c r="S87" s="17">
        <v>18</v>
      </c>
      <c r="T87" s="17">
        <v>19</v>
      </c>
      <c r="U87" s="17">
        <v>20</v>
      </c>
      <c r="V87" s="17">
        <v>21</v>
      </c>
      <c r="W87" s="17">
        <v>22</v>
      </c>
      <c r="X87" s="17">
        <v>23</v>
      </c>
      <c r="Y87" s="17">
        <v>24</v>
      </c>
      <c r="Z87" s="17">
        <v>25</v>
      </c>
      <c r="AA87" s="17">
        <v>26</v>
      </c>
      <c r="AB87" s="17">
        <v>27</v>
      </c>
      <c r="AC87" s="17">
        <v>28</v>
      </c>
      <c r="AD87" s="17">
        <v>29</v>
      </c>
      <c r="AE87" s="17">
        <v>30</v>
      </c>
      <c r="AF87" s="17">
        <v>31</v>
      </c>
      <c r="AG87" s="17">
        <v>32</v>
      </c>
      <c r="AH87" s="17">
        <v>33</v>
      </c>
      <c r="AI87" s="17">
        <v>34</v>
      </c>
      <c r="AJ87" s="17">
        <v>35</v>
      </c>
      <c r="AK87" s="17">
        <v>36</v>
      </c>
      <c r="AL87" s="17">
        <v>37</v>
      </c>
      <c r="AM87" s="17">
        <v>38</v>
      </c>
      <c r="AN87" s="17">
        <v>39</v>
      </c>
      <c r="AO87" s="17">
        <v>40</v>
      </c>
      <c r="AP87" s="17">
        <v>41</v>
      </c>
      <c r="AQ87" s="17">
        <v>42</v>
      </c>
      <c r="AR87" s="17">
        <v>43</v>
      </c>
      <c r="AS87" s="17">
        <v>44</v>
      </c>
      <c r="AT87" s="17">
        <v>45</v>
      </c>
      <c r="AU87" s="17">
        <v>46</v>
      </c>
      <c r="AV87" s="17">
        <v>47</v>
      </c>
      <c r="AW87" s="17">
        <v>48</v>
      </c>
      <c r="AX87" s="17">
        <v>49</v>
      </c>
      <c r="AY87" s="17">
        <v>50</v>
      </c>
      <c r="AZ87" s="17">
        <v>51</v>
      </c>
      <c r="BA87" s="16">
        <v>52</v>
      </c>
    </row>
    <row r="88" spans="1:53" x14ac:dyDescent="0.25">
      <c r="A88" s="32" t="s">
        <v>52</v>
      </c>
      <c r="B88" s="37">
        <v>43833</v>
      </c>
      <c r="C88" s="37">
        <v>43840</v>
      </c>
      <c r="D88" s="37">
        <v>43847</v>
      </c>
      <c r="E88" s="37">
        <v>43854</v>
      </c>
      <c r="F88" s="37">
        <v>43861</v>
      </c>
      <c r="G88" s="37">
        <v>43868</v>
      </c>
      <c r="H88" s="37">
        <v>43875</v>
      </c>
      <c r="I88" s="37">
        <v>43882</v>
      </c>
      <c r="J88" s="37">
        <v>43889</v>
      </c>
      <c r="K88" s="37">
        <v>43896</v>
      </c>
      <c r="L88" s="37">
        <v>43903</v>
      </c>
      <c r="M88" s="37">
        <v>43910</v>
      </c>
      <c r="N88" s="37">
        <v>43917</v>
      </c>
      <c r="O88" s="37">
        <v>43924</v>
      </c>
      <c r="P88" s="89">
        <v>43931</v>
      </c>
      <c r="Q88" s="36">
        <v>43938</v>
      </c>
      <c r="R88" s="36">
        <v>43945</v>
      </c>
      <c r="S88" s="36">
        <v>43952</v>
      </c>
      <c r="T88" s="36">
        <v>43959</v>
      </c>
      <c r="U88" s="36">
        <v>43966</v>
      </c>
      <c r="V88" s="36">
        <v>43973</v>
      </c>
      <c r="W88" s="36">
        <v>43980</v>
      </c>
      <c r="X88" s="36">
        <v>43987</v>
      </c>
      <c r="Y88" s="36">
        <v>43994</v>
      </c>
      <c r="Z88" s="36">
        <v>44001</v>
      </c>
      <c r="AA88" s="36">
        <v>44008</v>
      </c>
      <c r="AB88" s="36">
        <v>44015</v>
      </c>
      <c r="AC88" s="36">
        <v>44022</v>
      </c>
      <c r="AD88" s="36">
        <v>44029</v>
      </c>
      <c r="AE88" s="36">
        <v>44036</v>
      </c>
      <c r="AF88" s="36">
        <v>44043</v>
      </c>
      <c r="AG88" s="36">
        <v>44050</v>
      </c>
      <c r="AH88" s="36">
        <v>44057</v>
      </c>
      <c r="AI88" s="36">
        <v>44064</v>
      </c>
      <c r="AJ88" s="36">
        <v>44071</v>
      </c>
      <c r="AK88" s="36">
        <v>44078</v>
      </c>
      <c r="AL88" s="36">
        <v>44085</v>
      </c>
      <c r="AM88" s="36">
        <v>44092</v>
      </c>
      <c r="AN88" s="36">
        <v>44099</v>
      </c>
      <c r="AO88" s="36">
        <v>44106</v>
      </c>
      <c r="AP88" s="36">
        <v>44113</v>
      </c>
      <c r="AQ88" s="36">
        <v>44120</v>
      </c>
      <c r="AR88" s="36">
        <v>44127</v>
      </c>
      <c r="AS88" s="36">
        <v>44134</v>
      </c>
      <c r="AT88" s="36">
        <v>44141</v>
      </c>
      <c r="AU88" s="36">
        <v>44148</v>
      </c>
      <c r="AV88" s="36">
        <v>44155</v>
      </c>
      <c r="AW88" s="36">
        <v>44162</v>
      </c>
      <c r="AX88" s="36">
        <v>44169</v>
      </c>
      <c r="AY88" s="36">
        <v>44176</v>
      </c>
      <c r="AZ88" s="36">
        <v>44183</v>
      </c>
      <c r="BA88" s="15">
        <v>44190</v>
      </c>
    </row>
    <row r="89" spans="1:53" x14ac:dyDescent="0.25">
      <c r="A89" s="28" t="s">
        <v>51</v>
      </c>
      <c r="B89" s="65" t="e">
        <f>(B65/'UK Pop by Age'!$G17)*52</f>
        <v>#DIV/0!</v>
      </c>
      <c r="C89" s="65" t="e">
        <f>(C65/'UK Pop by Age'!$G17)*52</f>
        <v>#DIV/0!</v>
      </c>
      <c r="D89" s="65" t="e">
        <f>(D65/'UK Pop by Age'!$G17)*52</f>
        <v>#DIV/0!</v>
      </c>
      <c r="E89" s="86">
        <f>E41/'UK Pop by Age'!$G5*52</f>
        <v>3.6980233823495868E-3</v>
      </c>
      <c r="F89" s="86">
        <f>F41/'UK Pop by Age'!$G5*52</f>
        <v>3.4887013041033834E-3</v>
      </c>
      <c r="G89" s="86">
        <f>G41/'UK Pop by Age'!$G5*52</f>
        <v>2.0932207824620303E-3</v>
      </c>
      <c r="H89" s="86">
        <f>H41/'UK Pop by Age'!$G5*52</f>
        <v>3.0002831215289101E-3</v>
      </c>
      <c r="I89" s="86">
        <f>I41/'UK Pop by Age'!$G5*52</f>
        <v>3.5584753301854512E-3</v>
      </c>
      <c r="J89" s="86">
        <f>J41/'UK Pop by Age'!$G5*52</f>
        <v>3.418927278021316E-3</v>
      </c>
      <c r="K89" s="86">
        <f>K41/'UK Pop by Age'!$G5*52</f>
        <v>3.9073454605957894E-3</v>
      </c>
      <c r="L89" s="86">
        <f>L41/'UK Pop by Age'!$G5*52</f>
        <v>3.6980233823495868E-3</v>
      </c>
      <c r="M89" s="86">
        <f>M41/'UK Pop by Age'!$G5*52</f>
        <v>3.0700571476109774E-3</v>
      </c>
      <c r="N89" s="86">
        <f>N41/'UK Pop by Age'!$G5*52</f>
        <v>3.418927278021316E-3</v>
      </c>
      <c r="O89" s="86">
        <f>O41/'UK Pop by Age'!$G5*52</f>
        <v>3.5584753301854512E-3</v>
      </c>
      <c r="P89" s="91">
        <f>P41/'UK Pop by Age'!$G5*52</f>
        <v>3.6980233823495868E-3</v>
      </c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5"/>
    </row>
    <row r="90" spans="1:53" x14ac:dyDescent="0.25">
      <c r="A90" s="28" t="s">
        <v>44</v>
      </c>
      <c r="B90" s="65" t="e">
        <f>(B66/'UK Pop by Age'!$G18)*52</f>
        <v>#DIV/0!</v>
      </c>
      <c r="C90" s="65" t="e">
        <f>(C66/'UK Pop by Age'!$G18)*52</f>
        <v>#DIV/0!</v>
      </c>
      <c r="D90" s="65" t="e">
        <f>(D66/'UK Pop by Age'!$G18)*52</f>
        <v>#DIV/0!</v>
      </c>
      <c r="E90" s="86">
        <f>E42/'UK Pop by Age'!$G6*52</f>
        <v>9.7795280625438436E-5</v>
      </c>
      <c r="F90" s="86">
        <f>F42/'UK Pop by Age'!$G6*52</f>
        <v>6.9853771875313161E-5</v>
      </c>
      <c r="G90" s="86">
        <f>G42/'UK Pop by Age'!$G6*52</f>
        <v>7.4510690000334054E-5</v>
      </c>
      <c r="H90" s="86">
        <f>H42/'UK Pop by Age'!$G6*52</f>
        <v>5.5883017500250537E-5</v>
      </c>
      <c r="I90" s="86">
        <f>I42/'UK Pop by Age'!$G6*52</f>
        <v>8.3824526250375798E-5</v>
      </c>
      <c r="J90" s="86">
        <f>J42/'UK Pop by Age'!$G6*52</f>
        <v>9.3138362500417557E-5</v>
      </c>
      <c r="K90" s="86">
        <f>K42/'UK Pop by Age'!$G6*52</f>
        <v>9.3138362500417557E-5</v>
      </c>
      <c r="L90" s="86">
        <f>L42/'UK Pop by Age'!$G6*52</f>
        <v>1.0245219875045932E-4</v>
      </c>
      <c r="M90" s="86">
        <f>M42/'UK Pop by Age'!$G6*52</f>
        <v>5.5883017500250537E-5</v>
      </c>
      <c r="N90" s="86">
        <f>N42/'UK Pop by Age'!$G6*52</f>
        <v>6.0539935625271409E-5</v>
      </c>
      <c r="O90" s="86">
        <f>O42/'UK Pop by Age'!$G6*52</f>
        <v>9.7795280625438436E-5</v>
      </c>
      <c r="P90" s="91">
        <f>P42/'UK Pop by Age'!$G6*52</f>
        <v>1.3505062562560547E-4</v>
      </c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5"/>
    </row>
    <row r="91" spans="1:53" x14ac:dyDescent="0.25">
      <c r="A91" s="28" t="s">
        <v>45</v>
      </c>
      <c r="B91" s="65" t="e">
        <f>(B67/'UK Pop by Age'!$G19)*52</f>
        <v>#DIV/0!</v>
      </c>
      <c r="C91" s="65" t="e">
        <f>(C67/'UK Pop by Age'!$G19)*52</f>
        <v>#DIV/0!</v>
      </c>
      <c r="D91" s="65" t="e">
        <f>(D67/'UK Pop by Age'!$G19)*52</f>
        <v>#DIV/0!</v>
      </c>
      <c r="E91" s="86">
        <f>E43/'UK Pop by Age'!$G7*52</f>
        <v>6.4767992901859552E-4</v>
      </c>
      <c r="F91" s="86">
        <f>F43/'UK Pop by Age'!$G7*52</f>
        <v>6.3530387941951403E-4</v>
      </c>
      <c r="G91" s="86">
        <f>G43/'UK Pop by Age'!$G7*52</f>
        <v>5.5898490689184526E-4</v>
      </c>
      <c r="H91" s="86">
        <f>H43/'UK Pop by Age'!$G7*52</f>
        <v>5.8992503088954877E-4</v>
      </c>
      <c r="I91" s="86">
        <f>I43/'UK Pop by Age'!$G7*52</f>
        <v>6.6211865355085716E-4</v>
      </c>
      <c r="J91" s="86">
        <f>J43/'UK Pop by Age'!$G7*52</f>
        <v>6.4974260395177577E-4</v>
      </c>
      <c r="K91" s="86">
        <f>K43/'UK Pop by Age'!$G7*52</f>
        <v>6.4355457915223502E-4</v>
      </c>
      <c r="L91" s="86">
        <f>L43/'UK Pop by Age'!$G7*52</f>
        <v>6.4149190421905478E-4</v>
      </c>
      <c r="M91" s="86">
        <f>M43/'UK Pop by Age'!$G7*52</f>
        <v>5.6723560662456614E-4</v>
      </c>
      <c r="N91" s="86">
        <f>N43/'UK Pop by Age'!$G7*52</f>
        <v>5.8373700609000813E-4</v>
      </c>
      <c r="O91" s="86">
        <f>O43/'UK Pop by Age'!$G7*52</f>
        <v>5.9405038075590927E-4</v>
      </c>
      <c r="P91" s="91">
        <f>P43/'UK Pop by Age'!$G7*52</f>
        <v>6.0436375542181051E-4</v>
      </c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5"/>
    </row>
    <row r="92" spans="1:53" x14ac:dyDescent="0.25">
      <c r="A92" s="28" t="s">
        <v>46</v>
      </c>
      <c r="B92" s="65" t="e">
        <f>(B68/'UK Pop by Age'!$G20)*52</f>
        <v>#DIV/0!</v>
      </c>
      <c r="C92" s="65" t="e">
        <f>(C68/'UK Pop by Age'!$G20)*52</f>
        <v>#DIV/0!</v>
      </c>
      <c r="D92" s="65" t="e">
        <f>(D68/'UK Pop by Age'!$G20)*52</f>
        <v>#DIV/0!</v>
      </c>
      <c r="E92" s="86">
        <f>E44/'UK Pop by Age'!$G8*52</f>
        <v>4.1118311714030392E-3</v>
      </c>
      <c r="F92" s="86">
        <f>F44/'UK Pop by Age'!$G8*52</f>
        <v>4.0875725804213111E-3</v>
      </c>
      <c r="G92" s="86">
        <f>G44/'UK Pop by Age'!$G8*52</f>
        <v>4.0299584268397052E-3</v>
      </c>
      <c r="H92" s="86">
        <f>H44/'UK Pop by Age'!$G8*52</f>
        <v>3.905633148058345E-3</v>
      </c>
      <c r="I92" s="86">
        <f>I44/'UK Pop by Age'!$G8*52</f>
        <v>3.8540836422221707E-3</v>
      </c>
      <c r="J92" s="86">
        <f>J44/'UK Pop by Age'!$G8*52</f>
        <v>3.8116311080041453E-3</v>
      </c>
      <c r="K92" s="86">
        <f>K44/'UK Pop by Age'!$G8*52</f>
        <v>3.7964694886405649E-3</v>
      </c>
      <c r="L92" s="86">
        <f>L44/'UK Pop by Age'!$G8*52</f>
        <v>4.0633139894395822E-3</v>
      </c>
      <c r="M92" s="86">
        <f>M44/'UK Pop by Age'!$G8*52</f>
        <v>3.8328573751131583E-3</v>
      </c>
      <c r="N92" s="86">
        <f>N44/'UK Pop by Age'!$G8*52</f>
        <v>3.9450533584036536E-3</v>
      </c>
      <c r="O92" s="86">
        <f>O44/'UK Pop by Age'!$G8*52</f>
        <v>5.640122403251957E-3</v>
      </c>
      <c r="P92" s="91">
        <f>P44/'UK Pop by Age'!$G8*52</f>
        <v>7.3351914481002605E-3</v>
      </c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5"/>
    </row>
    <row r="93" spans="1:53" x14ac:dyDescent="0.25">
      <c r="A93" s="28" t="s">
        <v>47</v>
      </c>
      <c r="B93" s="65" t="e">
        <f>(B69/'UK Pop by Age'!$G21)*52</f>
        <v>#DIV/0!</v>
      </c>
      <c r="C93" s="65" t="e">
        <f>(C69/'UK Pop by Age'!$G21)*52</f>
        <v>#DIV/0!</v>
      </c>
      <c r="D93" s="65" t="e">
        <f>(D69/'UK Pop by Age'!$G21)*52</f>
        <v>#DIV/0!</v>
      </c>
      <c r="E93" s="86">
        <f>E45/'UK Pop by Age'!$G9*52</f>
        <v>1.531521137612024E-2</v>
      </c>
      <c r="F93" s="86">
        <f>F45/'UK Pop by Age'!$G9*52</f>
        <v>1.5080555430622991E-2</v>
      </c>
      <c r="G93" s="86">
        <f>G45/'UK Pop by Age'!$G9*52</f>
        <v>1.4149753513483918E-2</v>
      </c>
      <c r="H93" s="86">
        <f>H45/'UK Pop by Age'!$G9*52</f>
        <v>1.3719550946738967E-2</v>
      </c>
      <c r="I93" s="86">
        <f>I45/'UK Pop by Age'!$G9*52</f>
        <v>1.3633510433389978E-2</v>
      </c>
      <c r="J93" s="86">
        <f>J45/'UK Pop by Age'!$G9*52</f>
        <v>1.4024603675885384E-2</v>
      </c>
      <c r="K93" s="86">
        <f>K45/'UK Pop by Age'!$G9*52</f>
        <v>1.3836878919487589E-2</v>
      </c>
      <c r="L93" s="86">
        <f>L45/'UK Pop by Age'!$G9*52</f>
        <v>1.3711729081889059E-2</v>
      </c>
      <c r="M93" s="86">
        <f>M45/'UK Pop by Age'!$G9*52</f>
        <v>1.392291943283658E-2</v>
      </c>
      <c r="N93" s="86">
        <f>N45/'UK Pop by Age'!$G9*52</f>
        <v>1.4118466054084285E-2</v>
      </c>
      <c r="O93" s="86">
        <f>O45/'UK Pop by Age'!$G9*52</f>
        <v>2.1384978499648995E-2</v>
      </c>
      <c r="P93" s="91">
        <f>P45/'UK Pop by Age'!$G9*52</f>
        <v>2.8651490945213701E-2</v>
      </c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5"/>
    </row>
    <row r="94" spans="1:53" x14ac:dyDescent="0.25">
      <c r="A94" s="28" t="s">
        <v>48</v>
      </c>
      <c r="B94" s="65" t="e">
        <f>(B70/'UK Pop by Age'!$G22)*52</f>
        <v>#DIV/0!</v>
      </c>
      <c r="C94" s="65" t="e">
        <f>(C70/'UK Pop by Age'!$G22)*52</f>
        <v>#DIV/0!</v>
      </c>
      <c r="D94" s="65" t="e">
        <f>(D70/'UK Pop by Age'!$G22)*52</f>
        <v>#DIV/0!</v>
      </c>
      <c r="E94" s="86">
        <f>E46/'UK Pop by Age'!$G10*52</f>
        <v>4.4390506708306965E-2</v>
      </c>
      <c r="F94" s="86">
        <f>F46/'UK Pop by Age'!$G10*52</f>
        <v>4.3313002649759506E-2</v>
      </c>
      <c r="G94" s="86">
        <f>G46/'UK Pop by Age'!$G10*52</f>
        <v>4.0652498801494179E-2</v>
      </c>
      <c r="H94" s="86">
        <f>H46/'UK Pop by Age'!$G10*52</f>
        <v>4.0027280397151831E-2</v>
      </c>
      <c r="I94" s="86">
        <f>I46/'UK Pop by Age'!$G10*52</f>
        <v>4.035984337818499E-2</v>
      </c>
      <c r="J94" s="86">
        <f>J46/'UK Pop by Age'!$G10*52</f>
        <v>3.9481877108257436E-2</v>
      </c>
      <c r="K94" s="86">
        <f>K46/'UK Pop by Age'!$G10*52</f>
        <v>4.1543767590663069E-2</v>
      </c>
      <c r="L94" s="86">
        <f>L46/'UK Pop by Age'!$G10*52</f>
        <v>4.1291019725077857E-2</v>
      </c>
      <c r="M94" s="86">
        <f>M46/'UK Pop by Age'!$G10*52</f>
        <v>4.079882651314877E-2</v>
      </c>
      <c r="N94" s="86">
        <f>N46/'UK Pop by Age'!$G10*52</f>
        <v>4.3193279976587562E-2</v>
      </c>
      <c r="O94" s="86">
        <f>O46/'UK Pop by Age'!$G10*52</f>
        <v>6.6579108802839779E-2</v>
      </c>
      <c r="P94" s="91">
        <f>P46/'UK Pop by Age'!$G10*52</f>
        <v>8.9964937629091996E-2</v>
      </c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5"/>
    </row>
    <row r="95" spans="1:53" x14ac:dyDescent="0.25">
      <c r="A95" s="46" t="s">
        <v>49</v>
      </c>
      <c r="B95" s="73" t="e">
        <f>(B71/'UK Pop by Age'!$G23)*52</f>
        <v>#DIV/0!</v>
      </c>
      <c r="C95" s="73" t="e">
        <f>(C71/'UK Pop by Age'!$G23)*52</f>
        <v>#DIV/0!</v>
      </c>
      <c r="D95" s="73" t="e">
        <f>(D71/'UK Pop by Age'!$G23)*52</f>
        <v>#DIV/0!</v>
      </c>
      <c r="E95" s="87">
        <f>E47/'UK Pop by Age'!$G11*52</f>
        <v>0.24434926225123671</v>
      </c>
      <c r="F95" s="87">
        <f>F47/'UK Pop by Age'!$G11*52</f>
        <v>0.23891815068894295</v>
      </c>
      <c r="G95" s="87">
        <f>G47/'UK Pop by Age'!$G11*52</f>
        <v>0.22704076652467428</v>
      </c>
      <c r="H95" s="87">
        <f>H47/'UK Pop by Age'!$G11*52</f>
        <v>0.23125368483935077</v>
      </c>
      <c r="I95" s="87">
        <f>I47/'UK Pop by Age'!$G11*52</f>
        <v>0.22343694483380644</v>
      </c>
      <c r="J95" s="87">
        <f>J47/'UK Pop by Age'!$G11*52</f>
        <v>0.22399528340563099</v>
      </c>
      <c r="K95" s="87">
        <f>K47/'UK Pop by Age'!$G11*52</f>
        <v>0.22130510665047617</v>
      </c>
      <c r="L95" s="87">
        <f>L47/'UK Pop by Age'!$G11*52</f>
        <v>0.22506120249729614</v>
      </c>
      <c r="M95" s="87">
        <f>M47/'UK Pop by Age'!$G11*52</f>
        <v>0.21338685054096371</v>
      </c>
      <c r="N95" s="87">
        <f>N47/'UK Pop by Age'!$G11*52</f>
        <v>0.2255687830171367</v>
      </c>
      <c r="O95" s="87">
        <f>O47/'UK Pop by Age'!$G11*52</f>
        <v>0.32627275815350015</v>
      </c>
      <c r="P95" s="92">
        <f>P47/'UK Pop by Age'!$G11*52</f>
        <v>0.42697673328986363</v>
      </c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8"/>
    </row>
    <row r="96" spans="1:53" s="18" customFormat="1" ht="15.75" thickBot="1" x14ac:dyDescent="0.3">
      <c r="A96" s="75" t="s">
        <v>65</v>
      </c>
      <c r="B96" s="77"/>
      <c r="C96" s="77"/>
      <c r="D96" s="77"/>
      <c r="E96" s="79">
        <f>E48/'UK Pop by Age'!$G12*52</f>
        <v>9.3597830975093877E-3</v>
      </c>
      <c r="F96" s="79">
        <f>F48/'UK Pop by Age'!$G12*52</f>
        <v>9.1694761940672408E-3</v>
      </c>
      <c r="G96" s="79">
        <f>G48/'UK Pop by Age'!$G12*52</f>
        <v>8.673572727836254E-3</v>
      </c>
      <c r="H96" s="79">
        <f>H48/'UK Pop by Age'!$G12*52</f>
        <v>8.6451451406000818E-3</v>
      </c>
      <c r="I96" s="79">
        <f>I48/'UK Pop by Age'!$G12*52</f>
        <v>8.5598623788915688E-3</v>
      </c>
      <c r="J96" s="79">
        <f>J48/'UK Pop by Age'!$G12*52</f>
        <v>8.5401209988664496E-3</v>
      </c>
      <c r="K96" s="79">
        <f>K48/'UK Pop by Age'!$G12*52</f>
        <v>8.6009244493438167E-3</v>
      </c>
      <c r="L96" s="79">
        <f>L48/'UK Pop by Age'!$G12*52</f>
        <v>8.6996313494694111E-3</v>
      </c>
      <c r="M96" s="79">
        <f>M48/'UK Pop by Age'!$G12*52</f>
        <v>8.406669269896647E-3</v>
      </c>
      <c r="N96" s="79">
        <f>N48/'UK Pop by Age'!$G12*52</f>
        <v>8.7983382495950054E-3</v>
      </c>
      <c r="O96" s="79">
        <f>O48/'UK Pop by Age'!$G12*52</f>
        <v>1.2940079778864957E-2</v>
      </c>
      <c r="P96" s="90">
        <f>P48/'UK Pop by Age'!$G12*52</f>
        <v>1.7081821308134907E-2</v>
      </c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8"/>
    </row>
    <row r="97" spans="1:53" s="31" customFormat="1" x14ac:dyDescent="0.25">
      <c r="A97" s="30"/>
      <c r="B97" s="44"/>
      <c r="C97" s="44"/>
      <c r="D97" s="44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</row>
    <row r="98" spans="1:53" s="31" customFormat="1" ht="18.75" x14ac:dyDescent="0.3">
      <c r="A98" s="14" t="s">
        <v>66</v>
      </c>
      <c r="B98" s="44"/>
      <c r="C98" s="44"/>
      <c r="D98" s="44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</row>
    <row r="99" spans="1:53" s="31" customFormat="1" x14ac:dyDescent="0.25">
      <c r="A99" s="34" t="s">
        <v>50</v>
      </c>
      <c r="B99" s="17">
        <v>1</v>
      </c>
      <c r="C99" s="17">
        <v>2</v>
      </c>
      <c r="D99" s="17">
        <v>3</v>
      </c>
      <c r="E99" s="17">
        <v>4</v>
      </c>
      <c r="F99" s="17">
        <v>5</v>
      </c>
      <c r="G99" s="17">
        <v>6</v>
      </c>
      <c r="H99" s="17">
        <v>7</v>
      </c>
      <c r="I99" s="17">
        <v>8</v>
      </c>
      <c r="J99" s="17">
        <v>9</v>
      </c>
      <c r="K99" s="17">
        <v>10</v>
      </c>
      <c r="L99" s="17">
        <v>11</v>
      </c>
      <c r="M99" s="17">
        <v>12</v>
      </c>
      <c r="N99" s="17">
        <v>13</v>
      </c>
      <c r="O99" s="17">
        <v>14</v>
      </c>
      <c r="P99" s="17">
        <v>15</v>
      </c>
      <c r="Q99" s="17">
        <v>16</v>
      </c>
      <c r="R99" s="17">
        <v>17</v>
      </c>
      <c r="S99" s="17">
        <v>18</v>
      </c>
      <c r="T99" s="17">
        <v>19</v>
      </c>
      <c r="U99" s="17">
        <v>20</v>
      </c>
      <c r="V99" s="17">
        <v>21</v>
      </c>
      <c r="W99" s="17">
        <v>22</v>
      </c>
      <c r="X99" s="17">
        <v>23</v>
      </c>
      <c r="Y99" s="17">
        <v>24</v>
      </c>
      <c r="Z99" s="17">
        <v>25</v>
      </c>
      <c r="AA99" s="17">
        <v>26</v>
      </c>
      <c r="AB99" s="17">
        <v>27</v>
      </c>
      <c r="AC99" s="17">
        <v>28</v>
      </c>
      <c r="AD99" s="17">
        <v>29</v>
      </c>
      <c r="AE99" s="17">
        <v>30</v>
      </c>
      <c r="AF99" s="17">
        <v>31</v>
      </c>
      <c r="AG99" s="17">
        <v>32</v>
      </c>
      <c r="AH99" s="17">
        <v>33</v>
      </c>
      <c r="AI99" s="17">
        <v>34</v>
      </c>
      <c r="AJ99" s="17">
        <v>35</v>
      </c>
      <c r="AK99" s="17">
        <v>36</v>
      </c>
      <c r="AL99" s="17">
        <v>37</v>
      </c>
      <c r="AM99" s="17">
        <v>38</v>
      </c>
      <c r="AN99" s="17">
        <v>39</v>
      </c>
      <c r="AO99" s="17">
        <v>40</v>
      </c>
      <c r="AP99" s="17">
        <v>41</v>
      </c>
      <c r="AQ99" s="17">
        <v>42</v>
      </c>
      <c r="AR99" s="17">
        <v>43</v>
      </c>
      <c r="AS99" s="17">
        <v>44</v>
      </c>
      <c r="AT99" s="17">
        <v>45</v>
      </c>
      <c r="AU99" s="17">
        <v>46</v>
      </c>
      <c r="AV99" s="17">
        <v>47</v>
      </c>
      <c r="AW99" s="17">
        <v>48</v>
      </c>
      <c r="AX99" s="17">
        <v>49</v>
      </c>
      <c r="AY99" s="17">
        <v>50</v>
      </c>
      <c r="AZ99" s="17">
        <v>51</v>
      </c>
      <c r="BA99" s="17">
        <v>52</v>
      </c>
    </row>
    <row r="100" spans="1:53" s="31" customFormat="1" x14ac:dyDescent="0.25">
      <c r="A100" s="32" t="s">
        <v>52</v>
      </c>
      <c r="B100" s="37">
        <v>43833</v>
      </c>
      <c r="C100" s="37">
        <v>43840</v>
      </c>
      <c r="D100" s="37">
        <v>43847</v>
      </c>
      <c r="E100" s="37">
        <v>43854</v>
      </c>
      <c r="F100" s="37">
        <v>43861</v>
      </c>
      <c r="G100" s="37">
        <v>43868</v>
      </c>
      <c r="H100" s="37">
        <v>43875</v>
      </c>
      <c r="I100" s="37">
        <v>43882</v>
      </c>
      <c r="J100" s="37">
        <v>43889</v>
      </c>
      <c r="K100" s="37">
        <v>43896</v>
      </c>
      <c r="L100" s="37">
        <v>43903</v>
      </c>
      <c r="M100" s="37">
        <v>43910</v>
      </c>
      <c r="N100" s="37">
        <v>43917</v>
      </c>
      <c r="O100" s="37">
        <v>43924</v>
      </c>
      <c r="P100" s="36">
        <v>43931</v>
      </c>
      <c r="Q100" s="36">
        <v>43938</v>
      </c>
      <c r="R100" s="36">
        <v>43945</v>
      </c>
      <c r="S100" s="36">
        <v>43952</v>
      </c>
      <c r="T100" s="36">
        <v>43959</v>
      </c>
      <c r="U100" s="36">
        <v>43966</v>
      </c>
      <c r="V100" s="36">
        <v>43973</v>
      </c>
      <c r="W100" s="36">
        <v>43980</v>
      </c>
      <c r="X100" s="36">
        <v>43987</v>
      </c>
      <c r="Y100" s="36">
        <v>43994</v>
      </c>
      <c r="Z100" s="36">
        <v>44001</v>
      </c>
      <c r="AA100" s="36">
        <v>44008</v>
      </c>
      <c r="AB100" s="36">
        <v>44015</v>
      </c>
      <c r="AC100" s="36">
        <v>44022</v>
      </c>
      <c r="AD100" s="36">
        <v>44029</v>
      </c>
      <c r="AE100" s="36">
        <v>44036</v>
      </c>
      <c r="AF100" s="36">
        <v>44043</v>
      </c>
      <c r="AG100" s="36">
        <v>44050</v>
      </c>
      <c r="AH100" s="36">
        <v>44057</v>
      </c>
      <c r="AI100" s="36">
        <v>44064</v>
      </c>
      <c r="AJ100" s="36">
        <v>44071</v>
      </c>
      <c r="AK100" s="36">
        <v>44078</v>
      </c>
      <c r="AL100" s="36">
        <v>44085</v>
      </c>
      <c r="AM100" s="36">
        <v>44092</v>
      </c>
      <c r="AN100" s="36">
        <v>44099</v>
      </c>
      <c r="AO100" s="36">
        <v>44106</v>
      </c>
      <c r="AP100" s="36">
        <v>44113</v>
      </c>
      <c r="AQ100" s="36">
        <v>44120</v>
      </c>
      <c r="AR100" s="36">
        <v>44127</v>
      </c>
      <c r="AS100" s="36">
        <v>44134</v>
      </c>
      <c r="AT100" s="36">
        <v>44141</v>
      </c>
      <c r="AU100" s="36">
        <v>44148</v>
      </c>
      <c r="AV100" s="36">
        <v>44155</v>
      </c>
      <c r="AW100" s="36">
        <v>44162</v>
      </c>
      <c r="AX100" s="36">
        <v>44169</v>
      </c>
      <c r="AY100" s="36">
        <v>44176</v>
      </c>
      <c r="AZ100" s="36">
        <v>44183</v>
      </c>
      <c r="BA100" s="36">
        <v>44190</v>
      </c>
    </row>
    <row r="101" spans="1:53" s="31" customFormat="1" ht="26.25" x14ac:dyDescent="0.25">
      <c r="A101" s="30" t="s">
        <v>43</v>
      </c>
      <c r="B101" s="38">
        <v>52</v>
      </c>
      <c r="C101" s="38">
        <v>73</v>
      </c>
      <c r="D101" s="38">
        <v>59</v>
      </c>
      <c r="E101" s="38">
        <v>50</v>
      </c>
      <c r="F101" s="38">
        <v>41</v>
      </c>
      <c r="G101" s="38">
        <v>45</v>
      </c>
      <c r="H101" s="38">
        <v>48</v>
      </c>
      <c r="I101" s="38">
        <v>26</v>
      </c>
      <c r="J101" s="38">
        <v>45</v>
      </c>
      <c r="K101" s="38">
        <v>47</v>
      </c>
      <c r="L101" s="38">
        <v>47</v>
      </c>
      <c r="M101" s="38">
        <v>46</v>
      </c>
      <c r="N101" s="38">
        <v>43</v>
      </c>
      <c r="O101" s="38">
        <v>46</v>
      </c>
      <c r="P101" s="38">
        <v>36</v>
      </c>
      <c r="Q101" s="38">
        <v>54</v>
      </c>
      <c r="R101" s="38">
        <v>57</v>
      </c>
      <c r="S101" s="38">
        <v>51</v>
      </c>
      <c r="T101" s="38">
        <v>48</v>
      </c>
      <c r="U101" s="33">
        <v>52</v>
      </c>
      <c r="V101" s="33">
        <v>60</v>
      </c>
      <c r="W101" s="33">
        <v>46</v>
      </c>
      <c r="X101" s="38">
        <v>46</v>
      </c>
      <c r="Y101" s="38">
        <v>60</v>
      </c>
      <c r="Z101" s="38">
        <v>55</v>
      </c>
      <c r="AA101" s="38">
        <v>43</v>
      </c>
      <c r="AB101" s="38">
        <v>50</v>
      </c>
      <c r="AC101" s="38">
        <v>48</v>
      </c>
      <c r="AD101" s="38">
        <v>45</v>
      </c>
      <c r="AE101" s="38">
        <v>59</v>
      </c>
      <c r="AF101" s="38">
        <v>62</v>
      </c>
      <c r="AG101" s="38">
        <v>59</v>
      </c>
      <c r="AH101" s="38">
        <v>64</v>
      </c>
      <c r="AI101" s="38">
        <v>44</v>
      </c>
      <c r="AJ101" s="38">
        <v>51</v>
      </c>
      <c r="AK101" s="38">
        <v>45</v>
      </c>
      <c r="AL101" s="38">
        <v>55</v>
      </c>
      <c r="AM101" s="33">
        <v>69</v>
      </c>
      <c r="AN101" s="38">
        <v>50</v>
      </c>
      <c r="AO101" s="38">
        <v>40</v>
      </c>
      <c r="AP101" s="38">
        <v>47</v>
      </c>
      <c r="AQ101" s="38">
        <v>43</v>
      </c>
      <c r="AR101" s="38">
        <v>65</v>
      </c>
      <c r="AS101" s="38">
        <v>46</v>
      </c>
      <c r="AT101" s="38">
        <v>44</v>
      </c>
      <c r="AU101" s="38">
        <v>47</v>
      </c>
      <c r="AV101" s="38">
        <v>62</v>
      </c>
      <c r="AW101" s="38">
        <v>58</v>
      </c>
      <c r="AX101" s="38">
        <v>45</v>
      </c>
      <c r="AY101" s="38">
        <v>51</v>
      </c>
      <c r="AZ101" s="38">
        <v>41</v>
      </c>
      <c r="BA101" s="38">
        <v>22</v>
      </c>
    </row>
    <row r="102" spans="1:53" s="31" customFormat="1" x14ac:dyDescent="0.25">
      <c r="A102" s="28" t="s">
        <v>44</v>
      </c>
      <c r="B102" s="38">
        <v>18</v>
      </c>
      <c r="C102" s="38">
        <v>17</v>
      </c>
      <c r="D102" s="38">
        <v>22</v>
      </c>
      <c r="E102" s="38">
        <v>25</v>
      </c>
      <c r="F102" s="38">
        <v>14</v>
      </c>
      <c r="G102" s="38">
        <v>23</v>
      </c>
      <c r="H102" s="38">
        <v>17</v>
      </c>
      <c r="I102" s="38">
        <v>13</v>
      </c>
      <c r="J102" s="38">
        <v>11</v>
      </c>
      <c r="K102" s="38">
        <v>27</v>
      </c>
      <c r="L102" s="38">
        <v>17</v>
      </c>
      <c r="M102" s="38">
        <v>15</v>
      </c>
      <c r="N102" s="38">
        <v>20</v>
      </c>
      <c r="O102" s="38">
        <v>22</v>
      </c>
      <c r="P102" s="38">
        <v>25</v>
      </c>
      <c r="Q102" s="38">
        <v>21</v>
      </c>
      <c r="R102" s="38">
        <v>12</v>
      </c>
      <c r="S102" s="38">
        <v>21</v>
      </c>
      <c r="T102" s="38">
        <v>21</v>
      </c>
      <c r="U102" s="33">
        <v>24</v>
      </c>
      <c r="V102" s="33">
        <v>13</v>
      </c>
      <c r="W102" s="33">
        <v>18</v>
      </c>
      <c r="X102" s="38">
        <v>19</v>
      </c>
      <c r="Y102" s="38">
        <v>17</v>
      </c>
      <c r="Z102" s="38">
        <v>21</v>
      </c>
      <c r="AA102" s="38">
        <v>22</v>
      </c>
      <c r="AB102" s="38">
        <v>23</v>
      </c>
      <c r="AC102" s="38">
        <v>21</v>
      </c>
      <c r="AD102" s="38">
        <v>15</v>
      </c>
      <c r="AE102" s="38">
        <v>13</v>
      </c>
      <c r="AF102" s="38">
        <v>18</v>
      </c>
      <c r="AG102" s="38">
        <v>18</v>
      </c>
      <c r="AH102" s="38">
        <v>11</v>
      </c>
      <c r="AI102" s="38">
        <v>22</v>
      </c>
      <c r="AJ102" s="38">
        <v>11</v>
      </c>
      <c r="AK102" s="38">
        <v>20</v>
      </c>
      <c r="AL102" s="38">
        <v>18</v>
      </c>
      <c r="AM102" s="33">
        <v>18</v>
      </c>
      <c r="AN102" s="38">
        <v>10</v>
      </c>
      <c r="AO102" s="38">
        <v>17</v>
      </c>
      <c r="AP102" s="38">
        <v>20</v>
      </c>
      <c r="AQ102" s="38">
        <v>18</v>
      </c>
      <c r="AR102" s="38">
        <v>24</v>
      </c>
      <c r="AS102" s="38">
        <v>24</v>
      </c>
      <c r="AT102" s="38">
        <v>12</v>
      </c>
      <c r="AU102" s="38">
        <v>29</v>
      </c>
      <c r="AV102" s="38">
        <v>22</v>
      </c>
      <c r="AW102" s="38">
        <v>20</v>
      </c>
      <c r="AX102" s="38">
        <v>15</v>
      </c>
      <c r="AY102" s="38">
        <v>13</v>
      </c>
      <c r="AZ102" s="38">
        <v>23</v>
      </c>
      <c r="BA102" s="38">
        <v>11</v>
      </c>
    </row>
    <row r="103" spans="1:53" s="31" customFormat="1" x14ac:dyDescent="0.25">
      <c r="A103" s="28" t="s">
        <v>45</v>
      </c>
      <c r="B103" s="38">
        <v>208</v>
      </c>
      <c r="C103" s="38">
        <v>302</v>
      </c>
      <c r="D103" s="38">
        <v>286</v>
      </c>
      <c r="E103" s="38">
        <v>298</v>
      </c>
      <c r="F103" s="38">
        <v>339</v>
      </c>
      <c r="G103" s="38">
        <v>293</v>
      </c>
      <c r="H103" s="38">
        <v>318</v>
      </c>
      <c r="I103" s="38">
        <v>294</v>
      </c>
      <c r="J103" s="38">
        <v>254</v>
      </c>
      <c r="K103" s="38">
        <v>287</v>
      </c>
      <c r="L103" s="38">
        <v>329</v>
      </c>
      <c r="M103" s="38">
        <v>278</v>
      </c>
      <c r="N103" s="38">
        <v>261</v>
      </c>
      <c r="O103" s="38">
        <v>260</v>
      </c>
      <c r="P103" s="38">
        <v>337</v>
      </c>
      <c r="Q103" s="38">
        <v>301</v>
      </c>
      <c r="R103" s="38">
        <v>340</v>
      </c>
      <c r="S103" s="38">
        <v>308</v>
      </c>
      <c r="T103" s="38">
        <v>247</v>
      </c>
      <c r="U103" s="33">
        <v>300</v>
      </c>
      <c r="V103" s="33">
        <v>294</v>
      </c>
      <c r="W103" s="33">
        <v>250</v>
      </c>
      <c r="X103" s="38">
        <v>298</v>
      </c>
      <c r="Y103" s="38">
        <v>286</v>
      </c>
      <c r="Z103" s="38">
        <v>308</v>
      </c>
      <c r="AA103" s="38">
        <v>306</v>
      </c>
      <c r="AB103" s="38">
        <v>286</v>
      </c>
      <c r="AC103" s="38">
        <v>304</v>
      </c>
      <c r="AD103" s="38">
        <v>304</v>
      </c>
      <c r="AE103" s="38">
        <v>291</v>
      </c>
      <c r="AF103" s="38">
        <v>286</v>
      </c>
      <c r="AG103" s="38">
        <v>328</v>
      </c>
      <c r="AH103" s="38">
        <v>253</v>
      </c>
      <c r="AI103" s="38">
        <v>250</v>
      </c>
      <c r="AJ103" s="38">
        <v>233</v>
      </c>
      <c r="AK103" s="38">
        <v>323</v>
      </c>
      <c r="AL103" s="38">
        <v>275</v>
      </c>
      <c r="AM103" s="33">
        <v>292</v>
      </c>
      <c r="AN103" s="38">
        <v>270</v>
      </c>
      <c r="AO103" s="38">
        <v>287</v>
      </c>
      <c r="AP103" s="38">
        <v>328</v>
      </c>
      <c r="AQ103" s="38">
        <v>301</v>
      </c>
      <c r="AR103" s="38">
        <v>309</v>
      </c>
      <c r="AS103" s="38">
        <v>289</v>
      </c>
      <c r="AT103" s="38">
        <v>308</v>
      </c>
      <c r="AU103" s="38">
        <v>292</v>
      </c>
      <c r="AV103" s="38">
        <v>312</v>
      </c>
      <c r="AW103" s="38">
        <v>317</v>
      </c>
      <c r="AX103" s="38">
        <v>326</v>
      </c>
      <c r="AY103" s="38">
        <v>295</v>
      </c>
      <c r="AZ103" s="38">
        <v>333</v>
      </c>
      <c r="BA103" s="38">
        <v>166</v>
      </c>
    </row>
    <row r="104" spans="1:53" s="31" customFormat="1" x14ac:dyDescent="0.25">
      <c r="A104" s="28" t="s">
        <v>46</v>
      </c>
      <c r="B104" s="38">
        <v>1290</v>
      </c>
      <c r="C104" s="38">
        <v>1561</v>
      </c>
      <c r="D104" s="38">
        <v>1507</v>
      </c>
      <c r="E104" s="38">
        <v>1459</v>
      </c>
      <c r="F104" s="38">
        <v>1404</v>
      </c>
      <c r="G104" s="38">
        <v>1347</v>
      </c>
      <c r="H104" s="38">
        <v>1377</v>
      </c>
      <c r="I104" s="38">
        <v>1378</v>
      </c>
      <c r="J104" s="38">
        <v>1229</v>
      </c>
      <c r="K104" s="38">
        <v>1362</v>
      </c>
      <c r="L104" s="38">
        <v>1316</v>
      </c>
      <c r="M104" s="38">
        <v>1349</v>
      </c>
      <c r="N104" s="38">
        <v>1065</v>
      </c>
      <c r="O104" s="38">
        <v>1229</v>
      </c>
      <c r="P104" s="38">
        <v>1382</v>
      </c>
      <c r="Q104" s="38">
        <v>1386</v>
      </c>
      <c r="R104" s="38">
        <v>1213</v>
      </c>
      <c r="S104" s="38">
        <v>1363</v>
      </c>
      <c r="T104" s="38">
        <v>1115</v>
      </c>
      <c r="U104" s="33">
        <v>1330</v>
      </c>
      <c r="V104" s="33">
        <v>1258</v>
      </c>
      <c r="W104" s="33">
        <v>998</v>
      </c>
      <c r="X104" s="38">
        <v>1195</v>
      </c>
      <c r="Y104" s="38">
        <v>1199</v>
      </c>
      <c r="Z104" s="38">
        <v>1161</v>
      </c>
      <c r="AA104" s="38">
        <v>1184</v>
      </c>
      <c r="AB104" s="38">
        <v>1150</v>
      </c>
      <c r="AC104" s="38">
        <v>1140</v>
      </c>
      <c r="AD104" s="38">
        <v>1166</v>
      </c>
      <c r="AE104" s="38">
        <v>1193</v>
      </c>
      <c r="AF104" s="38">
        <v>1155</v>
      </c>
      <c r="AG104" s="38">
        <v>1175</v>
      </c>
      <c r="AH104" s="38">
        <v>1130</v>
      </c>
      <c r="AI104" s="38">
        <v>1083</v>
      </c>
      <c r="AJ104" s="38">
        <v>1017</v>
      </c>
      <c r="AK104" s="38">
        <v>1196</v>
      </c>
      <c r="AL104" s="38">
        <v>1180</v>
      </c>
      <c r="AM104" s="33">
        <v>1171</v>
      </c>
      <c r="AN104" s="38">
        <v>1083</v>
      </c>
      <c r="AO104" s="38">
        <v>1200</v>
      </c>
      <c r="AP104" s="38">
        <v>1212</v>
      </c>
      <c r="AQ104" s="38">
        <v>1209</v>
      </c>
      <c r="AR104" s="38">
        <v>1200</v>
      </c>
      <c r="AS104" s="38">
        <v>1151</v>
      </c>
      <c r="AT104" s="38">
        <v>1157</v>
      </c>
      <c r="AU104" s="38">
        <v>1238</v>
      </c>
      <c r="AV104" s="38">
        <v>1223</v>
      </c>
      <c r="AW104" s="38">
        <v>1246</v>
      </c>
      <c r="AX104" s="38">
        <v>1218</v>
      </c>
      <c r="AY104" s="38">
        <v>1265</v>
      </c>
      <c r="AZ104" s="38">
        <v>1306</v>
      </c>
      <c r="BA104" s="38">
        <v>792</v>
      </c>
    </row>
    <row r="105" spans="1:53" s="31" customFormat="1" x14ac:dyDescent="0.25">
      <c r="A105" s="28" t="s">
        <v>47</v>
      </c>
      <c r="B105" s="38">
        <v>1976</v>
      </c>
      <c r="C105" s="38">
        <v>2321</v>
      </c>
      <c r="D105" s="38">
        <v>2191</v>
      </c>
      <c r="E105" s="38">
        <v>2157</v>
      </c>
      <c r="F105" s="38">
        <v>1988</v>
      </c>
      <c r="G105" s="38">
        <v>2032</v>
      </c>
      <c r="H105" s="38">
        <v>1953</v>
      </c>
      <c r="I105" s="38">
        <v>1896</v>
      </c>
      <c r="J105" s="38">
        <v>1728</v>
      </c>
      <c r="K105" s="38">
        <v>2019</v>
      </c>
      <c r="L105" s="38">
        <v>1989</v>
      </c>
      <c r="M105" s="38">
        <v>1917</v>
      </c>
      <c r="N105" s="38">
        <v>1586</v>
      </c>
      <c r="O105" s="38">
        <v>1764</v>
      </c>
      <c r="P105" s="38">
        <v>2053</v>
      </c>
      <c r="Q105" s="38">
        <v>1880</v>
      </c>
      <c r="R105" s="38">
        <v>1707</v>
      </c>
      <c r="S105" s="38">
        <v>1725</v>
      </c>
      <c r="T105" s="38">
        <v>1437</v>
      </c>
      <c r="U105" s="33">
        <v>1760</v>
      </c>
      <c r="V105" s="33">
        <v>1659</v>
      </c>
      <c r="W105" s="33">
        <v>1431</v>
      </c>
      <c r="X105" s="38">
        <v>1700</v>
      </c>
      <c r="Y105" s="38">
        <v>1607</v>
      </c>
      <c r="Z105" s="38">
        <v>1613</v>
      </c>
      <c r="AA105" s="38">
        <v>1652</v>
      </c>
      <c r="AB105" s="38">
        <v>1548</v>
      </c>
      <c r="AC105" s="38">
        <v>1600</v>
      </c>
      <c r="AD105" s="38">
        <v>1577</v>
      </c>
      <c r="AE105" s="38">
        <v>1566</v>
      </c>
      <c r="AF105" s="38">
        <v>1536</v>
      </c>
      <c r="AG105" s="38">
        <v>1608</v>
      </c>
      <c r="AH105" s="38">
        <v>1558</v>
      </c>
      <c r="AI105" s="38">
        <v>1601</v>
      </c>
      <c r="AJ105" s="38">
        <v>1442</v>
      </c>
      <c r="AK105" s="38">
        <v>1621</v>
      </c>
      <c r="AL105" s="38">
        <v>1600</v>
      </c>
      <c r="AM105" s="33">
        <v>1623</v>
      </c>
      <c r="AN105" s="38">
        <v>1607</v>
      </c>
      <c r="AO105" s="38">
        <v>1627</v>
      </c>
      <c r="AP105" s="38">
        <v>1607</v>
      </c>
      <c r="AQ105" s="38">
        <v>1654</v>
      </c>
      <c r="AR105" s="38">
        <v>1657</v>
      </c>
      <c r="AS105" s="38">
        <v>1569</v>
      </c>
      <c r="AT105" s="38">
        <v>1666</v>
      </c>
      <c r="AU105" s="38">
        <v>1716</v>
      </c>
      <c r="AV105" s="38">
        <v>1700</v>
      </c>
      <c r="AW105" s="38">
        <v>1658</v>
      </c>
      <c r="AX105" s="38">
        <v>1696</v>
      </c>
      <c r="AY105" s="38">
        <v>1814</v>
      </c>
      <c r="AZ105" s="38">
        <v>1867</v>
      </c>
      <c r="BA105" s="38">
        <v>1205</v>
      </c>
    </row>
    <row r="106" spans="1:53" s="31" customFormat="1" x14ac:dyDescent="0.25">
      <c r="A106" s="28" t="s">
        <v>48</v>
      </c>
      <c r="B106" s="38">
        <v>3612</v>
      </c>
      <c r="C106" s="38">
        <v>4155</v>
      </c>
      <c r="D106" s="38">
        <v>3866</v>
      </c>
      <c r="E106" s="38">
        <v>3824</v>
      </c>
      <c r="F106" s="38">
        <v>3661</v>
      </c>
      <c r="G106" s="38">
        <v>3376</v>
      </c>
      <c r="H106" s="38">
        <v>3492</v>
      </c>
      <c r="I106" s="38">
        <v>3398</v>
      </c>
      <c r="J106" s="38">
        <v>3028</v>
      </c>
      <c r="K106" s="38">
        <v>3691</v>
      </c>
      <c r="L106" s="38">
        <v>3594</v>
      </c>
      <c r="M106" s="38">
        <v>3342</v>
      </c>
      <c r="N106" s="38">
        <v>2884</v>
      </c>
      <c r="O106" s="38">
        <v>3013</v>
      </c>
      <c r="P106" s="38">
        <v>3442</v>
      </c>
      <c r="Q106" s="38">
        <v>3109</v>
      </c>
      <c r="R106" s="38">
        <v>2906</v>
      </c>
      <c r="S106" s="38">
        <v>2907</v>
      </c>
      <c r="T106" s="38">
        <v>2384</v>
      </c>
      <c r="U106" s="33">
        <v>2791</v>
      </c>
      <c r="V106" s="33">
        <v>2687</v>
      </c>
      <c r="W106" s="33">
        <v>2330</v>
      </c>
      <c r="X106" s="38">
        <v>2881</v>
      </c>
      <c r="Y106" s="38">
        <v>2670</v>
      </c>
      <c r="Z106" s="38">
        <v>2550</v>
      </c>
      <c r="AA106" s="38">
        <v>2508</v>
      </c>
      <c r="AB106" s="38">
        <v>2611</v>
      </c>
      <c r="AC106" s="38">
        <v>2633</v>
      </c>
      <c r="AD106" s="38">
        <v>2484</v>
      </c>
      <c r="AE106" s="38">
        <v>2628</v>
      </c>
      <c r="AF106" s="38">
        <v>2620</v>
      </c>
      <c r="AG106" s="38">
        <v>2563</v>
      </c>
      <c r="AH106" s="38">
        <v>2489</v>
      </c>
      <c r="AI106" s="38">
        <v>2560</v>
      </c>
      <c r="AJ106" s="38">
        <v>2150</v>
      </c>
      <c r="AK106" s="38">
        <v>2638</v>
      </c>
      <c r="AL106" s="38">
        <v>2576</v>
      </c>
      <c r="AM106" s="33">
        <v>2601</v>
      </c>
      <c r="AN106" s="38">
        <v>2629</v>
      </c>
      <c r="AO106" s="38">
        <v>2696</v>
      </c>
      <c r="AP106" s="38">
        <v>2741</v>
      </c>
      <c r="AQ106" s="38">
        <v>2769</v>
      </c>
      <c r="AR106" s="38">
        <v>2642</v>
      </c>
      <c r="AS106" s="38">
        <v>2700</v>
      </c>
      <c r="AT106" s="38">
        <v>2949</v>
      </c>
      <c r="AU106" s="38">
        <v>2819</v>
      </c>
      <c r="AV106" s="38">
        <v>2766</v>
      </c>
      <c r="AW106" s="38">
        <v>2829</v>
      </c>
      <c r="AX106" s="38">
        <v>2965</v>
      </c>
      <c r="AY106" s="38">
        <v>2962</v>
      </c>
      <c r="AZ106" s="38">
        <v>3136</v>
      </c>
      <c r="BA106" s="38">
        <v>2013</v>
      </c>
    </row>
    <row r="107" spans="1:53" s="31" customFormat="1" x14ac:dyDescent="0.25">
      <c r="A107" s="30" t="s">
        <v>49</v>
      </c>
      <c r="B107" s="38">
        <v>5565</v>
      </c>
      <c r="C107" s="38">
        <v>6621</v>
      </c>
      <c r="D107" s="38">
        <v>6325</v>
      </c>
      <c r="E107" s="38">
        <v>6122</v>
      </c>
      <c r="F107" s="38">
        <v>5838</v>
      </c>
      <c r="G107" s="38">
        <v>5374</v>
      </c>
      <c r="H107" s="38">
        <v>5041</v>
      </c>
      <c r="I107" s="38">
        <v>5137</v>
      </c>
      <c r="J107" s="38">
        <v>4559</v>
      </c>
      <c r="K107" s="38">
        <v>5564</v>
      </c>
      <c r="L107" s="38">
        <v>5496</v>
      </c>
      <c r="M107" s="38">
        <v>4966</v>
      </c>
      <c r="N107" s="38">
        <v>4082</v>
      </c>
      <c r="O107" s="38">
        <v>4460</v>
      </c>
      <c r="P107" s="38">
        <v>5026</v>
      </c>
      <c r="Q107" s="38">
        <v>4472</v>
      </c>
      <c r="R107" s="38">
        <v>4071</v>
      </c>
      <c r="S107" s="38">
        <v>3778</v>
      </c>
      <c r="T107" s="38">
        <v>3372</v>
      </c>
      <c r="U107" s="33">
        <v>3884</v>
      </c>
      <c r="V107" s="33">
        <v>3665</v>
      </c>
      <c r="W107" s="33">
        <v>3074</v>
      </c>
      <c r="X107" s="38">
        <v>3811</v>
      </c>
      <c r="Y107" s="38">
        <v>3504</v>
      </c>
      <c r="Z107" s="38">
        <v>3548</v>
      </c>
      <c r="AA107" s="38">
        <v>3497</v>
      </c>
      <c r="AB107" s="38">
        <v>3590</v>
      </c>
      <c r="AC107" s="38">
        <v>3547</v>
      </c>
      <c r="AD107" s="38">
        <v>3536</v>
      </c>
      <c r="AE107" s="38">
        <v>3391</v>
      </c>
      <c r="AF107" s="38">
        <v>3484</v>
      </c>
      <c r="AG107" s="38">
        <v>3568</v>
      </c>
      <c r="AH107" s="38">
        <v>3325</v>
      </c>
      <c r="AI107" s="38">
        <v>3418</v>
      </c>
      <c r="AJ107" s="38">
        <v>2961</v>
      </c>
      <c r="AK107" s="38">
        <v>3602</v>
      </c>
      <c r="AL107" s="38">
        <v>3487</v>
      </c>
      <c r="AM107" s="33">
        <v>3531</v>
      </c>
      <c r="AN107" s="38">
        <v>3501</v>
      </c>
      <c r="AO107" s="38">
        <v>3636</v>
      </c>
      <c r="AP107" s="38">
        <v>3694</v>
      </c>
      <c r="AQ107" s="38">
        <v>3870</v>
      </c>
      <c r="AR107" s="38">
        <v>3706</v>
      </c>
      <c r="AS107" s="38">
        <v>3750</v>
      </c>
      <c r="AT107" s="38">
        <v>4015</v>
      </c>
      <c r="AU107" s="38">
        <v>4052</v>
      </c>
      <c r="AV107" s="38">
        <v>3872</v>
      </c>
      <c r="AW107" s="38">
        <v>3905</v>
      </c>
      <c r="AX107" s="38">
        <v>4022</v>
      </c>
      <c r="AY107" s="38">
        <v>4150</v>
      </c>
      <c r="AZ107" s="38">
        <v>4410</v>
      </c>
      <c r="BA107" s="38">
        <v>2922</v>
      </c>
    </row>
    <row r="108" spans="1:53" s="31" customFormat="1" x14ac:dyDescent="0.25">
      <c r="A108" s="30" t="s">
        <v>65</v>
      </c>
      <c r="B108" s="38"/>
      <c r="C108" s="38"/>
      <c r="D108" s="38"/>
      <c r="E108" s="38">
        <f>SUM(E101:E107)</f>
        <v>13935</v>
      </c>
      <c r="F108" s="38">
        <f t="shared" ref="F108:BA108" si="20">SUM(F101:F107)</f>
        <v>13285</v>
      </c>
      <c r="G108" s="38">
        <f t="shared" si="20"/>
        <v>12490</v>
      </c>
      <c r="H108" s="38">
        <f t="shared" si="20"/>
        <v>12246</v>
      </c>
      <c r="I108" s="38">
        <f t="shared" si="20"/>
        <v>12142</v>
      </c>
      <c r="J108" s="38">
        <f t="shared" si="20"/>
        <v>10854</v>
      </c>
      <c r="K108" s="38">
        <f t="shared" si="20"/>
        <v>12997</v>
      </c>
      <c r="L108" s="38">
        <f t="shared" si="20"/>
        <v>12788</v>
      </c>
      <c r="M108" s="38">
        <f t="shared" si="20"/>
        <v>11913</v>
      </c>
      <c r="N108" s="38">
        <f t="shared" si="20"/>
        <v>9941</v>
      </c>
      <c r="O108" s="38">
        <f t="shared" si="20"/>
        <v>10794</v>
      </c>
      <c r="P108" s="38">
        <f t="shared" si="20"/>
        <v>12301</v>
      </c>
      <c r="Q108" s="38">
        <f t="shared" si="20"/>
        <v>11223</v>
      </c>
      <c r="R108" s="38">
        <f t="shared" si="20"/>
        <v>10306</v>
      </c>
      <c r="S108" s="38">
        <f t="shared" si="20"/>
        <v>10153</v>
      </c>
      <c r="T108" s="38">
        <f t="shared" si="20"/>
        <v>8624</v>
      </c>
      <c r="U108" s="38">
        <f t="shared" si="20"/>
        <v>10141</v>
      </c>
      <c r="V108" s="38">
        <f t="shared" si="20"/>
        <v>9636</v>
      </c>
      <c r="W108" s="38">
        <f t="shared" si="20"/>
        <v>8147</v>
      </c>
      <c r="X108" s="38">
        <f t="shared" si="20"/>
        <v>9950</v>
      </c>
      <c r="Y108" s="38">
        <f t="shared" si="20"/>
        <v>9343</v>
      </c>
      <c r="Z108" s="38">
        <f t="shared" si="20"/>
        <v>9256</v>
      </c>
      <c r="AA108" s="38">
        <f t="shared" si="20"/>
        <v>9212</v>
      </c>
      <c r="AB108" s="38">
        <f t="shared" si="20"/>
        <v>9258</v>
      </c>
      <c r="AC108" s="38">
        <f t="shared" si="20"/>
        <v>9293</v>
      </c>
      <c r="AD108" s="38">
        <f t="shared" si="20"/>
        <v>9127</v>
      </c>
      <c r="AE108" s="38">
        <f t="shared" si="20"/>
        <v>9141</v>
      </c>
      <c r="AF108" s="38">
        <f t="shared" si="20"/>
        <v>9161</v>
      </c>
      <c r="AG108" s="38">
        <f t="shared" si="20"/>
        <v>9319</v>
      </c>
      <c r="AH108" s="38">
        <f t="shared" si="20"/>
        <v>8830</v>
      </c>
      <c r="AI108" s="38">
        <f t="shared" si="20"/>
        <v>8978</v>
      </c>
      <c r="AJ108" s="38">
        <f t="shared" si="20"/>
        <v>7865</v>
      </c>
      <c r="AK108" s="38">
        <f t="shared" si="20"/>
        <v>9445</v>
      </c>
      <c r="AL108" s="38">
        <f t="shared" si="20"/>
        <v>9191</v>
      </c>
      <c r="AM108" s="38">
        <f t="shared" si="20"/>
        <v>9305</v>
      </c>
      <c r="AN108" s="38">
        <f t="shared" si="20"/>
        <v>9150</v>
      </c>
      <c r="AO108" s="38">
        <f t="shared" si="20"/>
        <v>9503</v>
      </c>
      <c r="AP108" s="38">
        <f t="shared" si="20"/>
        <v>9649</v>
      </c>
      <c r="AQ108" s="38">
        <f t="shared" si="20"/>
        <v>9864</v>
      </c>
      <c r="AR108" s="38">
        <f t="shared" si="20"/>
        <v>9603</v>
      </c>
      <c r="AS108" s="38">
        <f t="shared" si="20"/>
        <v>9529</v>
      </c>
      <c r="AT108" s="38">
        <f t="shared" si="20"/>
        <v>10151</v>
      </c>
      <c r="AU108" s="38">
        <f t="shared" si="20"/>
        <v>10193</v>
      </c>
      <c r="AV108" s="38">
        <f t="shared" si="20"/>
        <v>9957</v>
      </c>
      <c r="AW108" s="38">
        <f t="shared" si="20"/>
        <v>10033</v>
      </c>
      <c r="AX108" s="38">
        <f t="shared" si="20"/>
        <v>10287</v>
      </c>
      <c r="AY108" s="38">
        <f t="shared" si="20"/>
        <v>10550</v>
      </c>
      <c r="AZ108" s="38">
        <f t="shared" si="20"/>
        <v>11116</v>
      </c>
      <c r="BA108" s="38">
        <f t="shared" si="20"/>
        <v>7131</v>
      </c>
    </row>
    <row r="109" spans="1:53" s="31" customFormat="1" x14ac:dyDescent="0.25">
      <c r="A109" s="29"/>
    </row>
    <row r="110" spans="1:53" s="18" customFormat="1" ht="18.75" x14ac:dyDescent="0.3">
      <c r="A110" s="14" t="s">
        <v>62</v>
      </c>
      <c r="BA110" s="35"/>
    </row>
    <row r="111" spans="1:53" s="31" customFormat="1" x14ac:dyDescent="0.25">
      <c r="A111" s="34" t="s">
        <v>50</v>
      </c>
      <c r="B111" s="17">
        <v>1</v>
      </c>
      <c r="C111" s="17">
        <v>2</v>
      </c>
      <c r="D111" s="17">
        <v>3</v>
      </c>
      <c r="E111" s="17">
        <v>4</v>
      </c>
      <c r="F111" s="17">
        <v>5</v>
      </c>
      <c r="G111" s="17">
        <v>6</v>
      </c>
      <c r="H111" s="17">
        <v>7</v>
      </c>
      <c r="I111" s="17">
        <v>8</v>
      </c>
      <c r="J111" s="17">
        <v>9</v>
      </c>
      <c r="K111" s="17">
        <v>10</v>
      </c>
      <c r="L111" s="17">
        <v>11</v>
      </c>
      <c r="M111" s="17">
        <v>12</v>
      </c>
      <c r="N111" s="17">
        <v>13</v>
      </c>
      <c r="O111" s="17">
        <v>14</v>
      </c>
      <c r="P111" s="17">
        <v>15</v>
      </c>
      <c r="Q111" s="17">
        <v>16</v>
      </c>
      <c r="R111" s="17">
        <v>17</v>
      </c>
      <c r="S111" s="17">
        <v>18</v>
      </c>
      <c r="T111" s="17">
        <v>19</v>
      </c>
      <c r="U111" s="17">
        <v>20</v>
      </c>
      <c r="V111" s="17">
        <v>21</v>
      </c>
      <c r="W111" s="17">
        <v>22</v>
      </c>
      <c r="X111" s="17">
        <v>23</v>
      </c>
      <c r="Y111" s="17">
        <v>24</v>
      </c>
      <c r="Z111" s="17">
        <v>25</v>
      </c>
      <c r="AA111" s="17">
        <v>26</v>
      </c>
      <c r="AB111" s="17">
        <v>27</v>
      </c>
      <c r="AC111" s="17">
        <v>28</v>
      </c>
      <c r="AD111" s="17">
        <v>29</v>
      </c>
      <c r="AE111" s="17">
        <v>30</v>
      </c>
      <c r="AF111" s="17">
        <v>31</v>
      </c>
      <c r="AG111" s="17">
        <v>32</v>
      </c>
      <c r="AH111" s="17">
        <v>33</v>
      </c>
      <c r="AI111" s="17">
        <v>34</v>
      </c>
      <c r="AJ111" s="17">
        <v>35</v>
      </c>
      <c r="AK111" s="17">
        <v>36</v>
      </c>
      <c r="AL111" s="17">
        <v>37</v>
      </c>
      <c r="AM111" s="17">
        <v>38</v>
      </c>
      <c r="AN111" s="17">
        <v>39</v>
      </c>
      <c r="AO111" s="17">
        <v>40</v>
      </c>
      <c r="AP111" s="17">
        <v>41</v>
      </c>
      <c r="AQ111" s="17">
        <v>42</v>
      </c>
      <c r="AR111" s="17">
        <v>43</v>
      </c>
      <c r="AS111" s="17">
        <v>44</v>
      </c>
      <c r="AT111" s="17">
        <v>45</v>
      </c>
      <c r="AU111" s="17">
        <v>46</v>
      </c>
      <c r="AV111" s="17">
        <v>47</v>
      </c>
      <c r="AW111" s="17">
        <v>48</v>
      </c>
      <c r="AX111" s="17">
        <v>49</v>
      </c>
      <c r="AY111" s="17">
        <v>50</v>
      </c>
      <c r="AZ111" s="17">
        <v>51</v>
      </c>
      <c r="BA111" s="16">
        <v>52</v>
      </c>
    </row>
    <row r="112" spans="1:53" s="31" customFormat="1" x14ac:dyDescent="0.25">
      <c r="A112" s="32" t="s">
        <v>52</v>
      </c>
      <c r="B112" s="37">
        <v>43833</v>
      </c>
      <c r="C112" s="37">
        <v>43840</v>
      </c>
      <c r="D112" s="37">
        <v>43847</v>
      </c>
      <c r="E112" s="37">
        <v>43854</v>
      </c>
      <c r="F112" s="37">
        <v>43861</v>
      </c>
      <c r="G112" s="37">
        <v>43868</v>
      </c>
      <c r="H112" s="37">
        <v>43875</v>
      </c>
      <c r="I112" s="37">
        <v>43882</v>
      </c>
      <c r="J112" s="37">
        <v>43889</v>
      </c>
      <c r="K112" s="37">
        <v>43896</v>
      </c>
      <c r="L112" s="37">
        <v>43903</v>
      </c>
      <c r="M112" s="37">
        <v>43910</v>
      </c>
      <c r="N112" s="37">
        <v>43917</v>
      </c>
      <c r="O112" s="37">
        <v>43924</v>
      </c>
      <c r="P112" s="36">
        <v>43931</v>
      </c>
      <c r="Q112" s="36">
        <v>43938</v>
      </c>
      <c r="R112" s="36">
        <v>43945</v>
      </c>
      <c r="S112" s="36">
        <v>43952</v>
      </c>
      <c r="T112" s="36">
        <v>43959</v>
      </c>
      <c r="U112" s="36">
        <v>43966</v>
      </c>
      <c r="V112" s="36">
        <v>43973</v>
      </c>
      <c r="W112" s="36">
        <v>43980</v>
      </c>
      <c r="X112" s="36">
        <v>43987</v>
      </c>
      <c r="Y112" s="36">
        <v>43994</v>
      </c>
      <c r="Z112" s="36">
        <v>44001</v>
      </c>
      <c r="AA112" s="36">
        <v>44008</v>
      </c>
      <c r="AB112" s="36">
        <v>44015</v>
      </c>
      <c r="AC112" s="36">
        <v>44022</v>
      </c>
      <c r="AD112" s="36">
        <v>44029</v>
      </c>
      <c r="AE112" s="36">
        <v>44036</v>
      </c>
      <c r="AF112" s="36">
        <v>44043</v>
      </c>
      <c r="AG112" s="36">
        <v>44050</v>
      </c>
      <c r="AH112" s="36">
        <v>44057</v>
      </c>
      <c r="AI112" s="36">
        <v>44064</v>
      </c>
      <c r="AJ112" s="36">
        <v>44071</v>
      </c>
      <c r="AK112" s="36">
        <v>44078</v>
      </c>
      <c r="AL112" s="36">
        <v>44085</v>
      </c>
      <c r="AM112" s="36">
        <v>44092</v>
      </c>
      <c r="AN112" s="36">
        <v>44099</v>
      </c>
      <c r="AO112" s="36">
        <v>44106</v>
      </c>
      <c r="AP112" s="36">
        <v>44113</v>
      </c>
      <c r="AQ112" s="36">
        <v>44120</v>
      </c>
      <c r="AR112" s="36">
        <v>44127</v>
      </c>
      <c r="AS112" s="36">
        <v>44134</v>
      </c>
      <c r="AT112" s="36">
        <v>44141</v>
      </c>
      <c r="AU112" s="36">
        <v>44148</v>
      </c>
      <c r="AV112" s="36">
        <v>44155</v>
      </c>
      <c r="AW112" s="36">
        <v>44162</v>
      </c>
      <c r="AX112" s="36">
        <v>44169</v>
      </c>
      <c r="AY112" s="36">
        <v>44176</v>
      </c>
      <c r="AZ112" s="36">
        <v>44183</v>
      </c>
      <c r="BA112" s="15">
        <v>44190</v>
      </c>
    </row>
    <row r="113" spans="1:53" s="31" customFormat="1" x14ac:dyDescent="0.25">
      <c r="A113" s="28" t="s">
        <v>51</v>
      </c>
      <c r="B113" s="38">
        <v>52</v>
      </c>
      <c r="C113" s="38">
        <v>73</v>
      </c>
      <c r="D113" s="38">
        <v>59</v>
      </c>
      <c r="E113" s="44">
        <f t="shared" ref="E113:BA118" si="21">E29-E101</f>
        <v>-8</v>
      </c>
      <c r="F113" s="44">
        <f t="shared" si="21"/>
        <v>16</v>
      </c>
      <c r="G113" s="44">
        <f t="shared" si="21"/>
        <v>9</v>
      </c>
      <c r="H113" s="44">
        <f t="shared" si="21"/>
        <v>1</v>
      </c>
      <c r="I113" s="44">
        <f t="shared" si="21"/>
        <v>33</v>
      </c>
      <c r="J113" s="44">
        <f t="shared" si="21"/>
        <v>7</v>
      </c>
      <c r="K113" s="44">
        <f t="shared" si="21"/>
        <v>-2</v>
      </c>
      <c r="L113" s="44">
        <f t="shared" si="21"/>
        <v>10</v>
      </c>
      <c r="M113" s="44">
        <f t="shared" si="21"/>
        <v>3</v>
      </c>
      <c r="N113" s="44">
        <f t="shared" si="21"/>
        <v>2</v>
      </c>
      <c r="O113" s="44">
        <f t="shared" si="21"/>
        <v>-5</v>
      </c>
      <c r="P113" s="44">
        <f t="shared" si="21"/>
        <v>11</v>
      </c>
      <c r="Q113" s="44">
        <f t="shared" si="21"/>
        <v>-6</v>
      </c>
      <c r="R113" s="44">
        <f t="shared" si="21"/>
        <v>-23</v>
      </c>
      <c r="S113" s="44">
        <f t="shared" si="21"/>
        <v>-5</v>
      </c>
      <c r="T113" s="44">
        <f t="shared" si="21"/>
        <v>8</v>
      </c>
      <c r="U113" s="44">
        <f t="shared" si="21"/>
        <v>-8</v>
      </c>
      <c r="V113" s="44">
        <f t="shared" si="21"/>
        <v>-9</v>
      </c>
      <c r="W113" s="44">
        <f t="shared" si="21"/>
        <v>-1</v>
      </c>
      <c r="X113" s="44">
        <f t="shared" si="21"/>
        <v>2</v>
      </c>
      <c r="Y113" s="44">
        <f t="shared" si="21"/>
        <v>-14</v>
      </c>
      <c r="Z113" s="44">
        <f t="shared" si="21"/>
        <v>-9</v>
      </c>
      <c r="AA113" s="44">
        <f t="shared" si="21"/>
        <v>-4</v>
      </c>
      <c r="AB113" s="44">
        <f t="shared" si="21"/>
        <v>-17</v>
      </c>
      <c r="AC113" s="44">
        <f t="shared" si="21"/>
        <v>-4</v>
      </c>
      <c r="AD113" s="44">
        <f t="shared" si="21"/>
        <v>0</v>
      </c>
      <c r="AE113" s="44">
        <f t="shared" si="21"/>
        <v>-2</v>
      </c>
      <c r="AF113" s="44">
        <f t="shared" si="21"/>
        <v>-5</v>
      </c>
      <c r="AG113" s="44">
        <f t="shared" si="21"/>
        <v>-2</v>
      </c>
      <c r="AH113" s="44">
        <f t="shared" si="21"/>
        <v>-10</v>
      </c>
      <c r="AI113" s="44">
        <f t="shared" si="21"/>
        <v>3</v>
      </c>
      <c r="AJ113" s="44">
        <f t="shared" si="21"/>
        <v>-6</v>
      </c>
      <c r="AK113" s="44">
        <f t="shared" si="21"/>
        <v>9</v>
      </c>
      <c r="AL113" s="44">
        <f t="shared" si="21"/>
        <v>5</v>
      </c>
      <c r="AM113" s="44">
        <f t="shared" si="21"/>
        <v>-24</v>
      </c>
      <c r="AN113" s="44">
        <f t="shared" si="21"/>
        <v>5</v>
      </c>
      <c r="AO113" s="44">
        <f t="shared" si="21"/>
        <v>28</v>
      </c>
      <c r="AP113" s="44">
        <f t="shared" si="21"/>
        <v>-1</v>
      </c>
      <c r="AQ113" s="44">
        <f t="shared" si="21"/>
        <v>11</v>
      </c>
      <c r="AR113" s="44">
        <f t="shared" si="21"/>
        <v>-16</v>
      </c>
      <c r="AS113" s="44">
        <f t="shared" si="21"/>
        <v>-1</v>
      </c>
      <c r="AT113" s="44">
        <f t="shared" si="21"/>
        <v>8</v>
      </c>
      <c r="AU113" s="44">
        <f t="shared" si="21"/>
        <v>-1</v>
      </c>
      <c r="AV113" s="44">
        <f t="shared" si="21"/>
        <v>-5</v>
      </c>
      <c r="AW113" s="44">
        <f t="shared" si="21"/>
        <v>-2</v>
      </c>
      <c r="AX113" s="44">
        <f t="shared" si="21"/>
        <v>5</v>
      </c>
      <c r="AY113" s="44">
        <f t="shared" si="21"/>
        <v>1</v>
      </c>
      <c r="AZ113" s="44">
        <f t="shared" si="21"/>
        <v>12</v>
      </c>
      <c r="BA113" s="45">
        <f t="shared" si="21"/>
        <v>12</v>
      </c>
    </row>
    <row r="114" spans="1:53" s="31" customFormat="1" x14ac:dyDescent="0.25">
      <c r="A114" s="28" t="s">
        <v>44</v>
      </c>
      <c r="B114" s="44">
        <f t="shared" ref="B114:Q119" si="22">B30-B102</f>
        <v>-3</v>
      </c>
      <c r="C114" s="44">
        <f t="shared" si="22"/>
        <v>3</v>
      </c>
      <c r="D114" s="44">
        <f t="shared" si="22"/>
        <v>7</v>
      </c>
      <c r="E114" s="44">
        <f t="shared" si="21"/>
        <v>-3</v>
      </c>
      <c r="F114" s="44">
        <f t="shared" si="21"/>
        <v>1</v>
      </c>
      <c r="G114" s="44">
        <f t="shared" si="21"/>
        <v>2</v>
      </c>
      <c r="H114" s="44">
        <f t="shared" si="21"/>
        <v>0</v>
      </c>
      <c r="I114" s="44">
        <f t="shared" si="21"/>
        <v>17</v>
      </c>
      <c r="J114" s="44">
        <f t="shared" si="21"/>
        <v>9</v>
      </c>
      <c r="K114" s="44">
        <f t="shared" si="21"/>
        <v>-11</v>
      </c>
      <c r="L114" s="44">
        <f t="shared" si="21"/>
        <v>7</v>
      </c>
      <c r="M114" s="44">
        <f t="shared" si="21"/>
        <v>9</v>
      </c>
      <c r="N114" s="44">
        <f t="shared" si="21"/>
        <v>-3</v>
      </c>
      <c r="O114" s="44">
        <f t="shared" si="21"/>
        <v>-9</v>
      </c>
      <c r="P114" s="44">
        <f t="shared" si="21"/>
        <v>-2</v>
      </c>
      <c r="Q114" s="44">
        <f t="shared" si="21"/>
        <v>0</v>
      </c>
      <c r="R114" s="44">
        <f t="shared" si="21"/>
        <v>6</v>
      </c>
      <c r="S114" s="44">
        <f t="shared" si="21"/>
        <v>-3</v>
      </c>
      <c r="T114" s="44">
        <f t="shared" si="21"/>
        <v>-4</v>
      </c>
      <c r="U114" s="44">
        <f t="shared" si="21"/>
        <v>-10</v>
      </c>
      <c r="V114" s="44">
        <f t="shared" si="21"/>
        <v>8</v>
      </c>
      <c r="W114" s="44">
        <f t="shared" si="21"/>
        <v>-2</v>
      </c>
      <c r="X114" s="44">
        <f t="shared" si="21"/>
        <v>-1</v>
      </c>
      <c r="Y114" s="44">
        <f t="shared" si="21"/>
        <v>1</v>
      </c>
      <c r="Z114" s="44">
        <f t="shared" si="21"/>
        <v>-1</v>
      </c>
      <c r="AA114" s="44">
        <f t="shared" si="21"/>
        <v>-1</v>
      </c>
      <c r="AB114" s="44">
        <f t="shared" si="21"/>
        <v>3</v>
      </c>
      <c r="AC114" s="44">
        <f t="shared" si="21"/>
        <v>-5</v>
      </c>
      <c r="AD114" s="44">
        <f t="shared" si="21"/>
        <v>-1</v>
      </c>
      <c r="AE114" s="44">
        <f t="shared" si="21"/>
        <v>1</v>
      </c>
      <c r="AF114" s="44">
        <f t="shared" si="21"/>
        <v>-7</v>
      </c>
      <c r="AG114" s="44">
        <f t="shared" si="21"/>
        <v>-6</v>
      </c>
      <c r="AH114" s="44">
        <f t="shared" si="21"/>
        <v>13</v>
      </c>
      <c r="AI114" s="44">
        <f t="shared" si="21"/>
        <v>-14</v>
      </c>
      <c r="AJ114" s="44">
        <f t="shared" si="21"/>
        <v>5</v>
      </c>
      <c r="AK114" s="44">
        <f t="shared" si="21"/>
        <v>-1</v>
      </c>
      <c r="AL114" s="44">
        <f t="shared" si="21"/>
        <v>-6</v>
      </c>
      <c r="AM114" s="44">
        <f t="shared" si="21"/>
        <v>0</v>
      </c>
      <c r="AN114" s="44">
        <f t="shared" si="21"/>
        <v>4</v>
      </c>
      <c r="AO114" s="44">
        <f t="shared" si="21"/>
        <v>-2</v>
      </c>
      <c r="AP114" s="44">
        <f t="shared" si="21"/>
        <v>-4</v>
      </c>
      <c r="AQ114" s="44">
        <f t="shared" si="21"/>
        <v>-4</v>
      </c>
      <c r="AR114" s="44">
        <f t="shared" si="21"/>
        <v>-10</v>
      </c>
      <c r="AS114" s="44">
        <f t="shared" si="21"/>
        <v>-5</v>
      </c>
      <c r="AT114" s="44">
        <f t="shared" si="21"/>
        <v>-5</v>
      </c>
      <c r="AU114" s="44">
        <f t="shared" si="21"/>
        <v>-10</v>
      </c>
      <c r="AV114" s="44">
        <f t="shared" si="21"/>
        <v>-3</v>
      </c>
      <c r="AW114" s="44">
        <f t="shared" si="21"/>
        <v>-6</v>
      </c>
      <c r="AX114" s="44">
        <f t="shared" si="21"/>
        <v>2</v>
      </c>
      <c r="AY114" s="44">
        <f t="shared" si="21"/>
        <v>19</v>
      </c>
      <c r="AZ114" s="44">
        <f t="shared" si="21"/>
        <v>-4</v>
      </c>
      <c r="BA114" s="45">
        <f t="shared" si="21"/>
        <v>2</v>
      </c>
    </row>
    <row r="115" spans="1:53" s="31" customFormat="1" x14ac:dyDescent="0.25">
      <c r="A115" s="28" t="s">
        <v>45</v>
      </c>
      <c r="B115" s="44">
        <f t="shared" si="22"/>
        <v>7</v>
      </c>
      <c r="C115" s="44">
        <f t="shared" si="22"/>
        <v>-22</v>
      </c>
      <c r="D115" s="44">
        <f t="shared" si="22"/>
        <v>33</v>
      </c>
      <c r="E115" s="44">
        <f t="shared" si="21"/>
        <v>41</v>
      </c>
      <c r="F115" s="44">
        <f t="shared" si="21"/>
        <v>-32</v>
      </c>
      <c r="G115" s="44">
        <f t="shared" si="21"/>
        <v>-26</v>
      </c>
      <c r="H115" s="44">
        <f t="shared" si="21"/>
        <v>-13</v>
      </c>
      <c r="I115" s="44">
        <f t="shared" si="21"/>
        <v>-18</v>
      </c>
      <c r="J115" s="44">
        <f t="shared" si="21"/>
        <v>34</v>
      </c>
      <c r="K115" s="44">
        <f t="shared" si="21"/>
        <v>16</v>
      </c>
      <c r="L115" s="44">
        <f t="shared" si="21"/>
        <v>-30</v>
      </c>
      <c r="M115" s="44">
        <f t="shared" si="21"/>
        <v>15</v>
      </c>
      <c r="N115" s="44">
        <f t="shared" si="21"/>
        <v>28</v>
      </c>
      <c r="O115" s="44">
        <f t="shared" si="21"/>
        <v>36</v>
      </c>
      <c r="P115" s="44">
        <f t="shared" si="21"/>
        <v>-49</v>
      </c>
      <c r="Q115" s="44">
        <f t="shared" si="21"/>
        <v>-50</v>
      </c>
      <c r="R115" s="44">
        <f t="shared" si="21"/>
        <v>-67</v>
      </c>
      <c r="S115" s="44">
        <f t="shared" si="21"/>
        <v>-11</v>
      </c>
      <c r="T115" s="44">
        <f t="shared" si="21"/>
        <v>15</v>
      </c>
      <c r="U115" s="44">
        <f t="shared" si="21"/>
        <v>4</v>
      </c>
      <c r="V115" s="44">
        <f t="shared" si="21"/>
        <v>15</v>
      </c>
      <c r="W115" s="44">
        <f t="shared" si="21"/>
        <v>-11</v>
      </c>
      <c r="X115" s="44">
        <f t="shared" si="21"/>
        <v>8</v>
      </c>
      <c r="Y115" s="44">
        <f t="shared" si="21"/>
        <v>12</v>
      </c>
      <c r="Z115" s="44">
        <f t="shared" si="21"/>
        <v>-29</v>
      </c>
      <c r="AA115" s="44">
        <f t="shared" si="21"/>
        <v>-33</v>
      </c>
      <c r="AB115" s="44">
        <f t="shared" si="21"/>
        <v>-31</v>
      </c>
      <c r="AC115" s="44">
        <f t="shared" si="21"/>
        <v>-45</v>
      </c>
      <c r="AD115" s="44">
        <f t="shared" si="21"/>
        <v>-25</v>
      </c>
      <c r="AE115" s="44">
        <f t="shared" si="21"/>
        <v>-24</v>
      </c>
      <c r="AF115" s="44">
        <f t="shared" si="21"/>
        <v>-21</v>
      </c>
      <c r="AG115" s="44">
        <f t="shared" si="21"/>
        <v>-83</v>
      </c>
      <c r="AH115" s="44">
        <f t="shared" si="21"/>
        <v>24</v>
      </c>
      <c r="AI115" s="44">
        <f t="shared" si="21"/>
        <v>14</v>
      </c>
      <c r="AJ115" s="44">
        <f t="shared" si="21"/>
        <v>-9</v>
      </c>
      <c r="AK115" s="44">
        <f t="shared" si="21"/>
        <v>-55</v>
      </c>
      <c r="AL115" s="44">
        <f t="shared" si="21"/>
        <v>22</v>
      </c>
      <c r="AM115" s="44">
        <f t="shared" si="21"/>
        <v>-28</v>
      </c>
      <c r="AN115" s="44">
        <f t="shared" si="21"/>
        <v>-1</v>
      </c>
      <c r="AO115" s="44">
        <f t="shared" si="21"/>
        <v>38</v>
      </c>
      <c r="AP115" s="44">
        <f t="shared" si="21"/>
        <v>-26</v>
      </c>
      <c r="AQ115" s="44">
        <f t="shared" si="21"/>
        <v>2</v>
      </c>
      <c r="AR115" s="44">
        <f t="shared" si="21"/>
        <v>-28</v>
      </c>
      <c r="AS115" s="44">
        <f t="shared" si="21"/>
        <v>0</v>
      </c>
      <c r="AT115" s="44">
        <f t="shared" si="21"/>
        <v>6</v>
      </c>
      <c r="AU115" s="44">
        <f t="shared" si="21"/>
        <v>-21</v>
      </c>
      <c r="AV115" s="44">
        <f t="shared" si="21"/>
        <v>-29</v>
      </c>
      <c r="AW115" s="44">
        <f t="shared" si="21"/>
        <v>-5</v>
      </c>
      <c r="AX115" s="44">
        <f t="shared" si="21"/>
        <v>-11</v>
      </c>
      <c r="AY115" s="44">
        <f t="shared" si="21"/>
        <v>20</v>
      </c>
      <c r="AZ115" s="44">
        <f t="shared" si="21"/>
        <v>35</v>
      </c>
      <c r="BA115" s="45">
        <f t="shared" si="21"/>
        <v>-18</v>
      </c>
    </row>
    <row r="116" spans="1:53" s="31" customFormat="1" x14ac:dyDescent="0.25">
      <c r="A116" s="28" t="s">
        <v>46</v>
      </c>
      <c r="B116" s="44">
        <f t="shared" si="22"/>
        <v>-91</v>
      </c>
      <c r="C116" s="44">
        <f t="shared" si="22"/>
        <v>-142</v>
      </c>
      <c r="D116" s="44">
        <f t="shared" si="22"/>
        <v>-134</v>
      </c>
      <c r="E116" s="44">
        <f t="shared" si="21"/>
        <v>-21</v>
      </c>
      <c r="F116" s="44">
        <f t="shared" si="21"/>
        <v>-37</v>
      </c>
      <c r="G116" s="44">
        <f t="shared" si="21"/>
        <v>40</v>
      </c>
      <c r="H116" s="44">
        <f t="shared" si="21"/>
        <v>-5</v>
      </c>
      <c r="I116" s="44">
        <f t="shared" si="21"/>
        <v>17</v>
      </c>
      <c r="J116" s="44">
        <f t="shared" si="21"/>
        <v>35</v>
      </c>
      <c r="K116" s="44">
        <f t="shared" si="21"/>
        <v>-20</v>
      </c>
      <c r="L116" s="44">
        <f t="shared" si="21"/>
        <v>-5</v>
      </c>
      <c r="M116" s="44">
        <f t="shared" si="21"/>
        <v>-100</v>
      </c>
      <c r="N116" s="44">
        <f t="shared" si="21"/>
        <v>157</v>
      </c>
      <c r="O116" s="44">
        <f t="shared" si="21"/>
        <v>3</v>
      </c>
      <c r="P116" s="44">
        <f t="shared" si="21"/>
        <v>-117</v>
      </c>
      <c r="Q116" s="44">
        <f t="shared" si="21"/>
        <v>-286</v>
      </c>
      <c r="R116" s="44">
        <f t="shared" si="21"/>
        <v>-6</v>
      </c>
      <c r="S116" s="44">
        <f t="shared" si="21"/>
        <v>-29</v>
      </c>
      <c r="T116" s="44">
        <f t="shared" si="21"/>
        <v>-21</v>
      </c>
      <c r="U116" s="44">
        <f t="shared" si="21"/>
        <v>-56</v>
      </c>
      <c r="V116" s="44">
        <f t="shared" si="21"/>
        <v>4</v>
      </c>
      <c r="W116" s="44">
        <f t="shared" si="21"/>
        <v>-7</v>
      </c>
      <c r="X116" s="44">
        <f t="shared" si="21"/>
        <v>28</v>
      </c>
      <c r="Y116" s="44">
        <f t="shared" si="21"/>
        <v>-50</v>
      </c>
      <c r="Z116" s="44">
        <f t="shared" si="21"/>
        <v>-11</v>
      </c>
      <c r="AA116" s="44">
        <f t="shared" si="21"/>
        <v>30</v>
      </c>
      <c r="AB116" s="44">
        <f t="shared" si="21"/>
        <v>-38</v>
      </c>
      <c r="AC116" s="44">
        <f t="shared" si="21"/>
        <v>0</v>
      </c>
      <c r="AD116" s="44">
        <f t="shared" si="21"/>
        <v>-30</v>
      </c>
      <c r="AE116" s="44">
        <f t="shared" si="21"/>
        <v>-76</v>
      </c>
      <c r="AF116" s="44">
        <f t="shared" si="21"/>
        <v>-32</v>
      </c>
      <c r="AG116" s="44">
        <f t="shared" si="21"/>
        <v>-80</v>
      </c>
      <c r="AH116" s="44">
        <f t="shared" si="21"/>
        <v>114</v>
      </c>
      <c r="AI116" s="44">
        <f t="shared" si="21"/>
        <v>44</v>
      </c>
      <c r="AJ116" s="44">
        <f t="shared" si="21"/>
        <v>9</v>
      </c>
      <c r="AK116" s="44">
        <f t="shared" si="21"/>
        <v>3</v>
      </c>
      <c r="AL116" s="44">
        <f t="shared" si="21"/>
        <v>-11</v>
      </c>
      <c r="AM116" s="44">
        <f t="shared" si="21"/>
        <v>3</v>
      </c>
      <c r="AN116" s="44">
        <f t="shared" si="21"/>
        <v>114</v>
      </c>
      <c r="AO116" s="44">
        <f t="shared" si="21"/>
        <v>-11</v>
      </c>
      <c r="AP116" s="44">
        <f t="shared" si="21"/>
        <v>-75</v>
      </c>
      <c r="AQ116" s="44">
        <f t="shared" si="21"/>
        <v>-55</v>
      </c>
      <c r="AR116" s="44">
        <f t="shared" si="21"/>
        <v>-2</v>
      </c>
      <c r="AS116" s="44">
        <f t="shared" si="21"/>
        <v>45</v>
      </c>
      <c r="AT116" s="44">
        <f t="shared" si="21"/>
        <v>79</v>
      </c>
      <c r="AU116" s="44">
        <f t="shared" si="21"/>
        <v>16</v>
      </c>
      <c r="AV116" s="44">
        <f t="shared" si="21"/>
        <v>2</v>
      </c>
      <c r="AW116" s="44">
        <f t="shared" si="21"/>
        <v>-9</v>
      </c>
      <c r="AX116" s="44">
        <f t="shared" si="21"/>
        <v>57</v>
      </c>
      <c r="AY116" s="44">
        <f t="shared" si="21"/>
        <v>48</v>
      </c>
      <c r="AZ116" s="44">
        <f t="shared" si="21"/>
        <v>10</v>
      </c>
      <c r="BA116" s="45">
        <f t="shared" si="21"/>
        <v>-19</v>
      </c>
    </row>
    <row r="117" spans="1:53" s="31" customFormat="1" x14ac:dyDescent="0.25">
      <c r="A117" s="28" t="s">
        <v>47</v>
      </c>
      <c r="B117" s="44">
        <f t="shared" si="22"/>
        <v>-210</v>
      </c>
      <c r="C117" s="44">
        <f t="shared" si="22"/>
        <v>-142</v>
      </c>
      <c r="D117" s="44">
        <f t="shared" si="22"/>
        <v>-187</v>
      </c>
      <c r="E117" s="44">
        <f t="shared" si="21"/>
        <v>-221</v>
      </c>
      <c r="F117" s="44">
        <f t="shared" si="21"/>
        <v>-136</v>
      </c>
      <c r="G117" s="44">
        <f t="shared" si="21"/>
        <v>-77</v>
      </c>
      <c r="H117" s="44">
        <f t="shared" si="21"/>
        <v>-42</v>
      </c>
      <c r="I117" s="44">
        <f t="shared" si="21"/>
        <v>-72</v>
      </c>
      <c r="J117" s="44">
        <f t="shared" si="21"/>
        <v>98</v>
      </c>
      <c r="K117" s="44">
        <f t="shared" si="21"/>
        <v>-162</v>
      </c>
      <c r="L117" s="44">
        <f t="shared" si="21"/>
        <v>-271</v>
      </c>
      <c r="M117" s="44">
        <f t="shared" si="21"/>
        <v>-204</v>
      </c>
      <c r="N117" s="44">
        <f t="shared" si="21"/>
        <v>57</v>
      </c>
      <c r="O117" s="44">
        <f t="shared" si="21"/>
        <v>-150</v>
      </c>
      <c r="P117" s="44">
        <f t="shared" si="21"/>
        <v>-341</v>
      </c>
      <c r="Q117" s="44">
        <f t="shared" si="21"/>
        <v>-434</v>
      </c>
      <c r="R117" s="44">
        <f t="shared" si="21"/>
        <v>23</v>
      </c>
      <c r="S117" s="44">
        <f t="shared" si="21"/>
        <v>144</v>
      </c>
      <c r="T117" s="44">
        <f t="shared" si="21"/>
        <v>76</v>
      </c>
      <c r="U117" s="44">
        <f t="shared" si="21"/>
        <v>-110</v>
      </c>
      <c r="V117" s="44">
        <f t="shared" si="21"/>
        <v>106</v>
      </c>
      <c r="W117" s="44">
        <f t="shared" si="21"/>
        <v>-49</v>
      </c>
      <c r="X117" s="44">
        <f t="shared" si="21"/>
        <v>41</v>
      </c>
      <c r="Y117" s="44">
        <f t="shared" si="21"/>
        <v>51</v>
      </c>
      <c r="Z117" s="44">
        <f t="shared" si="21"/>
        <v>12</v>
      </c>
      <c r="AA117" s="44">
        <f t="shared" si="21"/>
        <v>-47</v>
      </c>
      <c r="AB117" s="44">
        <f t="shared" si="21"/>
        <v>13</v>
      </c>
      <c r="AC117" s="44">
        <f t="shared" si="21"/>
        <v>-36</v>
      </c>
      <c r="AD117" s="44">
        <f t="shared" si="21"/>
        <v>-77</v>
      </c>
      <c r="AE117" s="44">
        <f t="shared" si="21"/>
        <v>32</v>
      </c>
      <c r="AF117" s="44">
        <f t="shared" si="21"/>
        <v>61</v>
      </c>
      <c r="AG117" s="44">
        <f t="shared" si="21"/>
        <v>-30</v>
      </c>
      <c r="AH117" s="44">
        <f t="shared" si="21"/>
        <v>15</v>
      </c>
      <c r="AI117" s="44">
        <f t="shared" si="21"/>
        <v>-19</v>
      </c>
      <c r="AJ117" s="44">
        <f t="shared" si="21"/>
        <v>-23</v>
      </c>
      <c r="AK117" s="44">
        <f t="shared" si="21"/>
        <v>22</v>
      </c>
      <c r="AL117" s="44">
        <f t="shared" si="21"/>
        <v>17</v>
      </c>
      <c r="AM117" s="44">
        <f t="shared" si="21"/>
        <v>-31</v>
      </c>
      <c r="AN117" s="44">
        <f t="shared" si="21"/>
        <v>-60</v>
      </c>
      <c r="AO117" s="44">
        <f t="shared" si="21"/>
        <v>38</v>
      </c>
      <c r="AP117" s="44">
        <f t="shared" si="21"/>
        <v>-12</v>
      </c>
      <c r="AQ117" s="44">
        <f t="shared" si="21"/>
        <v>-26</v>
      </c>
      <c r="AR117" s="44">
        <f t="shared" si="21"/>
        <v>6</v>
      </c>
      <c r="AS117" s="44">
        <f t="shared" si="21"/>
        <v>94</v>
      </c>
      <c r="AT117" s="44">
        <f t="shared" si="21"/>
        <v>10</v>
      </c>
      <c r="AU117" s="44">
        <f t="shared" si="21"/>
        <v>-43</v>
      </c>
      <c r="AV117" s="44">
        <f t="shared" si="21"/>
        <v>43</v>
      </c>
      <c r="AW117" s="44">
        <f t="shared" si="21"/>
        <v>93</v>
      </c>
      <c r="AX117" s="44">
        <f t="shared" si="21"/>
        <v>-7</v>
      </c>
      <c r="AY117" s="44">
        <f t="shared" si="21"/>
        <v>-21</v>
      </c>
      <c r="AZ117" s="44">
        <f t="shared" si="21"/>
        <v>36</v>
      </c>
      <c r="BA117" s="45">
        <f t="shared" si="21"/>
        <v>-20</v>
      </c>
    </row>
    <row r="118" spans="1:53" s="31" customFormat="1" x14ac:dyDescent="0.25">
      <c r="A118" s="28" t="s">
        <v>48</v>
      </c>
      <c r="B118" s="44">
        <f t="shared" si="22"/>
        <v>-534</v>
      </c>
      <c r="C118" s="44">
        <f t="shared" si="22"/>
        <v>-565</v>
      </c>
      <c r="D118" s="44">
        <f t="shared" si="22"/>
        <v>-452</v>
      </c>
      <c r="E118" s="44">
        <f t="shared" si="21"/>
        <v>-558</v>
      </c>
      <c r="F118" s="44">
        <f t="shared" si="21"/>
        <v>-535</v>
      </c>
      <c r="G118" s="44">
        <f t="shared" si="21"/>
        <v>-125</v>
      </c>
      <c r="H118" s="44">
        <f t="shared" si="21"/>
        <v>-100</v>
      </c>
      <c r="I118" s="44">
        <f t="shared" si="21"/>
        <v>-229</v>
      </c>
      <c r="J118" s="44">
        <f t="shared" si="21"/>
        <v>89</v>
      </c>
      <c r="K118" s="44">
        <f t="shared" si="21"/>
        <v>-649</v>
      </c>
      <c r="L118" s="44">
        <f t="shared" si="21"/>
        <v>-661</v>
      </c>
      <c r="M118" s="44">
        <f t="shared" si="21"/>
        <v>-394</v>
      </c>
      <c r="N118" s="44">
        <f t="shared" si="21"/>
        <v>-90</v>
      </c>
      <c r="O118" s="44">
        <f t="shared" ref="O118:BA119" si="23">O34-O106</f>
        <v>-76</v>
      </c>
      <c r="P118" s="44">
        <f t="shared" si="23"/>
        <v>-535</v>
      </c>
      <c r="Q118" s="44">
        <f t="shared" si="23"/>
        <v>-562</v>
      </c>
      <c r="R118" s="44">
        <f t="shared" si="23"/>
        <v>-95</v>
      </c>
      <c r="S118" s="44">
        <f t="shared" si="23"/>
        <v>300</v>
      </c>
      <c r="T118" s="44">
        <f t="shared" si="23"/>
        <v>195</v>
      </c>
      <c r="U118" s="44">
        <f t="shared" si="23"/>
        <v>73</v>
      </c>
      <c r="V118" s="44">
        <f t="shared" si="23"/>
        <v>259</v>
      </c>
      <c r="W118" s="44">
        <f t="shared" si="23"/>
        <v>73</v>
      </c>
      <c r="X118" s="44">
        <f t="shared" si="23"/>
        <v>-35</v>
      </c>
      <c r="Y118" s="44">
        <f t="shared" si="23"/>
        <v>2</v>
      </c>
      <c r="Z118" s="44">
        <f t="shared" si="23"/>
        <v>161</v>
      </c>
      <c r="AA118" s="44">
        <f t="shared" si="23"/>
        <v>184</v>
      </c>
      <c r="AB118" s="44">
        <f t="shared" si="23"/>
        <v>39</v>
      </c>
      <c r="AC118" s="44">
        <f t="shared" si="23"/>
        <v>-17</v>
      </c>
      <c r="AD118" s="44">
        <f t="shared" si="23"/>
        <v>126</v>
      </c>
      <c r="AE118" s="44">
        <f t="shared" si="23"/>
        <v>-48</v>
      </c>
      <c r="AF118" s="44">
        <f t="shared" si="23"/>
        <v>44</v>
      </c>
      <c r="AG118" s="44">
        <f t="shared" si="23"/>
        <v>12</v>
      </c>
      <c r="AH118" s="44">
        <f t="shared" si="23"/>
        <v>41</v>
      </c>
      <c r="AI118" s="44">
        <f t="shared" si="23"/>
        <v>-81</v>
      </c>
      <c r="AJ118" s="44">
        <f t="shared" si="23"/>
        <v>169</v>
      </c>
      <c r="AK118" s="44">
        <f t="shared" si="23"/>
        <v>137</v>
      </c>
      <c r="AL118" s="44">
        <f t="shared" si="23"/>
        <v>78</v>
      </c>
      <c r="AM118" s="44">
        <f t="shared" si="23"/>
        <v>94</v>
      </c>
      <c r="AN118" s="44">
        <f t="shared" si="23"/>
        <v>131</v>
      </c>
      <c r="AO118" s="44">
        <f t="shared" si="23"/>
        <v>84</v>
      </c>
      <c r="AP118" s="44">
        <f t="shared" si="23"/>
        <v>128</v>
      </c>
      <c r="AQ118" s="44">
        <f t="shared" si="23"/>
        <v>151</v>
      </c>
      <c r="AR118" s="44">
        <f t="shared" si="23"/>
        <v>157</v>
      </c>
      <c r="AS118" s="44">
        <f t="shared" si="23"/>
        <v>238</v>
      </c>
      <c r="AT118" s="44">
        <f t="shared" si="23"/>
        <v>49</v>
      </c>
      <c r="AU118" s="44">
        <f t="shared" si="23"/>
        <v>251</v>
      </c>
      <c r="AV118" s="44">
        <f t="shared" si="23"/>
        <v>397</v>
      </c>
      <c r="AW118" s="44">
        <f t="shared" si="23"/>
        <v>313</v>
      </c>
      <c r="AX118" s="44">
        <f t="shared" si="23"/>
        <v>113</v>
      </c>
      <c r="AY118" s="44">
        <f t="shared" si="23"/>
        <v>253</v>
      </c>
      <c r="AZ118" s="44">
        <f t="shared" si="23"/>
        <v>163</v>
      </c>
      <c r="BA118" s="45">
        <f t="shared" si="23"/>
        <v>218</v>
      </c>
    </row>
    <row r="119" spans="1:53" s="52" customFormat="1" x14ac:dyDescent="0.25">
      <c r="A119" s="46" t="s">
        <v>49</v>
      </c>
      <c r="B119" s="47">
        <f t="shared" si="22"/>
        <v>-926</v>
      </c>
      <c r="C119" s="47">
        <f t="shared" si="22"/>
        <v>-1550</v>
      </c>
      <c r="D119" s="47">
        <f t="shared" si="22"/>
        <v>-1663</v>
      </c>
      <c r="E119" s="47">
        <f t="shared" si="22"/>
        <v>-1425</v>
      </c>
      <c r="F119" s="47">
        <f t="shared" si="22"/>
        <v>-1265</v>
      </c>
      <c r="G119" s="47">
        <f t="shared" si="22"/>
        <v>-653</v>
      </c>
      <c r="H119" s="47">
        <f t="shared" si="22"/>
        <v>-263</v>
      </c>
      <c r="I119" s="47">
        <f t="shared" si="22"/>
        <v>-595</v>
      </c>
      <c r="J119" s="47">
        <f t="shared" si="22"/>
        <v>-82</v>
      </c>
      <c r="K119" s="47">
        <f t="shared" si="22"/>
        <v>-1271</v>
      </c>
      <c r="L119" s="47">
        <f t="shared" si="22"/>
        <v>-1271</v>
      </c>
      <c r="M119" s="47">
        <f t="shared" si="22"/>
        <v>-840</v>
      </c>
      <c r="N119" s="47">
        <f t="shared" si="22"/>
        <v>-225</v>
      </c>
      <c r="O119" s="47">
        <f t="shared" si="22"/>
        <v>-467</v>
      </c>
      <c r="P119" s="47">
        <f t="shared" si="22"/>
        <v>-977</v>
      </c>
      <c r="Q119" s="47">
        <f t="shared" si="22"/>
        <v>-860</v>
      </c>
      <c r="R119" s="47">
        <f t="shared" si="23"/>
        <v>-85</v>
      </c>
      <c r="S119" s="47">
        <f t="shared" si="23"/>
        <v>658</v>
      </c>
      <c r="T119" s="47">
        <f t="shared" si="23"/>
        <v>162</v>
      </c>
      <c r="U119" s="47">
        <f t="shared" si="23"/>
        <v>238</v>
      </c>
      <c r="V119" s="47">
        <f t="shared" si="23"/>
        <v>265</v>
      </c>
      <c r="W119" s="47">
        <f t="shared" si="23"/>
        <v>110</v>
      </c>
      <c r="X119" s="47">
        <f t="shared" si="23"/>
        <v>147</v>
      </c>
      <c r="Y119" s="47">
        <f t="shared" si="23"/>
        <v>100</v>
      </c>
      <c r="Z119" s="47">
        <f t="shared" si="23"/>
        <v>79</v>
      </c>
      <c r="AA119" s="47">
        <f t="shared" si="23"/>
        <v>170</v>
      </c>
      <c r="AB119" s="47">
        <f t="shared" si="23"/>
        <v>-165</v>
      </c>
      <c r="AC119" s="47">
        <f t="shared" si="23"/>
        <v>-7</v>
      </c>
      <c r="AD119" s="47">
        <f t="shared" si="23"/>
        <v>-40</v>
      </c>
      <c r="AE119" s="47">
        <f t="shared" si="23"/>
        <v>88</v>
      </c>
      <c r="AF119" s="47">
        <f t="shared" si="23"/>
        <v>70</v>
      </c>
      <c r="AG119" s="47">
        <f t="shared" si="23"/>
        <v>-8</v>
      </c>
      <c r="AH119" s="47">
        <f t="shared" si="23"/>
        <v>66</v>
      </c>
      <c r="AI119" s="47">
        <f t="shared" si="23"/>
        <v>69</v>
      </c>
      <c r="AJ119" s="47">
        <f t="shared" si="23"/>
        <v>232</v>
      </c>
      <c r="AK119" s="47">
        <f t="shared" si="23"/>
        <v>135</v>
      </c>
      <c r="AL119" s="47">
        <f t="shared" si="23"/>
        <v>217</v>
      </c>
      <c r="AM119" s="47">
        <f t="shared" si="23"/>
        <v>121</v>
      </c>
      <c r="AN119" s="47">
        <f t="shared" si="23"/>
        <v>174</v>
      </c>
      <c r="AO119" s="47">
        <f t="shared" si="23"/>
        <v>121</v>
      </c>
      <c r="AP119" s="47">
        <f t="shared" si="23"/>
        <v>314</v>
      </c>
      <c r="AQ119" s="47">
        <f t="shared" si="23"/>
        <v>213</v>
      </c>
      <c r="AR119" s="47">
        <f t="shared" si="23"/>
        <v>311</v>
      </c>
      <c r="AS119" s="47">
        <f t="shared" si="23"/>
        <v>264</v>
      </c>
      <c r="AT119" s="47">
        <f t="shared" si="23"/>
        <v>399</v>
      </c>
      <c r="AU119" s="47">
        <f t="shared" si="23"/>
        <v>265</v>
      </c>
      <c r="AV119" s="47">
        <f t="shared" si="23"/>
        <v>520</v>
      </c>
      <c r="AW119" s="47">
        <f t="shared" si="23"/>
        <v>541</v>
      </c>
      <c r="AX119" s="47">
        <f t="shared" si="23"/>
        <v>370</v>
      </c>
      <c r="AY119" s="47">
        <f t="shared" si="23"/>
        <v>318</v>
      </c>
      <c r="AZ119" s="47">
        <f t="shared" si="23"/>
        <v>558</v>
      </c>
      <c r="BA119" s="48">
        <f t="shared" si="23"/>
        <v>227</v>
      </c>
    </row>
    <row r="120" spans="1:53" s="31" customFormat="1" x14ac:dyDescent="0.25">
      <c r="A120" s="75" t="s">
        <v>65</v>
      </c>
      <c r="B120" s="77"/>
      <c r="C120" s="77"/>
      <c r="D120" s="77"/>
      <c r="E120" s="77">
        <f>SUM(E113:E119)</f>
        <v>-2195</v>
      </c>
      <c r="F120" s="77">
        <f t="shared" ref="F120:BA120" si="24">SUM(F113:F119)</f>
        <v>-1988</v>
      </c>
      <c r="G120" s="77">
        <f t="shared" si="24"/>
        <v>-830</v>
      </c>
      <c r="H120" s="77">
        <f t="shared" si="24"/>
        <v>-422</v>
      </c>
      <c r="I120" s="77">
        <f t="shared" si="24"/>
        <v>-847</v>
      </c>
      <c r="J120" s="77">
        <f t="shared" si="24"/>
        <v>190</v>
      </c>
      <c r="K120" s="77">
        <f t="shared" si="24"/>
        <v>-2099</v>
      </c>
      <c r="L120" s="77">
        <f t="shared" si="24"/>
        <v>-2221</v>
      </c>
      <c r="M120" s="77">
        <f t="shared" si="24"/>
        <v>-1511</v>
      </c>
      <c r="N120" s="77">
        <f t="shared" si="24"/>
        <v>-74</v>
      </c>
      <c r="O120" s="77">
        <f t="shared" si="24"/>
        <v>-668</v>
      </c>
      <c r="P120" s="77">
        <f t="shared" si="24"/>
        <v>-2010</v>
      </c>
      <c r="Q120" s="77">
        <f t="shared" si="24"/>
        <v>-2198</v>
      </c>
      <c r="R120" s="77">
        <f t="shared" si="24"/>
        <v>-247</v>
      </c>
      <c r="S120" s="77">
        <f t="shared" si="24"/>
        <v>1054</v>
      </c>
      <c r="T120" s="77">
        <f t="shared" si="24"/>
        <v>431</v>
      </c>
      <c r="U120" s="77">
        <f t="shared" si="24"/>
        <v>131</v>
      </c>
      <c r="V120" s="77">
        <f t="shared" si="24"/>
        <v>648</v>
      </c>
      <c r="W120" s="77">
        <f t="shared" si="24"/>
        <v>113</v>
      </c>
      <c r="X120" s="77">
        <f t="shared" si="24"/>
        <v>190</v>
      </c>
      <c r="Y120" s="77">
        <f t="shared" si="24"/>
        <v>102</v>
      </c>
      <c r="Z120" s="77">
        <f t="shared" si="24"/>
        <v>202</v>
      </c>
      <c r="AA120" s="77">
        <f t="shared" si="24"/>
        <v>299</v>
      </c>
      <c r="AB120" s="77">
        <f t="shared" si="24"/>
        <v>-196</v>
      </c>
      <c r="AC120" s="77">
        <f t="shared" si="24"/>
        <v>-114</v>
      </c>
      <c r="AD120" s="77">
        <f t="shared" si="24"/>
        <v>-47</v>
      </c>
      <c r="AE120" s="77">
        <f t="shared" si="24"/>
        <v>-29</v>
      </c>
      <c r="AF120" s="77">
        <f t="shared" si="24"/>
        <v>110</v>
      </c>
      <c r="AG120" s="77">
        <f t="shared" si="24"/>
        <v>-197</v>
      </c>
      <c r="AH120" s="77">
        <f t="shared" si="24"/>
        <v>263</v>
      </c>
      <c r="AI120" s="77">
        <f t="shared" si="24"/>
        <v>16</v>
      </c>
      <c r="AJ120" s="77">
        <f t="shared" si="24"/>
        <v>377</v>
      </c>
      <c r="AK120" s="77">
        <f t="shared" si="24"/>
        <v>250</v>
      </c>
      <c r="AL120" s="77">
        <f t="shared" si="24"/>
        <v>322</v>
      </c>
      <c r="AM120" s="77">
        <f t="shared" si="24"/>
        <v>135</v>
      </c>
      <c r="AN120" s="77">
        <f t="shared" si="24"/>
        <v>367</v>
      </c>
      <c r="AO120" s="77">
        <f t="shared" si="24"/>
        <v>296</v>
      </c>
      <c r="AP120" s="77">
        <f t="shared" si="24"/>
        <v>324</v>
      </c>
      <c r="AQ120" s="77">
        <f t="shared" si="24"/>
        <v>292</v>
      </c>
      <c r="AR120" s="77">
        <f t="shared" si="24"/>
        <v>418</v>
      </c>
      <c r="AS120" s="77">
        <f t="shared" si="24"/>
        <v>635</v>
      </c>
      <c r="AT120" s="77">
        <f t="shared" si="24"/>
        <v>546</v>
      </c>
      <c r="AU120" s="77">
        <f t="shared" si="24"/>
        <v>457</v>
      </c>
      <c r="AV120" s="77">
        <f t="shared" si="24"/>
        <v>925</v>
      </c>
      <c r="AW120" s="77">
        <f t="shared" si="24"/>
        <v>925</v>
      </c>
      <c r="AX120" s="77">
        <f t="shared" si="24"/>
        <v>529</v>
      </c>
      <c r="AY120" s="77">
        <f t="shared" si="24"/>
        <v>638</v>
      </c>
      <c r="AZ120" s="77">
        <f t="shared" si="24"/>
        <v>810</v>
      </c>
      <c r="BA120" s="78">
        <f t="shared" si="24"/>
        <v>402</v>
      </c>
    </row>
    <row r="121" spans="1:53" s="31" customFormat="1" x14ac:dyDescent="0.25">
      <c r="A121" s="30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</row>
    <row r="122" spans="1:53" s="31" customFormat="1" ht="18.75" x14ac:dyDescent="0.3">
      <c r="A122" s="14" t="s">
        <v>63</v>
      </c>
      <c r="B122" s="80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35"/>
    </row>
    <row r="123" spans="1:53" s="31" customFormat="1" x14ac:dyDescent="0.25">
      <c r="A123" s="34" t="s">
        <v>50</v>
      </c>
      <c r="B123" s="17">
        <v>1</v>
      </c>
      <c r="C123" s="17">
        <v>2</v>
      </c>
      <c r="D123" s="17">
        <v>3</v>
      </c>
      <c r="E123" s="17">
        <v>4</v>
      </c>
      <c r="F123" s="17">
        <v>5</v>
      </c>
      <c r="G123" s="17">
        <v>6</v>
      </c>
      <c r="H123" s="17">
        <v>7</v>
      </c>
      <c r="I123" s="17">
        <v>8</v>
      </c>
      <c r="J123" s="17">
        <v>9</v>
      </c>
      <c r="K123" s="17">
        <v>10</v>
      </c>
      <c r="L123" s="17">
        <v>11</v>
      </c>
      <c r="M123" s="17">
        <v>12</v>
      </c>
      <c r="N123" s="17">
        <v>13</v>
      </c>
      <c r="O123" s="17">
        <v>14</v>
      </c>
      <c r="P123" s="17">
        <v>15</v>
      </c>
      <c r="Q123" s="17">
        <v>16</v>
      </c>
      <c r="R123" s="17">
        <v>17</v>
      </c>
      <c r="S123" s="17">
        <v>18</v>
      </c>
      <c r="T123" s="17">
        <v>19</v>
      </c>
      <c r="U123" s="17">
        <v>20</v>
      </c>
      <c r="V123" s="17">
        <v>21</v>
      </c>
      <c r="W123" s="17">
        <v>22</v>
      </c>
      <c r="X123" s="17">
        <v>23</v>
      </c>
      <c r="Y123" s="17">
        <v>24</v>
      </c>
      <c r="Z123" s="17">
        <v>25</v>
      </c>
      <c r="AA123" s="17">
        <v>26</v>
      </c>
      <c r="AB123" s="17">
        <v>27</v>
      </c>
      <c r="AC123" s="17">
        <v>28</v>
      </c>
      <c r="AD123" s="17">
        <v>29</v>
      </c>
      <c r="AE123" s="17">
        <v>30</v>
      </c>
      <c r="AF123" s="17">
        <v>31</v>
      </c>
      <c r="AG123" s="17">
        <v>32</v>
      </c>
      <c r="AH123" s="17">
        <v>33</v>
      </c>
      <c r="AI123" s="17">
        <v>34</v>
      </c>
      <c r="AJ123" s="17">
        <v>35</v>
      </c>
      <c r="AK123" s="17">
        <v>36</v>
      </c>
      <c r="AL123" s="17">
        <v>37</v>
      </c>
      <c r="AM123" s="17">
        <v>38</v>
      </c>
      <c r="AN123" s="17">
        <v>39</v>
      </c>
      <c r="AO123" s="17">
        <v>40</v>
      </c>
      <c r="AP123" s="17">
        <v>41</v>
      </c>
      <c r="AQ123" s="17">
        <v>42</v>
      </c>
      <c r="AR123" s="17">
        <v>43</v>
      </c>
      <c r="AS123" s="17">
        <v>44</v>
      </c>
      <c r="AT123" s="17">
        <v>45</v>
      </c>
      <c r="AU123" s="17">
        <v>46</v>
      </c>
      <c r="AV123" s="17">
        <v>47</v>
      </c>
      <c r="AW123" s="17">
        <v>48</v>
      </c>
      <c r="AX123" s="17">
        <v>49</v>
      </c>
      <c r="AY123" s="17">
        <v>50</v>
      </c>
      <c r="AZ123" s="17">
        <v>51</v>
      </c>
      <c r="BA123" s="16">
        <v>52</v>
      </c>
    </row>
    <row r="124" spans="1:53" s="31" customFormat="1" x14ac:dyDescent="0.25">
      <c r="A124" s="32" t="s">
        <v>52</v>
      </c>
      <c r="B124" s="37">
        <v>43833</v>
      </c>
      <c r="C124" s="37">
        <v>43840</v>
      </c>
      <c r="D124" s="37">
        <v>43847</v>
      </c>
      <c r="E124" s="37">
        <v>43854</v>
      </c>
      <c r="F124" s="37">
        <v>43861</v>
      </c>
      <c r="G124" s="37">
        <v>43868</v>
      </c>
      <c r="H124" s="37">
        <v>43875</v>
      </c>
      <c r="I124" s="37">
        <v>43882</v>
      </c>
      <c r="J124" s="37">
        <v>43889</v>
      </c>
      <c r="K124" s="37">
        <v>43896</v>
      </c>
      <c r="L124" s="37">
        <v>43903</v>
      </c>
      <c r="M124" s="37">
        <v>43910</v>
      </c>
      <c r="N124" s="37">
        <v>43917</v>
      </c>
      <c r="O124" s="37">
        <v>43924</v>
      </c>
      <c r="P124" s="36">
        <v>43931</v>
      </c>
      <c r="Q124" s="36">
        <v>43938</v>
      </c>
      <c r="R124" s="36">
        <v>43945</v>
      </c>
      <c r="S124" s="36">
        <v>43952</v>
      </c>
      <c r="T124" s="36">
        <v>43959</v>
      </c>
      <c r="U124" s="36">
        <v>43966</v>
      </c>
      <c r="V124" s="36">
        <v>43973</v>
      </c>
      <c r="W124" s="36">
        <v>43980</v>
      </c>
      <c r="X124" s="36">
        <v>43987</v>
      </c>
      <c r="Y124" s="36">
        <v>43994</v>
      </c>
      <c r="Z124" s="36">
        <v>44001</v>
      </c>
      <c r="AA124" s="36">
        <v>44008</v>
      </c>
      <c r="AB124" s="36">
        <v>44015</v>
      </c>
      <c r="AC124" s="36">
        <v>44022</v>
      </c>
      <c r="AD124" s="36">
        <v>44029</v>
      </c>
      <c r="AE124" s="36">
        <v>44036</v>
      </c>
      <c r="AF124" s="36">
        <v>44043</v>
      </c>
      <c r="AG124" s="36">
        <v>44050</v>
      </c>
      <c r="AH124" s="36">
        <v>44057</v>
      </c>
      <c r="AI124" s="36">
        <v>44064</v>
      </c>
      <c r="AJ124" s="36">
        <v>44071</v>
      </c>
      <c r="AK124" s="36">
        <v>44078</v>
      </c>
      <c r="AL124" s="36">
        <v>44085</v>
      </c>
      <c r="AM124" s="36">
        <v>44092</v>
      </c>
      <c r="AN124" s="36">
        <v>44099</v>
      </c>
      <c r="AO124" s="36">
        <v>44106</v>
      </c>
      <c r="AP124" s="36">
        <v>44113</v>
      </c>
      <c r="AQ124" s="36">
        <v>44120</v>
      </c>
      <c r="AR124" s="36">
        <v>44127</v>
      </c>
      <c r="AS124" s="36">
        <v>44134</v>
      </c>
      <c r="AT124" s="36">
        <v>44141</v>
      </c>
      <c r="AU124" s="36">
        <v>44148</v>
      </c>
      <c r="AV124" s="36">
        <v>44155</v>
      </c>
      <c r="AW124" s="36">
        <v>44162</v>
      </c>
      <c r="AX124" s="36">
        <v>44169</v>
      </c>
      <c r="AY124" s="36">
        <v>44176</v>
      </c>
      <c r="AZ124" s="36">
        <v>44183</v>
      </c>
      <c r="BA124" s="15">
        <v>44190</v>
      </c>
    </row>
    <row r="125" spans="1:53" s="31" customFormat="1" x14ac:dyDescent="0.25">
      <c r="A125" s="68" t="s">
        <v>51</v>
      </c>
      <c r="B125" s="69">
        <f t="shared" ref="B125:BA129" si="25">B113/((B101+B29)/2)</f>
        <v>1.0947368421052632</v>
      </c>
      <c r="C125" s="69">
        <f t="shared" si="25"/>
        <v>1.1869918699186992</v>
      </c>
      <c r="D125" s="69">
        <f t="shared" si="25"/>
        <v>1</v>
      </c>
      <c r="E125" s="69">
        <f t="shared" si="25"/>
        <v>-0.17391304347826086</v>
      </c>
      <c r="F125" s="69">
        <f t="shared" si="25"/>
        <v>0.32653061224489793</v>
      </c>
      <c r="G125" s="69">
        <f t="shared" si="25"/>
        <v>0.18181818181818182</v>
      </c>
      <c r="H125" s="69">
        <f t="shared" si="25"/>
        <v>2.0618556701030927E-2</v>
      </c>
      <c r="I125" s="69">
        <f t="shared" si="25"/>
        <v>0.77647058823529413</v>
      </c>
      <c r="J125" s="69">
        <f t="shared" si="25"/>
        <v>0.14432989690721648</v>
      </c>
      <c r="K125" s="69">
        <f t="shared" si="25"/>
        <v>-4.3478260869565216E-2</v>
      </c>
      <c r="L125" s="69">
        <f t="shared" si="25"/>
        <v>0.19230769230769232</v>
      </c>
      <c r="M125" s="69">
        <f t="shared" si="25"/>
        <v>6.3157894736842107E-2</v>
      </c>
      <c r="N125" s="69">
        <f t="shared" si="25"/>
        <v>4.5454545454545456E-2</v>
      </c>
      <c r="O125" s="69">
        <f t="shared" si="25"/>
        <v>-0.11494252873563218</v>
      </c>
      <c r="P125" s="69">
        <f t="shared" si="25"/>
        <v>0.26506024096385544</v>
      </c>
      <c r="Q125" s="69">
        <f t="shared" si="25"/>
        <v>-0.11764705882352941</v>
      </c>
      <c r="R125" s="69">
        <f t="shared" si="25"/>
        <v>-0.50549450549450547</v>
      </c>
      <c r="S125" s="69">
        <f t="shared" si="25"/>
        <v>-0.10309278350515463</v>
      </c>
      <c r="T125" s="69">
        <f t="shared" si="25"/>
        <v>0.15384615384615385</v>
      </c>
      <c r="U125" s="69">
        <f t="shared" si="25"/>
        <v>-0.16666666666666666</v>
      </c>
      <c r="V125" s="69">
        <f t="shared" si="25"/>
        <v>-0.16216216216216217</v>
      </c>
      <c r="W125" s="69">
        <f t="shared" si="25"/>
        <v>-2.197802197802198E-2</v>
      </c>
      <c r="X125" s="69">
        <f t="shared" si="25"/>
        <v>4.2553191489361701E-2</v>
      </c>
      <c r="Y125" s="69">
        <f t="shared" si="25"/>
        <v>-0.26415094339622641</v>
      </c>
      <c r="Z125" s="69">
        <f t="shared" si="25"/>
        <v>-0.17821782178217821</v>
      </c>
      <c r="AA125" s="69">
        <f t="shared" si="25"/>
        <v>-9.7560975609756101E-2</v>
      </c>
      <c r="AB125" s="69">
        <f t="shared" si="25"/>
        <v>-0.40963855421686746</v>
      </c>
      <c r="AC125" s="69">
        <f t="shared" si="25"/>
        <v>-8.6956521739130432E-2</v>
      </c>
      <c r="AD125" s="69">
        <f t="shared" si="25"/>
        <v>0</v>
      </c>
      <c r="AE125" s="69">
        <f t="shared" si="25"/>
        <v>-3.4482758620689655E-2</v>
      </c>
      <c r="AF125" s="69">
        <f t="shared" si="25"/>
        <v>-8.4033613445378158E-2</v>
      </c>
      <c r="AG125" s="69">
        <f t="shared" si="25"/>
        <v>-3.4482758620689655E-2</v>
      </c>
      <c r="AH125" s="69">
        <f t="shared" si="25"/>
        <v>-0.16949152542372881</v>
      </c>
      <c r="AI125" s="69">
        <f t="shared" si="25"/>
        <v>6.5934065934065936E-2</v>
      </c>
      <c r="AJ125" s="69">
        <f t="shared" si="25"/>
        <v>-0.125</v>
      </c>
      <c r="AK125" s="69">
        <f t="shared" si="25"/>
        <v>0.18181818181818182</v>
      </c>
      <c r="AL125" s="69">
        <f t="shared" si="25"/>
        <v>8.6956521739130432E-2</v>
      </c>
      <c r="AM125" s="69">
        <f t="shared" si="25"/>
        <v>-0.42105263157894735</v>
      </c>
      <c r="AN125" s="69">
        <f t="shared" si="25"/>
        <v>9.5238095238095233E-2</v>
      </c>
      <c r="AO125" s="69">
        <f t="shared" si="25"/>
        <v>0.51851851851851849</v>
      </c>
      <c r="AP125" s="69">
        <f t="shared" si="25"/>
        <v>-2.1505376344086023E-2</v>
      </c>
      <c r="AQ125" s="69">
        <f t="shared" si="25"/>
        <v>0.22680412371134021</v>
      </c>
      <c r="AR125" s="69">
        <f t="shared" si="25"/>
        <v>-0.2807017543859649</v>
      </c>
      <c r="AS125" s="69">
        <f t="shared" si="25"/>
        <v>-2.197802197802198E-2</v>
      </c>
      <c r="AT125" s="69">
        <f t="shared" si="25"/>
        <v>0.16666666666666666</v>
      </c>
      <c r="AU125" s="69">
        <f t="shared" si="25"/>
        <v>-2.1505376344086023E-2</v>
      </c>
      <c r="AV125" s="69">
        <f t="shared" si="25"/>
        <v>-8.4033613445378158E-2</v>
      </c>
      <c r="AW125" s="69">
        <f t="shared" si="25"/>
        <v>-3.5087719298245612E-2</v>
      </c>
      <c r="AX125" s="69">
        <f t="shared" si="25"/>
        <v>0.10526315789473684</v>
      </c>
      <c r="AY125" s="69">
        <f t="shared" si="25"/>
        <v>1.9417475728155338E-2</v>
      </c>
      <c r="AZ125" s="69">
        <f t="shared" si="25"/>
        <v>0.25531914893617019</v>
      </c>
      <c r="BA125" s="70">
        <f t="shared" si="25"/>
        <v>0.42857142857142855</v>
      </c>
    </row>
    <row r="126" spans="1:53" s="31" customFormat="1" x14ac:dyDescent="0.25">
      <c r="A126" s="28" t="s">
        <v>44</v>
      </c>
      <c r="B126" s="50">
        <f t="shared" si="25"/>
        <v>-0.18181818181818182</v>
      </c>
      <c r="C126" s="50">
        <f t="shared" si="25"/>
        <v>0.16216216216216217</v>
      </c>
      <c r="D126" s="50">
        <f t="shared" si="25"/>
        <v>0.27450980392156865</v>
      </c>
      <c r="E126" s="50">
        <f t="shared" si="25"/>
        <v>-0.1276595744680851</v>
      </c>
      <c r="F126" s="50">
        <f t="shared" si="25"/>
        <v>6.8965517241379309E-2</v>
      </c>
      <c r="G126" s="50">
        <f t="shared" si="25"/>
        <v>8.3333333333333329E-2</v>
      </c>
      <c r="H126" s="50">
        <f t="shared" si="25"/>
        <v>0</v>
      </c>
      <c r="I126" s="50">
        <f t="shared" si="25"/>
        <v>0.79069767441860461</v>
      </c>
      <c r="J126" s="50">
        <f t="shared" si="25"/>
        <v>0.58064516129032262</v>
      </c>
      <c r="K126" s="50">
        <f t="shared" si="25"/>
        <v>-0.51162790697674421</v>
      </c>
      <c r="L126" s="50">
        <f t="shared" si="25"/>
        <v>0.34146341463414637</v>
      </c>
      <c r="M126" s="50">
        <f t="shared" si="25"/>
        <v>0.46153846153846156</v>
      </c>
      <c r="N126" s="50">
        <f t="shared" si="25"/>
        <v>-0.16216216216216217</v>
      </c>
      <c r="O126" s="50">
        <f t="shared" si="25"/>
        <v>-0.51428571428571423</v>
      </c>
      <c r="P126" s="50">
        <f t="shared" si="25"/>
        <v>-8.3333333333333329E-2</v>
      </c>
      <c r="Q126" s="50">
        <f t="shared" si="25"/>
        <v>0</v>
      </c>
      <c r="R126" s="50">
        <f t="shared" si="25"/>
        <v>0.4</v>
      </c>
      <c r="S126" s="50">
        <f t="shared" si="25"/>
        <v>-0.15384615384615385</v>
      </c>
      <c r="T126" s="50">
        <f t="shared" si="25"/>
        <v>-0.21052631578947367</v>
      </c>
      <c r="U126" s="50">
        <f t="shared" si="25"/>
        <v>-0.52631578947368418</v>
      </c>
      <c r="V126" s="50">
        <f t="shared" si="25"/>
        <v>0.47058823529411764</v>
      </c>
      <c r="W126" s="50">
        <f t="shared" si="25"/>
        <v>-0.11764705882352941</v>
      </c>
      <c r="X126" s="50">
        <f t="shared" si="25"/>
        <v>-5.4054054054054057E-2</v>
      </c>
      <c r="Y126" s="50">
        <f t="shared" si="25"/>
        <v>5.7142857142857141E-2</v>
      </c>
      <c r="Z126" s="50">
        <f t="shared" si="25"/>
        <v>-4.878048780487805E-2</v>
      </c>
      <c r="AA126" s="50">
        <f t="shared" si="25"/>
        <v>-4.6511627906976744E-2</v>
      </c>
      <c r="AB126" s="50">
        <f t="shared" si="25"/>
        <v>0.12244897959183673</v>
      </c>
      <c r="AC126" s="50">
        <f t="shared" si="25"/>
        <v>-0.27027027027027029</v>
      </c>
      <c r="AD126" s="50">
        <f t="shared" si="25"/>
        <v>-6.8965517241379309E-2</v>
      </c>
      <c r="AE126" s="50">
        <f t="shared" si="25"/>
        <v>7.407407407407407E-2</v>
      </c>
      <c r="AF126" s="50">
        <f t="shared" si="25"/>
        <v>-0.48275862068965519</v>
      </c>
      <c r="AG126" s="50">
        <f t="shared" si="25"/>
        <v>-0.4</v>
      </c>
      <c r="AH126" s="50">
        <f t="shared" si="25"/>
        <v>0.74285714285714288</v>
      </c>
      <c r="AI126" s="50">
        <f t="shared" si="25"/>
        <v>-0.93333333333333335</v>
      </c>
      <c r="AJ126" s="50">
        <f t="shared" si="25"/>
        <v>0.37037037037037035</v>
      </c>
      <c r="AK126" s="50">
        <f t="shared" si="25"/>
        <v>-5.128205128205128E-2</v>
      </c>
      <c r="AL126" s="50">
        <f t="shared" si="25"/>
        <v>-0.4</v>
      </c>
      <c r="AM126" s="50">
        <f t="shared" si="25"/>
        <v>0</v>
      </c>
      <c r="AN126" s="50">
        <f t="shared" si="25"/>
        <v>0.33333333333333331</v>
      </c>
      <c r="AO126" s="50">
        <f t="shared" si="25"/>
        <v>-0.125</v>
      </c>
      <c r="AP126" s="50">
        <f t="shared" si="25"/>
        <v>-0.22222222222222221</v>
      </c>
      <c r="AQ126" s="50">
        <f t="shared" si="25"/>
        <v>-0.25</v>
      </c>
      <c r="AR126" s="50">
        <f t="shared" si="25"/>
        <v>-0.52631578947368418</v>
      </c>
      <c r="AS126" s="50">
        <f t="shared" si="25"/>
        <v>-0.23255813953488372</v>
      </c>
      <c r="AT126" s="50">
        <f t="shared" si="25"/>
        <v>-0.52631578947368418</v>
      </c>
      <c r="AU126" s="50">
        <f t="shared" si="25"/>
        <v>-0.41666666666666669</v>
      </c>
      <c r="AV126" s="50">
        <f t="shared" si="25"/>
        <v>-0.14634146341463414</v>
      </c>
      <c r="AW126" s="50">
        <f t="shared" si="25"/>
        <v>-0.35294117647058826</v>
      </c>
      <c r="AX126" s="50">
        <f t="shared" si="25"/>
        <v>0.125</v>
      </c>
      <c r="AY126" s="50">
        <f t="shared" si="25"/>
        <v>0.84444444444444444</v>
      </c>
      <c r="AZ126" s="50">
        <f t="shared" si="25"/>
        <v>-0.19047619047619047</v>
      </c>
      <c r="BA126" s="71">
        <f t="shared" si="25"/>
        <v>0.16666666666666666</v>
      </c>
    </row>
    <row r="127" spans="1:53" s="31" customFormat="1" x14ac:dyDescent="0.25">
      <c r="A127" s="28" t="s">
        <v>45</v>
      </c>
      <c r="B127" s="50">
        <f t="shared" si="25"/>
        <v>3.309692671394799E-2</v>
      </c>
      <c r="C127" s="50">
        <f t="shared" si="25"/>
        <v>-7.560137457044673E-2</v>
      </c>
      <c r="D127" s="50">
        <f t="shared" si="25"/>
        <v>0.10909090909090909</v>
      </c>
      <c r="E127" s="50">
        <f t="shared" si="25"/>
        <v>0.12872841444270017</v>
      </c>
      <c r="F127" s="50">
        <f t="shared" si="25"/>
        <v>-9.9071207430340563E-2</v>
      </c>
      <c r="G127" s="50">
        <f t="shared" si="25"/>
        <v>-9.285714285714286E-2</v>
      </c>
      <c r="H127" s="50">
        <f t="shared" si="25"/>
        <v>-4.1733547351524881E-2</v>
      </c>
      <c r="I127" s="50">
        <f t="shared" si="25"/>
        <v>-6.3157894736842107E-2</v>
      </c>
      <c r="J127" s="50">
        <f t="shared" si="25"/>
        <v>0.12546125461254612</v>
      </c>
      <c r="K127" s="50">
        <f t="shared" si="25"/>
        <v>5.4237288135593219E-2</v>
      </c>
      <c r="L127" s="50">
        <f t="shared" si="25"/>
        <v>-9.5541401273885357E-2</v>
      </c>
      <c r="M127" s="50">
        <f t="shared" si="25"/>
        <v>5.2539404553415062E-2</v>
      </c>
      <c r="N127" s="50">
        <f t="shared" si="25"/>
        <v>0.10181818181818182</v>
      </c>
      <c r="O127" s="50">
        <f t="shared" si="25"/>
        <v>0.12949640287769784</v>
      </c>
      <c r="P127" s="50">
        <f t="shared" si="25"/>
        <v>-0.15679999999999999</v>
      </c>
      <c r="Q127" s="50">
        <f t="shared" si="25"/>
        <v>-0.18115942028985507</v>
      </c>
      <c r="R127" s="50">
        <f t="shared" si="25"/>
        <v>-0.21859706362153344</v>
      </c>
      <c r="S127" s="50">
        <f t="shared" si="25"/>
        <v>-3.6363636363636362E-2</v>
      </c>
      <c r="T127" s="50">
        <f t="shared" si="25"/>
        <v>5.8939096267190572E-2</v>
      </c>
      <c r="U127" s="50">
        <f t="shared" si="25"/>
        <v>1.3245033112582781E-2</v>
      </c>
      <c r="V127" s="50">
        <f t="shared" si="25"/>
        <v>4.975124378109453E-2</v>
      </c>
      <c r="W127" s="50">
        <f t="shared" si="25"/>
        <v>-4.4989775051124746E-2</v>
      </c>
      <c r="X127" s="50">
        <f t="shared" si="25"/>
        <v>2.6490066225165563E-2</v>
      </c>
      <c r="Y127" s="50">
        <f t="shared" si="25"/>
        <v>4.1095890410958902E-2</v>
      </c>
      <c r="Z127" s="50">
        <f t="shared" si="25"/>
        <v>-9.8807495741056212E-2</v>
      </c>
      <c r="AA127" s="50">
        <f t="shared" si="25"/>
        <v>-0.11398963730569948</v>
      </c>
      <c r="AB127" s="50">
        <f t="shared" si="25"/>
        <v>-0.11460258780036968</v>
      </c>
      <c r="AC127" s="50">
        <f t="shared" si="25"/>
        <v>-0.15985790408525755</v>
      </c>
      <c r="AD127" s="50">
        <f t="shared" si="25"/>
        <v>-8.5763293310463118E-2</v>
      </c>
      <c r="AE127" s="50">
        <f t="shared" si="25"/>
        <v>-8.6021505376344093E-2</v>
      </c>
      <c r="AF127" s="50">
        <f t="shared" si="25"/>
        <v>-7.6225045372050812E-2</v>
      </c>
      <c r="AG127" s="50">
        <f t="shared" si="25"/>
        <v>-0.28970331588132636</v>
      </c>
      <c r="AH127" s="50">
        <f t="shared" si="25"/>
        <v>9.056603773584905E-2</v>
      </c>
      <c r="AI127" s="50">
        <f t="shared" si="25"/>
        <v>5.4474708171206226E-2</v>
      </c>
      <c r="AJ127" s="50">
        <f t="shared" si="25"/>
        <v>-3.9387308533916851E-2</v>
      </c>
      <c r="AK127" s="50">
        <f t="shared" si="25"/>
        <v>-0.18612521150592218</v>
      </c>
      <c r="AL127" s="50">
        <f t="shared" si="25"/>
        <v>7.6923076923076927E-2</v>
      </c>
      <c r="AM127" s="50">
        <f t="shared" si="25"/>
        <v>-0.10071942446043165</v>
      </c>
      <c r="AN127" s="50">
        <f t="shared" si="25"/>
        <v>-3.7105751391465678E-3</v>
      </c>
      <c r="AO127" s="50">
        <f t="shared" si="25"/>
        <v>0.12418300653594772</v>
      </c>
      <c r="AP127" s="50">
        <f t="shared" si="25"/>
        <v>-8.2539682539682538E-2</v>
      </c>
      <c r="AQ127" s="50">
        <f t="shared" si="25"/>
        <v>6.6225165562913907E-3</v>
      </c>
      <c r="AR127" s="50">
        <f t="shared" si="25"/>
        <v>-9.4915254237288138E-2</v>
      </c>
      <c r="AS127" s="50">
        <f t="shared" si="25"/>
        <v>0</v>
      </c>
      <c r="AT127" s="50">
        <f t="shared" si="25"/>
        <v>1.9292604501607719E-2</v>
      </c>
      <c r="AU127" s="50">
        <f t="shared" si="25"/>
        <v>-7.460035523978685E-2</v>
      </c>
      <c r="AV127" s="50">
        <f t="shared" si="25"/>
        <v>-9.7478991596638656E-2</v>
      </c>
      <c r="AW127" s="50">
        <f t="shared" si="25"/>
        <v>-1.5898251192368838E-2</v>
      </c>
      <c r="AX127" s="50">
        <f t="shared" si="25"/>
        <v>-3.4321372854914198E-2</v>
      </c>
      <c r="AY127" s="50">
        <f t="shared" si="25"/>
        <v>6.5573770491803282E-2</v>
      </c>
      <c r="AZ127" s="50">
        <f t="shared" si="25"/>
        <v>9.9857346647646214E-2</v>
      </c>
      <c r="BA127" s="71">
        <f t="shared" si="25"/>
        <v>-0.11464968152866242</v>
      </c>
    </row>
    <row r="128" spans="1:53" s="31" customFormat="1" x14ac:dyDescent="0.25">
      <c r="A128" s="28" t="s">
        <v>46</v>
      </c>
      <c r="B128" s="50">
        <f t="shared" si="25"/>
        <v>-7.3121735636801924E-2</v>
      </c>
      <c r="C128" s="50">
        <f t="shared" si="25"/>
        <v>-9.5302013422818799E-2</v>
      </c>
      <c r="D128" s="50">
        <f t="shared" si="25"/>
        <v>-9.3055555555555558E-2</v>
      </c>
      <c r="E128" s="50">
        <f t="shared" si="25"/>
        <v>-1.4497756299620296E-2</v>
      </c>
      <c r="F128" s="50">
        <f t="shared" si="25"/>
        <v>-2.67051605918441E-2</v>
      </c>
      <c r="G128" s="50">
        <f t="shared" si="25"/>
        <v>2.9261155815654718E-2</v>
      </c>
      <c r="H128" s="50">
        <f t="shared" si="25"/>
        <v>-3.6376864314296106E-3</v>
      </c>
      <c r="I128" s="50">
        <f t="shared" si="25"/>
        <v>1.2261089073205915E-2</v>
      </c>
      <c r="J128" s="50">
        <f t="shared" si="25"/>
        <v>2.807862013638187E-2</v>
      </c>
      <c r="K128" s="50">
        <f t="shared" si="25"/>
        <v>-1.4792899408284023E-2</v>
      </c>
      <c r="L128" s="50">
        <f t="shared" si="25"/>
        <v>-3.806623524933384E-3</v>
      </c>
      <c r="M128" s="50">
        <f t="shared" si="25"/>
        <v>-7.6982294072363358E-2</v>
      </c>
      <c r="N128" s="50">
        <f t="shared" si="25"/>
        <v>0.13729777000437254</v>
      </c>
      <c r="O128" s="50">
        <f t="shared" si="25"/>
        <v>2.4380333197887038E-3</v>
      </c>
      <c r="P128" s="50">
        <f t="shared" si="25"/>
        <v>-8.8401964488099741E-2</v>
      </c>
      <c r="Q128" s="50">
        <f t="shared" si="25"/>
        <v>-0.23008849557522124</v>
      </c>
      <c r="R128" s="50">
        <f t="shared" si="25"/>
        <v>-4.9586776859504135E-3</v>
      </c>
      <c r="S128" s="50">
        <f t="shared" si="25"/>
        <v>-2.1505376344086023E-2</v>
      </c>
      <c r="T128" s="50">
        <f t="shared" si="25"/>
        <v>-1.9013128112267994E-2</v>
      </c>
      <c r="U128" s="50">
        <f t="shared" si="25"/>
        <v>-4.3010752688172046E-2</v>
      </c>
      <c r="V128" s="50">
        <f t="shared" si="25"/>
        <v>3.1746031746031746E-3</v>
      </c>
      <c r="W128" s="50">
        <f t="shared" si="25"/>
        <v>-7.0387129210658624E-3</v>
      </c>
      <c r="X128" s="50">
        <f t="shared" si="25"/>
        <v>2.3159636062861869E-2</v>
      </c>
      <c r="Y128" s="50">
        <f t="shared" si="25"/>
        <v>-4.2589437819420782E-2</v>
      </c>
      <c r="Z128" s="50">
        <f t="shared" si="25"/>
        <v>-9.5196884465599315E-3</v>
      </c>
      <c r="AA128" s="50">
        <f t="shared" si="25"/>
        <v>2.5020850708924104E-2</v>
      </c>
      <c r="AB128" s="50">
        <f t="shared" si="25"/>
        <v>-3.3598585322723251E-2</v>
      </c>
      <c r="AC128" s="50">
        <f t="shared" si="25"/>
        <v>0</v>
      </c>
      <c r="AD128" s="50">
        <f t="shared" si="25"/>
        <v>-2.6064291920069503E-2</v>
      </c>
      <c r="AE128" s="50">
        <f t="shared" si="25"/>
        <v>-6.5800865800865804E-2</v>
      </c>
      <c r="AF128" s="50">
        <f t="shared" si="25"/>
        <v>-2.8094820017559263E-2</v>
      </c>
      <c r="AG128" s="50">
        <f t="shared" si="25"/>
        <v>-7.0484581497797363E-2</v>
      </c>
      <c r="AH128" s="50">
        <f t="shared" si="25"/>
        <v>9.6040438079191243E-2</v>
      </c>
      <c r="AI128" s="50">
        <f t="shared" si="25"/>
        <v>3.9819004524886875E-2</v>
      </c>
      <c r="AJ128" s="50">
        <f t="shared" si="25"/>
        <v>8.8105726872246704E-3</v>
      </c>
      <c r="AK128" s="50">
        <f t="shared" si="25"/>
        <v>2.5052192066805845E-3</v>
      </c>
      <c r="AL128" s="50">
        <f t="shared" si="25"/>
        <v>-9.3656875266070663E-3</v>
      </c>
      <c r="AM128" s="50">
        <f t="shared" si="25"/>
        <v>2.5586353944562902E-3</v>
      </c>
      <c r="AN128" s="50">
        <f t="shared" si="25"/>
        <v>0.1</v>
      </c>
      <c r="AO128" s="50">
        <f t="shared" si="25"/>
        <v>-9.2088740058601931E-3</v>
      </c>
      <c r="AP128" s="50">
        <f t="shared" si="25"/>
        <v>-6.3856960408684549E-2</v>
      </c>
      <c r="AQ128" s="50">
        <f t="shared" si="25"/>
        <v>-4.6550994498518829E-2</v>
      </c>
      <c r="AR128" s="50">
        <f t="shared" si="25"/>
        <v>-1.6680567139282735E-3</v>
      </c>
      <c r="AS128" s="50">
        <f t="shared" si="25"/>
        <v>3.8346825734980827E-2</v>
      </c>
      <c r="AT128" s="50">
        <f t="shared" si="25"/>
        <v>6.6025908900961133E-2</v>
      </c>
      <c r="AU128" s="50">
        <f t="shared" si="25"/>
        <v>1.2841091492776886E-2</v>
      </c>
      <c r="AV128" s="50">
        <f t="shared" si="25"/>
        <v>1.6339869281045752E-3</v>
      </c>
      <c r="AW128" s="50">
        <f t="shared" si="25"/>
        <v>-7.2492952074103903E-3</v>
      </c>
      <c r="AX128" s="50">
        <f t="shared" si="25"/>
        <v>4.5728038507821901E-2</v>
      </c>
      <c r="AY128" s="50">
        <f t="shared" si="25"/>
        <v>3.7238169123351435E-2</v>
      </c>
      <c r="AZ128" s="50">
        <f t="shared" si="25"/>
        <v>7.6277650648360028E-3</v>
      </c>
      <c r="BA128" s="71">
        <f t="shared" si="25"/>
        <v>-2.428115015974441E-2</v>
      </c>
    </row>
    <row r="129" spans="1:53" s="31" customFormat="1" x14ac:dyDescent="0.25">
      <c r="A129" s="28" t="s">
        <v>47</v>
      </c>
      <c r="B129" s="50">
        <f t="shared" si="25"/>
        <v>-0.1122394441475147</v>
      </c>
      <c r="C129" s="50">
        <f t="shared" si="25"/>
        <v>-6.3111111111111118E-2</v>
      </c>
      <c r="D129" s="50">
        <f t="shared" si="25"/>
        <v>-8.9153754469606675E-2</v>
      </c>
      <c r="E129" s="50">
        <f t="shared" si="25"/>
        <v>-0.1079892499389201</v>
      </c>
      <c r="F129" s="50">
        <f t="shared" si="25"/>
        <v>-7.0833333333333331E-2</v>
      </c>
      <c r="G129" s="50">
        <f t="shared" si="25"/>
        <v>-3.8625532982192123E-2</v>
      </c>
      <c r="H129" s="50">
        <f t="shared" si="25"/>
        <v>-2.1739130434782608E-2</v>
      </c>
      <c r="I129" s="50">
        <f t="shared" si="25"/>
        <v>-3.870967741935484E-2</v>
      </c>
      <c r="J129" s="50">
        <f t="shared" si="25"/>
        <v>5.5149127743387732E-2</v>
      </c>
      <c r="K129" s="50">
        <f t="shared" si="25"/>
        <v>-8.3591331269349839E-2</v>
      </c>
      <c r="L129" s="50">
        <f t="shared" si="25"/>
        <v>-0.14620987321284057</v>
      </c>
      <c r="M129" s="50">
        <f t="shared" si="25"/>
        <v>-0.11239669421487604</v>
      </c>
      <c r="N129" s="50">
        <f t="shared" si="25"/>
        <v>3.5305048002477545E-2</v>
      </c>
      <c r="O129" s="50">
        <f t="shared" si="25"/>
        <v>-8.8809946714031973E-2</v>
      </c>
      <c r="P129" s="50">
        <f t="shared" si="25"/>
        <v>-0.18114209827357239</v>
      </c>
      <c r="Q129" s="50">
        <f t="shared" si="25"/>
        <v>-0.26097414311485267</v>
      </c>
      <c r="R129" s="50">
        <f t="shared" si="25"/>
        <v>1.338376491125982E-2</v>
      </c>
      <c r="S129" s="50">
        <f t="shared" si="25"/>
        <v>8.0133555926544239E-2</v>
      </c>
      <c r="T129" s="50">
        <f t="shared" si="25"/>
        <v>5.1525423728813559E-2</v>
      </c>
      <c r="U129" s="50">
        <f t="shared" si="25"/>
        <v>-6.4516129032258063E-2</v>
      </c>
      <c r="V129" s="50">
        <f t="shared" si="25"/>
        <v>6.191588785046729E-2</v>
      </c>
      <c r="W129" s="50">
        <f t="shared" si="25"/>
        <v>-3.4838250977603978E-2</v>
      </c>
      <c r="X129" s="50">
        <f t="shared" si="25"/>
        <v>2.3830281894798022E-2</v>
      </c>
      <c r="Y129" s="50">
        <f t="shared" si="25"/>
        <v>3.124042879019908E-2</v>
      </c>
      <c r="Z129" s="50">
        <f t="shared" si="25"/>
        <v>7.4119827053736875E-3</v>
      </c>
      <c r="AA129" s="50">
        <f t="shared" si="25"/>
        <v>-2.8860914952410194E-2</v>
      </c>
      <c r="AB129" s="50">
        <f t="shared" si="25"/>
        <v>8.362817626246381E-3</v>
      </c>
      <c r="AC129" s="50">
        <f t="shared" si="25"/>
        <v>-2.2756005056890013E-2</v>
      </c>
      <c r="AD129" s="50">
        <f t="shared" si="25"/>
        <v>-5.0048748781280468E-2</v>
      </c>
      <c r="AE129" s="50">
        <f t="shared" si="25"/>
        <v>2.0227560050568902E-2</v>
      </c>
      <c r="AF129" s="50">
        <f t="shared" si="25"/>
        <v>3.8940312799233961E-2</v>
      </c>
      <c r="AG129" s="50">
        <f t="shared" si="25"/>
        <v>-1.8832391713747645E-2</v>
      </c>
      <c r="AH129" s="50">
        <f t="shared" si="25"/>
        <v>9.5816033216224849E-3</v>
      </c>
      <c r="AI129" s="50">
        <f t="shared" si="25"/>
        <v>-1.1938422871504869E-2</v>
      </c>
      <c r="AJ129" s="50">
        <f t="shared" si="25"/>
        <v>-1.6078294302691365E-2</v>
      </c>
      <c r="AK129" s="50">
        <f t="shared" si="25"/>
        <v>1.3480392156862746E-2</v>
      </c>
      <c r="AL129" s="50">
        <f t="shared" si="25"/>
        <v>1.0568852968604289E-2</v>
      </c>
      <c r="AM129" s="50">
        <f t="shared" si="25"/>
        <v>-1.9284603421461897E-2</v>
      </c>
      <c r="AN129" s="50">
        <f t="shared" si="25"/>
        <v>-3.8046924540266328E-2</v>
      </c>
      <c r="AO129" s="50">
        <f t="shared" si="25"/>
        <v>2.3086269744835967E-2</v>
      </c>
      <c r="AP129" s="50">
        <f t="shared" si="25"/>
        <v>-7.4953154278575894E-3</v>
      </c>
      <c r="AQ129" s="50">
        <f t="shared" si="25"/>
        <v>-1.5843997562461912E-2</v>
      </c>
      <c r="AR129" s="50">
        <f t="shared" si="25"/>
        <v>3.6144578313253013E-3</v>
      </c>
      <c r="AS129" s="50">
        <f t="shared" si="25"/>
        <v>5.8168316831683171E-2</v>
      </c>
      <c r="AT129" s="50">
        <f t="shared" si="25"/>
        <v>5.9844404548174742E-3</v>
      </c>
      <c r="AU129" s="50">
        <f t="shared" si="25"/>
        <v>-2.5376217173207437E-2</v>
      </c>
      <c r="AV129" s="50">
        <f t="shared" si="25"/>
        <v>2.4978216671507406E-2</v>
      </c>
      <c r="AW129" s="50">
        <f t="shared" ref="AW129:BA129" si="26">AW117/((AW105+AW33)/2)</f>
        <v>5.4561454972132592E-2</v>
      </c>
      <c r="AX129" s="50">
        <f t="shared" si="26"/>
        <v>-4.13589364844904E-3</v>
      </c>
      <c r="AY129" s="50">
        <f t="shared" si="26"/>
        <v>-1.1644025505960632E-2</v>
      </c>
      <c r="AZ129" s="50">
        <f t="shared" si="26"/>
        <v>1.9098143236074269E-2</v>
      </c>
      <c r="BA129" s="71">
        <f t="shared" si="26"/>
        <v>-1.6736401673640166E-2</v>
      </c>
    </row>
    <row r="130" spans="1:53" s="31" customFormat="1" x14ac:dyDescent="0.25">
      <c r="A130" s="28" t="s">
        <v>48</v>
      </c>
      <c r="B130" s="50">
        <f t="shared" ref="B130:BA132" si="27">B118/((B106+B34)/2)</f>
        <v>-0.15964125560538117</v>
      </c>
      <c r="C130" s="50">
        <f t="shared" si="27"/>
        <v>-0.14590058102001291</v>
      </c>
      <c r="D130" s="50">
        <f t="shared" si="27"/>
        <v>-0.12417582417582418</v>
      </c>
      <c r="E130" s="50">
        <f t="shared" si="27"/>
        <v>-0.15740479548660086</v>
      </c>
      <c r="F130" s="50">
        <f t="shared" si="27"/>
        <v>-0.15765433917784</v>
      </c>
      <c r="G130" s="50">
        <f t="shared" si="27"/>
        <v>-3.7724460540214277E-2</v>
      </c>
      <c r="H130" s="50">
        <f t="shared" si="27"/>
        <v>-2.9052876234747241E-2</v>
      </c>
      <c r="I130" s="50">
        <f t="shared" si="27"/>
        <v>-6.9742652657225526E-2</v>
      </c>
      <c r="J130" s="50">
        <f t="shared" si="27"/>
        <v>2.8966639544344995E-2</v>
      </c>
      <c r="K130" s="50">
        <f t="shared" si="27"/>
        <v>-0.1927818208822219</v>
      </c>
      <c r="L130" s="50">
        <f t="shared" si="27"/>
        <v>-0.20254328175271946</v>
      </c>
      <c r="M130" s="50">
        <f t="shared" si="27"/>
        <v>-0.12527821939586645</v>
      </c>
      <c r="N130" s="50">
        <f t="shared" si="27"/>
        <v>-3.170130327580134E-2</v>
      </c>
      <c r="O130" s="50">
        <f t="shared" si="27"/>
        <v>-2.5546218487394957E-2</v>
      </c>
      <c r="P130" s="50">
        <f t="shared" si="27"/>
        <v>-0.16853047724051032</v>
      </c>
      <c r="Q130" s="50">
        <f t="shared" si="27"/>
        <v>-0.19872701555869873</v>
      </c>
      <c r="R130" s="50">
        <f t="shared" si="27"/>
        <v>-3.3234213748469479E-2</v>
      </c>
      <c r="S130" s="50">
        <f t="shared" si="27"/>
        <v>9.8135426889106966E-2</v>
      </c>
      <c r="T130" s="50">
        <f t="shared" si="27"/>
        <v>7.8581503123111018E-2</v>
      </c>
      <c r="U130" s="50">
        <f t="shared" si="27"/>
        <v>2.581786030061892E-2</v>
      </c>
      <c r="V130" s="50">
        <f t="shared" si="27"/>
        <v>9.1958104029824253E-2</v>
      </c>
      <c r="W130" s="50">
        <f t="shared" si="27"/>
        <v>3.0847242763574898E-2</v>
      </c>
      <c r="X130" s="50">
        <f t="shared" si="27"/>
        <v>-1.2222804260520342E-2</v>
      </c>
      <c r="Y130" s="50">
        <f t="shared" si="27"/>
        <v>7.4878322725570952E-4</v>
      </c>
      <c r="Z130" s="50">
        <f t="shared" si="27"/>
        <v>6.1205094088576315E-2</v>
      </c>
      <c r="AA130" s="50">
        <f t="shared" si="27"/>
        <v>7.0769230769230765E-2</v>
      </c>
      <c r="AB130" s="50">
        <f t="shared" si="27"/>
        <v>1.4826078692263827E-2</v>
      </c>
      <c r="AC130" s="50">
        <f t="shared" si="27"/>
        <v>-6.4774242712897692E-3</v>
      </c>
      <c r="AD130" s="50">
        <f t="shared" si="27"/>
        <v>4.9469964664310952E-2</v>
      </c>
      <c r="AE130" s="50">
        <f t="shared" si="27"/>
        <v>-1.8433179723502304E-2</v>
      </c>
      <c r="AF130" s="50">
        <f t="shared" si="27"/>
        <v>1.6654049962149888E-2</v>
      </c>
      <c r="AG130" s="50">
        <f t="shared" si="27"/>
        <v>4.6710782405605293E-3</v>
      </c>
      <c r="AH130" s="50">
        <f t="shared" si="27"/>
        <v>1.6337915919505879E-2</v>
      </c>
      <c r="AI130" s="50">
        <f t="shared" si="27"/>
        <v>-3.2149235959515778E-2</v>
      </c>
      <c r="AJ130" s="50">
        <f t="shared" si="27"/>
        <v>7.5632132468113678E-2</v>
      </c>
      <c r="AK130" s="50">
        <f t="shared" si="27"/>
        <v>5.0618880472935522E-2</v>
      </c>
      <c r="AL130" s="50">
        <f t="shared" si="27"/>
        <v>2.9827915869980879E-2</v>
      </c>
      <c r="AM130" s="50">
        <f t="shared" si="27"/>
        <v>3.5498489425981876E-2</v>
      </c>
      <c r="AN130" s="50">
        <f t="shared" si="27"/>
        <v>4.8617554277231398E-2</v>
      </c>
      <c r="AO130" s="50">
        <f t="shared" si="27"/>
        <v>3.0679327976625273E-2</v>
      </c>
      <c r="AP130" s="50">
        <f t="shared" si="27"/>
        <v>4.5632798573975043E-2</v>
      </c>
      <c r="AQ130" s="50">
        <f t="shared" si="27"/>
        <v>5.3084900685533488E-2</v>
      </c>
      <c r="AR130" s="50">
        <f t="shared" si="27"/>
        <v>5.7709979783128099E-2</v>
      </c>
      <c r="AS130" s="50">
        <f t="shared" si="27"/>
        <v>8.442710180915218E-2</v>
      </c>
      <c r="AT130" s="50">
        <f t="shared" si="27"/>
        <v>1.6478896922818228E-2</v>
      </c>
      <c r="AU130" s="50">
        <f t="shared" si="27"/>
        <v>8.5243674647648163E-2</v>
      </c>
      <c r="AV130" s="50">
        <f t="shared" si="27"/>
        <v>0.13391803002192612</v>
      </c>
      <c r="AW130" s="50">
        <f t="shared" si="27"/>
        <v>0.10484006029140848</v>
      </c>
      <c r="AX130" s="50">
        <f t="shared" si="27"/>
        <v>3.7398643058083735E-2</v>
      </c>
      <c r="AY130" s="50">
        <f t="shared" si="27"/>
        <v>8.1916788084830827E-2</v>
      </c>
      <c r="AZ130" s="50">
        <f t="shared" si="27"/>
        <v>5.0660450660450662E-2</v>
      </c>
      <c r="BA130" s="71">
        <f t="shared" si="27"/>
        <v>0.10273327049952875</v>
      </c>
    </row>
    <row r="131" spans="1:53" s="52" customFormat="1" x14ac:dyDescent="0.25">
      <c r="A131" s="46" t="s">
        <v>49</v>
      </c>
      <c r="B131" s="51">
        <f t="shared" si="27"/>
        <v>-0.18149745197961584</v>
      </c>
      <c r="C131" s="51">
        <f t="shared" si="27"/>
        <v>-0.26513855627779681</v>
      </c>
      <c r="D131" s="51">
        <f t="shared" si="27"/>
        <v>-0.30272139801583692</v>
      </c>
      <c r="E131" s="51">
        <f t="shared" si="27"/>
        <v>-0.26342545521767263</v>
      </c>
      <c r="F131" s="51">
        <f t="shared" si="27"/>
        <v>-0.24301219863605802</v>
      </c>
      <c r="G131" s="51">
        <f t="shared" si="27"/>
        <v>-0.1293709757305597</v>
      </c>
      <c r="H131" s="51">
        <f t="shared" si="27"/>
        <v>-5.3569609939912416E-2</v>
      </c>
      <c r="I131" s="51">
        <f t="shared" si="27"/>
        <v>-0.1229465853910528</v>
      </c>
      <c r="J131" s="51">
        <f t="shared" si="27"/>
        <v>-1.814962372731297E-2</v>
      </c>
      <c r="K131" s="51">
        <f t="shared" si="27"/>
        <v>-0.25788779547529672</v>
      </c>
      <c r="L131" s="51">
        <f t="shared" si="27"/>
        <v>-0.26149573089188355</v>
      </c>
      <c r="M131" s="51">
        <f t="shared" si="27"/>
        <v>-0.1847778266608007</v>
      </c>
      <c r="N131" s="51">
        <f t="shared" si="27"/>
        <v>-5.6682201788638364E-2</v>
      </c>
      <c r="O131" s="51">
        <f t="shared" si="27"/>
        <v>-0.11049331598249142</v>
      </c>
      <c r="P131" s="51">
        <f t="shared" si="27"/>
        <v>-0.2153168044077135</v>
      </c>
      <c r="Q131" s="51">
        <f t="shared" si="27"/>
        <v>-0.21276595744680851</v>
      </c>
      <c r="R131" s="51">
        <f t="shared" si="27"/>
        <v>-2.1099664887675312E-2</v>
      </c>
      <c r="S131" s="51">
        <f t="shared" si="27"/>
        <v>0.16021426832237642</v>
      </c>
      <c r="T131" s="51">
        <f t="shared" si="27"/>
        <v>4.6915725456125108E-2</v>
      </c>
      <c r="U131" s="51">
        <f t="shared" si="27"/>
        <v>5.945540844366725E-2</v>
      </c>
      <c r="V131" s="51">
        <f t="shared" si="27"/>
        <v>6.9782751810401583E-2</v>
      </c>
      <c r="W131" s="51">
        <f t="shared" si="27"/>
        <v>3.5155001597954622E-2</v>
      </c>
      <c r="X131" s="51">
        <f t="shared" si="27"/>
        <v>3.7842708199253443E-2</v>
      </c>
      <c r="Y131" s="51">
        <f t="shared" si="27"/>
        <v>2.8137310073157007E-2</v>
      </c>
      <c r="Z131" s="51">
        <f t="shared" si="27"/>
        <v>2.2020905923344949E-2</v>
      </c>
      <c r="AA131" s="51">
        <f t="shared" si="27"/>
        <v>4.7459519821328865E-2</v>
      </c>
      <c r="AB131" s="51">
        <f t="shared" si="27"/>
        <v>-4.7042052744119746E-2</v>
      </c>
      <c r="AC131" s="51">
        <f t="shared" si="27"/>
        <v>-1.9754480033864824E-3</v>
      </c>
      <c r="AD131" s="51">
        <f t="shared" si="27"/>
        <v>-1.1376564277588168E-2</v>
      </c>
      <c r="AE131" s="51">
        <f t="shared" si="27"/>
        <v>2.5618631732168849E-2</v>
      </c>
      <c r="AF131" s="51">
        <f t="shared" si="27"/>
        <v>1.9892014776925263E-2</v>
      </c>
      <c r="AG131" s="51">
        <f t="shared" si="27"/>
        <v>-2.2446689113355782E-3</v>
      </c>
      <c r="AH131" s="51">
        <f t="shared" si="27"/>
        <v>1.9654556283502083E-2</v>
      </c>
      <c r="AI131" s="51">
        <f t="shared" si="27"/>
        <v>1.998551774076756E-2</v>
      </c>
      <c r="AJ131" s="51">
        <f t="shared" si="27"/>
        <v>7.539811504712382E-2</v>
      </c>
      <c r="AK131" s="51">
        <f t="shared" si="27"/>
        <v>3.6789753372394061E-2</v>
      </c>
      <c r="AL131" s="51">
        <f t="shared" si="27"/>
        <v>6.035321930190516E-2</v>
      </c>
      <c r="AM131" s="51">
        <f t="shared" si="27"/>
        <v>3.3690658499234305E-2</v>
      </c>
      <c r="AN131" s="51">
        <f t="shared" si="27"/>
        <v>4.8494983277591976E-2</v>
      </c>
      <c r="AO131" s="51">
        <f t="shared" si="27"/>
        <v>3.2733666982280536E-2</v>
      </c>
      <c r="AP131" s="51">
        <f t="shared" si="27"/>
        <v>8.1537263048558822E-2</v>
      </c>
      <c r="AQ131" s="51">
        <f t="shared" si="27"/>
        <v>5.356469256884195E-2</v>
      </c>
      <c r="AR131" s="51">
        <f t="shared" si="27"/>
        <v>8.0538650783374341E-2</v>
      </c>
      <c r="AS131" s="51">
        <f t="shared" si="27"/>
        <v>6.8006182380216385E-2</v>
      </c>
      <c r="AT131" s="51">
        <f t="shared" si="27"/>
        <v>9.4673152212599365E-2</v>
      </c>
      <c r="AU131" s="51">
        <f t="shared" si="27"/>
        <v>6.3328952085075871E-2</v>
      </c>
      <c r="AV131" s="51">
        <f t="shared" si="27"/>
        <v>0.12584704743465633</v>
      </c>
      <c r="AW131" s="51">
        <f t="shared" si="27"/>
        <v>0.12956532151838104</v>
      </c>
      <c r="AX131" s="51">
        <f t="shared" si="27"/>
        <v>8.7948657000237698E-2</v>
      </c>
      <c r="AY131" s="51">
        <f t="shared" si="27"/>
        <v>7.3799025295892315E-2</v>
      </c>
      <c r="AZ131" s="51">
        <f t="shared" si="27"/>
        <v>0.11900191938579655</v>
      </c>
      <c r="BA131" s="72">
        <f t="shared" si="27"/>
        <v>7.4781749299950587E-2</v>
      </c>
    </row>
    <row r="132" spans="1:53" x14ac:dyDescent="0.25">
      <c r="A132" s="74" t="s">
        <v>65</v>
      </c>
      <c r="B132" s="52"/>
      <c r="C132" s="52"/>
      <c r="D132" s="52"/>
      <c r="E132" s="51">
        <f t="shared" si="27"/>
        <v>-0.17098344693281403</v>
      </c>
      <c r="F132" s="51">
        <f t="shared" si="27"/>
        <v>-0.16174436579611098</v>
      </c>
      <c r="G132" s="51">
        <f t="shared" si="27"/>
        <v>-6.8737060041407866E-2</v>
      </c>
      <c r="H132" s="51">
        <f t="shared" si="27"/>
        <v>-3.5064395513086828E-2</v>
      </c>
      <c r="I132" s="51">
        <f t="shared" si="27"/>
        <v>-7.2278875282672697E-2</v>
      </c>
      <c r="J132" s="51">
        <f t="shared" si="27"/>
        <v>1.7353182939081193E-2</v>
      </c>
      <c r="K132" s="51">
        <f t="shared" si="27"/>
        <v>-0.17568528980958359</v>
      </c>
      <c r="L132" s="51">
        <f t="shared" si="27"/>
        <v>-0.1901948190965532</v>
      </c>
      <c r="M132" s="51">
        <f t="shared" si="27"/>
        <v>-0.13542460228545822</v>
      </c>
      <c r="N132" s="51">
        <f t="shared" si="27"/>
        <v>-7.4717285945072702E-3</v>
      </c>
      <c r="O132" s="51">
        <f t="shared" si="27"/>
        <v>-6.3862332695984708E-2</v>
      </c>
      <c r="P132" s="51">
        <f t="shared" si="27"/>
        <v>-0.17793909348441928</v>
      </c>
      <c r="Q132" s="51">
        <f t="shared" si="27"/>
        <v>-0.21710786250493877</v>
      </c>
      <c r="R132" s="51">
        <f t="shared" si="27"/>
        <v>-2.4257304198379574E-2</v>
      </c>
      <c r="S132" s="51">
        <f t="shared" si="27"/>
        <v>9.8689138576779023E-2</v>
      </c>
      <c r="T132" s="51">
        <f t="shared" si="27"/>
        <v>4.8758413937439897E-2</v>
      </c>
      <c r="U132" s="51">
        <f t="shared" si="27"/>
        <v>1.2834958114926763E-2</v>
      </c>
      <c r="V132" s="51">
        <f t="shared" si="27"/>
        <v>6.5060240963855417E-2</v>
      </c>
      <c r="W132" s="51">
        <f t="shared" si="27"/>
        <v>1.3774608398854148E-2</v>
      </c>
      <c r="X132" s="51">
        <f t="shared" si="27"/>
        <v>1.8914883026381283E-2</v>
      </c>
      <c r="Y132" s="51">
        <f t="shared" si="27"/>
        <v>1.0857994464551842E-2</v>
      </c>
      <c r="Z132" s="51">
        <f t="shared" si="27"/>
        <v>2.1588115849096933E-2</v>
      </c>
      <c r="AA132" s="51">
        <f t="shared" si="27"/>
        <v>3.1939325962719652E-2</v>
      </c>
      <c r="AB132" s="51">
        <f t="shared" si="27"/>
        <v>-2.1397379912663755E-2</v>
      </c>
      <c r="AC132" s="51">
        <f t="shared" si="27"/>
        <v>-1.2343005630142919E-2</v>
      </c>
      <c r="AD132" s="51">
        <f t="shared" si="27"/>
        <v>-5.1628494535068932E-3</v>
      </c>
      <c r="AE132" s="51">
        <f t="shared" si="27"/>
        <v>-3.1775598531748207E-3</v>
      </c>
      <c r="AF132" s="51">
        <f t="shared" si="27"/>
        <v>1.1935763888888888E-2</v>
      </c>
      <c r="AG132" s="51">
        <f t="shared" si="27"/>
        <v>-2.136543571389838E-2</v>
      </c>
      <c r="AH132" s="51">
        <f t="shared" si="27"/>
        <v>2.9347765441053397E-2</v>
      </c>
      <c r="AI132" s="51">
        <f t="shared" si="27"/>
        <v>1.7805475183618963E-3</v>
      </c>
      <c r="AJ132" s="51">
        <f t="shared" si="27"/>
        <v>4.6811945117029866E-2</v>
      </c>
      <c r="AK132" s="51">
        <f t="shared" si="27"/>
        <v>2.612330198537095E-2</v>
      </c>
      <c r="AL132" s="51">
        <f t="shared" si="27"/>
        <v>3.4431137724550899E-2</v>
      </c>
      <c r="AM132" s="51">
        <f t="shared" si="27"/>
        <v>1.440384102427314E-2</v>
      </c>
      <c r="AN132" s="51">
        <f t="shared" si="27"/>
        <v>3.9320726415599722E-2</v>
      </c>
      <c r="AO132" s="51">
        <f t="shared" si="27"/>
        <v>3.0670396850067349E-2</v>
      </c>
      <c r="AP132" s="51">
        <f t="shared" si="27"/>
        <v>3.3024156558964429E-2</v>
      </c>
      <c r="AQ132" s="51">
        <f t="shared" si="27"/>
        <v>2.9170829170829173E-2</v>
      </c>
      <c r="AR132" s="51">
        <f t="shared" si="27"/>
        <v>4.2600896860986545E-2</v>
      </c>
      <c r="AS132" s="51">
        <f t="shared" si="27"/>
        <v>6.4489920276240287E-2</v>
      </c>
      <c r="AT132" s="51">
        <f t="shared" si="27"/>
        <v>5.2379125095932462E-2</v>
      </c>
      <c r="AU132" s="51">
        <f t="shared" si="27"/>
        <v>4.3851652833085446E-2</v>
      </c>
      <c r="AV132" s="51">
        <f t="shared" si="27"/>
        <v>8.8775852967992702E-2</v>
      </c>
      <c r="AW132" s="51">
        <f t="shared" si="27"/>
        <v>8.8133009384974509E-2</v>
      </c>
      <c r="AX132" s="51">
        <f t="shared" si="27"/>
        <v>5.0135051888357103E-2</v>
      </c>
      <c r="AY132" s="51">
        <f t="shared" si="27"/>
        <v>5.8699052350722238E-2</v>
      </c>
      <c r="AZ132" s="51">
        <f t="shared" si="27"/>
        <v>7.0306397014148078E-2</v>
      </c>
      <c r="BA132" s="72">
        <f t="shared" si="27"/>
        <v>5.4828150572831427E-2</v>
      </c>
    </row>
    <row r="134" spans="1:53" ht="18.75" x14ac:dyDescent="0.3">
      <c r="A134" s="14" t="s">
        <v>59</v>
      </c>
      <c r="B134" s="18"/>
      <c r="C134" s="18"/>
      <c r="D134" s="18"/>
      <c r="E134" s="18"/>
      <c r="F134" s="18"/>
      <c r="G134" s="18" t="s">
        <v>64</v>
      </c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35"/>
    </row>
    <row r="135" spans="1:53" x14ac:dyDescent="0.25">
      <c r="A135" s="34" t="s">
        <v>50</v>
      </c>
      <c r="B135" s="17">
        <v>1</v>
      </c>
      <c r="C135" s="17">
        <v>2</v>
      </c>
      <c r="D135" s="17">
        <v>3</v>
      </c>
      <c r="E135" s="17">
        <v>4</v>
      </c>
      <c r="F135" s="17">
        <v>5</v>
      </c>
      <c r="G135" s="17">
        <v>6</v>
      </c>
      <c r="H135" s="17">
        <v>7</v>
      </c>
      <c r="I135" s="17">
        <v>8</v>
      </c>
      <c r="J135" s="17">
        <v>9</v>
      </c>
      <c r="K135" s="17">
        <v>10</v>
      </c>
      <c r="L135" s="17">
        <v>11</v>
      </c>
      <c r="M135" s="17">
        <v>12</v>
      </c>
      <c r="N135" s="17">
        <v>13</v>
      </c>
      <c r="O135" s="17">
        <v>14</v>
      </c>
      <c r="P135" s="17">
        <v>15</v>
      </c>
      <c r="Q135" s="17">
        <v>16</v>
      </c>
      <c r="R135" s="17">
        <v>17</v>
      </c>
      <c r="S135" s="17">
        <v>18</v>
      </c>
      <c r="T135" s="17">
        <v>19</v>
      </c>
      <c r="U135" s="17">
        <v>20</v>
      </c>
      <c r="V135" s="17">
        <v>21</v>
      </c>
      <c r="W135" s="17">
        <v>22</v>
      </c>
      <c r="X135" s="17">
        <v>23</v>
      </c>
      <c r="Y135" s="17">
        <v>24</v>
      </c>
      <c r="Z135" s="17">
        <v>25</v>
      </c>
      <c r="AA135" s="17">
        <v>26</v>
      </c>
      <c r="AB135" s="17">
        <v>27</v>
      </c>
      <c r="AC135" s="17">
        <v>28</v>
      </c>
      <c r="AD135" s="17">
        <v>29</v>
      </c>
      <c r="AE135" s="17">
        <v>30</v>
      </c>
      <c r="AF135" s="17">
        <v>31</v>
      </c>
      <c r="AG135" s="17">
        <v>32</v>
      </c>
      <c r="AH135" s="17">
        <v>33</v>
      </c>
      <c r="AI135" s="17">
        <v>34</v>
      </c>
      <c r="AJ135" s="17">
        <v>35</v>
      </c>
      <c r="AK135" s="17">
        <v>36</v>
      </c>
      <c r="AL135" s="17">
        <v>37</v>
      </c>
      <c r="AM135" s="17">
        <v>38</v>
      </c>
      <c r="AN135" s="17">
        <v>39</v>
      </c>
      <c r="AO135" s="17">
        <v>40</v>
      </c>
      <c r="AP135" s="17">
        <v>41</v>
      </c>
      <c r="AQ135" s="17">
        <v>42</v>
      </c>
      <c r="AR135" s="17">
        <v>43</v>
      </c>
      <c r="AS135" s="17">
        <v>44</v>
      </c>
      <c r="AT135" s="17">
        <v>45</v>
      </c>
      <c r="AU135" s="17">
        <v>46</v>
      </c>
      <c r="AV135" s="17">
        <v>47</v>
      </c>
      <c r="AW135" s="17">
        <v>48</v>
      </c>
      <c r="AX135" s="17">
        <v>49</v>
      </c>
      <c r="AY135" s="17">
        <v>50</v>
      </c>
      <c r="AZ135" s="17">
        <v>51</v>
      </c>
      <c r="BA135" s="16">
        <v>52</v>
      </c>
    </row>
    <row r="136" spans="1:53" x14ac:dyDescent="0.25">
      <c r="A136" s="32" t="s">
        <v>52</v>
      </c>
      <c r="B136" s="37">
        <v>43833</v>
      </c>
      <c r="C136" s="37">
        <v>43840</v>
      </c>
      <c r="D136" s="37">
        <v>43847</v>
      </c>
      <c r="E136" s="37">
        <v>43854</v>
      </c>
      <c r="F136" s="37">
        <v>43861</v>
      </c>
      <c r="G136" s="37">
        <v>43868</v>
      </c>
      <c r="H136" s="37">
        <v>43875</v>
      </c>
      <c r="I136" s="37">
        <v>43882</v>
      </c>
      <c r="J136" s="37">
        <v>43889</v>
      </c>
      <c r="K136" s="37">
        <v>43896</v>
      </c>
      <c r="L136" s="37">
        <v>43903</v>
      </c>
      <c r="M136" s="37">
        <v>43910</v>
      </c>
      <c r="N136" s="37">
        <v>43917</v>
      </c>
      <c r="O136" s="37">
        <v>43924</v>
      </c>
      <c r="P136" s="36">
        <v>43931</v>
      </c>
      <c r="Q136" s="36">
        <v>43938</v>
      </c>
      <c r="R136" s="36">
        <v>43945</v>
      </c>
      <c r="S136" s="36">
        <v>43952</v>
      </c>
      <c r="T136" s="36">
        <v>43959</v>
      </c>
      <c r="U136" s="36">
        <v>43966</v>
      </c>
      <c r="V136" s="36">
        <v>43973</v>
      </c>
      <c r="W136" s="36">
        <v>43980</v>
      </c>
      <c r="X136" s="36">
        <v>43987</v>
      </c>
      <c r="Y136" s="36">
        <v>43994</v>
      </c>
      <c r="Z136" s="36">
        <v>44001</v>
      </c>
      <c r="AA136" s="36">
        <v>44008</v>
      </c>
      <c r="AB136" s="36">
        <v>44015</v>
      </c>
      <c r="AC136" s="36">
        <v>44022</v>
      </c>
      <c r="AD136" s="36">
        <v>44029</v>
      </c>
      <c r="AE136" s="36">
        <v>44036</v>
      </c>
      <c r="AF136" s="36">
        <v>44043</v>
      </c>
      <c r="AG136" s="36">
        <v>44050</v>
      </c>
      <c r="AH136" s="36">
        <v>44057</v>
      </c>
      <c r="AI136" s="36">
        <v>44064</v>
      </c>
      <c r="AJ136" s="36">
        <v>44071</v>
      </c>
      <c r="AK136" s="36">
        <v>44078</v>
      </c>
      <c r="AL136" s="36">
        <v>44085</v>
      </c>
      <c r="AM136" s="36">
        <v>44092</v>
      </c>
      <c r="AN136" s="36">
        <v>44099</v>
      </c>
      <c r="AO136" s="36">
        <v>44106</v>
      </c>
      <c r="AP136" s="36">
        <v>44113</v>
      </c>
      <c r="AQ136" s="36">
        <v>44120</v>
      </c>
      <c r="AR136" s="36">
        <v>44127</v>
      </c>
      <c r="AS136" s="36">
        <v>44134</v>
      </c>
      <c r="AT136" s="36">
        <v>44141</v>
      </c>
      <c r="AU136" s="36">
        <v>44148</v>
      </c>
      <c r="AV136" s="36">
        <v>44155</v>
      </c>
      <c r="AW136" s="36">
        <v>44162</v>
      </c>
      <c r="AX136" s="36">
        <v>44169</v>
      </c>
      <c r="AY136" s="36">
        <v>44176</v>
      </c>
      <c r="AZ136" s="36">
        <v>44183</v>
      </c>
      <c r="BA136" s="15">
        <v>44190</v>
      </c>
    </row>
    <row r="137" spans="1:53" x14ac:dyDescent="0.25">
      <c r="A137" s="28" t="s">
        <v>51</v>
      </c>
      <c r="B137" s="65">
        <f>(B113/'UK Pop by Age'!$G5)*52</f>
        <v>3.628249356267519E-3</v>
      </c>
      <c r="C137" s="65">
        <f>(C113/'UK Pop by Age'!$G5)*52</f>
        <v>5.0935039039909404E-3</v>
      </c>
      <c r="D137" s="65">
        <f>(D113/'UK Pop by Age'!$G5)*52</f>
        <v>4.1166675388419928E-3</v>
      </c>
      <c r="E137" s="65">
        <f>(E113/'UK Pop by Age'!$G5)*52</f>
        <v>-5.5819220865654137E-4</v>
      </c>
      <c r="F137" s="65">
        <f>(F113/'UK Pop by Age'!$G5)*52</f>
        <v>1.1163844173130827E-3</v>
      </c>
      <c r="G137" s="65">
        <f>(G113/'UK Pop by Age'!$G5)*52</f>
        <v>6.2796623473860907E-4</v>
      </c>
      <c r="H137" s="65">
        <f>(H113/'UK Pop by Age'!$G5)*52</f>
        <v>6.9774026082067671E-5</v>
      </c>
      <c r="I137" s="65">
        <f>(I113/'UK Pop by Age'!$G5)*52</f>
        <v>2.3025428607082329E-3</v>
      </c>
      <c r="J137" s="65">
        <f>(J113/'UK Pop by Age'!$G5)*52</f>
        <v>4.8841818257447367E-4</v>
      </c>
      <c r="K137" s="65">
        <f>(K113/'UK Pop by Age'!$G5)*52</f>
        <v>-1.3954805216413534E-4</v>
      </c>
      <c r="L137" s="65">
        <f>(L113/'UK Pop by Age'!$G5)*52</f>
        <v>6.9774026082067677E-4</v>
      </c>
      <c r="M137" s="65">
        <f>(M113/'UK Pop by Age'!$G5)*52</f>
        <v>2.0932207824620301E-4</v>
      </c>
      <c r="N137" s="65">
        <f>(N113/'UK Pop by Age'!$G5)*52</f>
        <v>1.3954805216413534E-4</v>
      </c>
      <c r="O137" s="65">
        <f>(O113/'UK Pop by Age'!$G5)*52</f>
        <v>-3.4887013041033838E-4</v>
      </c>
      <c r="P137" s="65">
        <f>(P113/'UK Pop by Age'!$G5)*52</f>
        <v>7.6751428690274436E-4</v>
      </c>
      <c r="Q137" s="65">
        <f>(Q113/'UK Pop by Age'!$G5)*52</f>
        <v>-4.1864415649240603E-4</v>
      </c>
      <c r="R137" s="65">
        <f>(R113/'UK Pop by Age'!$G5)*52</f>
        <v>-1.6048025998875563E-3</v>
      </c>
      <c r="S137" s="65">
        <f>(S113/'UK Pop by Age'!$G5)*52</f>
        <v>-3.4887013041033838E-4</v>
      </c>
      <c r="T137" s="65">
        <f>(T113/'UK Pop by Age'!$G5)*52</f>
        <v>5.5819220865654137E-4</v>
      </c>
      <c r="U137" s="65">
        <f>(U113/'UK Pop by Age'!$G5)*52</f>
        <v>-5.5819220865654137E-4</v>
      </c>
      <c r="V137" s="65">
        <f>(V113/'UK Pop by Age'!$G5)*52</f>
        <v>-6.2796623473860907E-4</v>
      </c>
      <c r="W137" s="65">
        <f>(W113/'UK Pop by Age'!$G5)*52</f>
        <v>-6.9774026082067671E-5</v>
      </c>
      <c r="X137" s="65">
        <f>(X113/'UK Pop by Age'!$G5)*52</f>
        <v>1.3954805216413534E-4</v>
      </c>
      <c r="Y137" s="65">
        <f>(Y113/'UK Pop by Age'!$G5)*52</f>
        <v>-9.7683636514894734E-4</v>
      </c>
      <c r="Z137" s="65">
        <f>(Z113/'UK Pop by Age'!$G5)*52</f>
        <v>-6.2796623473860907E-4</v>
      </c>
      <c r="AA137" s="65">
        <f>(AA113/'UK Pop by Age'!$G5)*52</f>
        <v>-2.7909610432827069E-4</v>
      </c>
      <c r="AB137" s="65">
        <f>(AB113/'UK Pop by Age'!$G5)*52</f>
        <v>-1.1861584433951503E-3</v>
      </c>
      <c r="AC137" s="65">
        <f>(AC113/'UK Pop by Age'!$G5)*52</f>
        <v>-2.7909610432827069E-4</v>
      </c>
      <c r="AD137" s="65">
        <f>(AD113/'UK Pop by Age'!$G5)*52</f>
        <v>0</v>
      </c>
      <c r="AE137" s="65">
        <f>(AE113/'UK Pop by Age'!$G5)*52</f>
        <v>-1.3954805216413534E-4</v>
      </c>
      <c r="AF137" s="65">
        <f>(AF113/'UK Pop by Age'!$G5)*52</f>
        <v>-3.4887013041033838E-4</v>
      </c>
      <c r="AG137" s="65">
        <f>(AG113/'UK Pop by Age'!$G5)*52</f>
        <v>-1.3954805216413534E-4</v>
      </c>
      <c r="AH137" s="65">
        <f>(AH113/'UK Pop by Age'!$G5)*52</f>
        <v>-6.9774026082067677E-4</v>
      </c>
      <c r="AI137" s="65">
        <f>(AI113/'UK Pop by Age'!$G5)*52</f>
        <v>2.0932207824620301E-4</v>
      </c>
      <c r="AJ137" s="65">
        <f>(AJ113/'UK Pop by Age'!$G5)*52</f>
        <v>-4.1864415649240603E-4</v>
      </c>
      <c r="AK137" s="65">
        <f>(AK113/'UK Pop by Age'!$G5)*52</f>
        <v>6.2796623473860907E-4</v>
      </c>
      <c r="AL137" s="65">
        <f>(AL113/'UK Pop by Age'!$G5)*52</f>
        <v>3.4887013041033838E-4</v>
      </c>
      <c r="AM137" s="65">
        <f>(AM113/'UK Pop by Age'!$G5)*52</f>
        <v>-1.6745766259696241E-3</v>
      </c>
      <c r="AN137" s="65">
        <f>(AN113/'UK Pop by Age'!$G5)*52</f>
        <v>3.4887013041033838E-4</v>
      </c>
      <c r="AO137" s="65">
        <f>(AO113/'UK Pop by Age'!$G5)*52</f>
        <v>1.9536727302978947E-3</v>
      </c>
      <c r="AP137" s="65">
        <f>(AP113/'UK Pop by Age'!$G5)*52</f>
        <v>-6.9774026082067671E-5</v>
      </c>
      <c r="AQ137" s="65">
        <f>(AQ113/'UK Pop by Age'!$G5)*52</f>
        <v>7.6751428690274436E-4</v>
      </c>
      <c r="AR137" s="65">
        <f>(AR113/'UK Pop by Age'!$G5)*52</f>
        <v>-1.1163844173130827E-3</v>
      </c>
      <c r="AS137" s="65">
        <f>(AS113/'UK Pop by Age'!$G5)*52</f>
        <v>-6.9774026082067671E-5</v>
      </c>
      <c r="AT137" s="65">
        <f>(AT113/'UK Pop by Age'!$G5)*52</f>
        <v>5.5819220865654137E-4</v>
      </c>
      <c r="AU137" s="65">
        <f>(AU113/'UK Pop by Age'!$G5)*52</f>
        <v>-6.9774026082067671E-5</v>
      </c>
      <c r="AV137" s="65">
        <f>(AV113/'UK Pop by Age'!$G5)*52</f>
        <v>-3.4887013041033838E-4</v>
      </c>
      <c r="AW137" s="65">
        <f>(AW113/'UK Pop by Age'!$G5)*52</f>
        <v>-1.3954805216413534E-4</v>
      </c>
      <c r="AX137" s="65">
        <f>(AX113/'UK Pop by Age'!$G5)*52</f>
        <v>3.4887013041033838E-4</v>
      </c>
      <c r="AY137" s="65">
        <f>(AY113/'UK Pop by Age'!$G5)*52</f>
        <v>6.9774026082067671E-5</v>
      </c>
      <c r="AZ137" s="65">
        <f>(AZ113/'UK Pop by Age'!$G5)*52</f>
        <v>8.3728831298481206E-4</v>
      </c>
      <c r="BA137" s="81">
        <f>(BA113/'UK Pop by Age'!$G5)*52</f>
        <v>8.3728831298481206E-4</v>
      </c>
    </row>
    <row r="138" spans="1:53" x14ac:dyDescent="0.25">
      <c r="A138" s="28" t="s">
        <v>44</v>
      </c>
      <c r="B138" s="65">
        <f>(B114/'UK Pop by Age'!$G6)*52</f>
        <v>-1.3970754375062634E-5</v>
      </c>
      <c r="C138" s="65">
        <f>(C114/'UK Pop by Age'!$G6)*52</f>
        <v>1.3970754375062634E-5</v>
      </c>
      <c r="D138" s="65">
        <f>(D114/'UK Pop by Age'!$G6)*52</f>
        <v>3.2598426875146141E-5</v>
      </c>
      <c r="E138" s="65">
        <f>(E114/'UK Pop by Age'!$G6)*52</f>
        <v>-1.3970754375062634E-5</v>
      </c>
      <c r="F138" s="65">
        <f>(F114/'UK Pop by Age'!$G6)*52</f>
        <v>4.6569181250208783E-6</v>
      </c>
      <c r="G138" s="65">
        <f>(G114/'UK Pop by Age'!$G6)*52</f>
        <v>9.3138362500417567E-6</v>
      </c>
      <c r="H138" s="65">
        <f>(H114/'UK Pop by Age'!$G6)*52</f>
        <v>0</v>
      </c>
      <c r="I138" s="65">
        <f>(I114/'UK Pop by Age'!$G6)*52</f>
        <v>7.9167608125354919E-5</v>
      </c>
      <c r="J138" s="65">
        <f>(J114/'UK Pop by Age'!$G6)*52</f>
        <v>4.1912263125187899E-5</v>
      </c>
      <c r="K138" s="65">
        <f>(K114/'UK Pop by Age'!$G6)*52</f>
        <v>-5.1226099375229658E-5</v>
      </c>
      <c r="L138" s="65">
        <f>(L114/'UK Pop by Age'!$G6)*52</f>
        <v>3.2598426875146141E-5</v>
      </c>
      <c r="M138" s="65">
        <f>(M114/'UK Pop by Age'!$G6)*52</f>
        <v>4.1912263125187899E-5</v>
      </c>
      <c r="N138" s="65">
        <f>(N114/'UK Pop by Age'!$G6)*52</f>
        <v>-1.3970754375062634E-5</v>
      </c>
      <c r="O138" s="65">
        <f>(O114/'UK Pop by Age'!$G6)*52</f>
        <v>-4.1912263125187899E-5</v>
      </c>
      <c r="P138" s="65">
        <f>(P114/'UK Pop by Age'!$G6)*52</f>
        <v>-9.3138362500417567E-6</v>
      </c>
      <c r="Q138" s="65">
        <f>(Q114/'UK Pop by Age'!$G6)*52</f>
        <v>0</v>
      </c>
      <c r="R138" s="65">
        <f>(R114/'UK Pop by Age'!$G6)*52</f>
        <v>2.7941508750125268E-5</v>
      </c>
      <c r="S138" s="65">
        <f>(S114/'UK Pop by Age'!$G6)*52</f>
        <v>-1.3970754375062634E-5</v>
      </c>
      <c r="T138" s="65">
        <f>(T114/'UK Pop by Age'!$G6)*52</f>
        <v>-1.8627672500083513E-5</v>
      </c>
      <c r="U138" s="65">
        <f>(U114/'UK Pop by Age'!$G6)*52</f>
        <v>-4.6569181250208778E-5</v>
      </c>
      <c r="V138" s="65">
        <f>(V114/'UK Pop by Age'!$G6)*52</f>
        <v>3.7255345000167027E-5</v>
      </c>
      <c r="W138" s="65">
        <f>(W114/'UK Pop by Age'!$G6)*52</f>
        <v>-9.3138362500417567E-6</v>
      </c>
      <c r="X138" s="65">
        <f>(X114/'UK Pop by Age'!$G6)*52</f>
        <v>-4.6569181250208783E-6</v>
      </c>
      <c r="Y138" s="65">
        <f>(Y114/'UK Pop by Age'!$G6)*52</f>
        <v>4.6569181250208783E-6</v>
      </c>
      <c r="Z138" s="65">
        <f>(Z114/'UK Pop by Age'!$G6)*52</f>
        <v>-4.6569181250208783E-6</v>
      </c>
      <c r="AA138" s="65">
        <f>(AA114/'UK Pop by Age'!$G6)*52</f>
        <v>-4.6569181250208783E-6</v>
      </c>
      <c r="AB138" s="65">
        <f>(AB114/'UK Pop by Age'!$G6)*52</f>
        <v>1.3970754375062634E-5</v>
      </c>
      <c r="AC138" s="65">
        <f>(AC114/'UK Pop by Age'!$G6)*52</f>
        <v>-2.3284590625104389E-5</v>
      </c>
      <c r="AD138" s="65">
        <f>(AD114/'UK Pop by Age'!$G6)*52</f>
        <v>-4.6569181250208783E-6</v>
      </c>
      <c r="AE138" s="65">
        <f>(AE114/'UK Pop by Age'!$G6)*52</f>
        <v>4.6569181250208783E-6</v>
      </c>
      <c r="AF138" s="65">
        <f>(AF114/'UK Pop by Age'!$G6)*52</f>
        <v>-3.2598426875146141E-5</v>
      </c>
      <c r="AG138" s="65">
        <f>(AG114/'UK Pop by Age'!$G6)*52</f>
        <v>-2.7941508750125268E-5</v>
      </c>
      <c r="AH138" s="65">
        <f>(AH114/'UK Pop by Age'!$G6)*52</f>
        <v>6.0539935625271409E-5</v>
      </c>
      <c r="AI138" s="65">
        <f>(AI114/'UK Pop by Age'!$G6)*52</f>
        <v>-6.5196853750292282E-5</v>
      </c>
      <c r="AJ138" s="65">
        <f>(AJ114/'UK Pop by Age'!$G6)*52</f>
        <v>2.3284590625104389E-5</v>
      </c>
      <c r="AK138" s="65">
        <f>(AK114/'UK Pop by Age'!$G6)*52</f>
        <v>-4.6569181250208783E-6</v>
      </c>
      <c r="AL138" s="65">
        <f>(AL114/'UK Pop by Age'!$G6)*52</f>
        <v>-2.7941508750125268E-5</v>
      </c>
      <c r="AM138" s="65">
        <f>(AM114/'UK Pop by Age'!$G6)*52</f>
        <v>0</v>
      </c>
      <c r="AN138" s="65">
        <f>(AN114/'UK Pop by Age'!$G6)*52</f>
        <v>1.8627672500083513E-5</v>
      </c>
      <c r="AO138" s="65">
        <f>(AO114/'UK Pop by Age'!$G6)*52</f>
        <v>-9.3138362500417567E-6</v>
      </c>
      <c r="AP138" s="65">
        <f>(AP114/'UK Pop by Age'!$G6)*52</f>
        <v>-1.8627672500083513E-5</v>
      </c>
      <c r="AQ138" s="65">
        <f>(AQ114/'UK Pop by Age'!$G6)*52</f>
        <v>-1.8627672500083513E-5</v>
      </c>
      <c r="AR138" s="65">
        <f>(AR114/'UK Pop by Age'!$G6)*52</f>
        <v>-4.6569181250208778E-5</v>
      </c>
      <c r="AS138" s="65">
        <f>(AS114/'UK Pop by Age'!$G6)*52</f>
        <v>-2.3284590625104389E-5</v>
      </c>
      <c r="AT138" s="65">
        <f>(AT114/'UK Pop by Age'!$G6)*52</f>
        <v>-2.3284590625104389E-5</v>
      </c>
      <c r="AU138" s="65">
        <f>(AU114/'UK Pop by Age'!$G6)*52</f>
        <v>-4.6569181250208778E-5</v>
      </c>
      <c r="AV138" s="65">
        <f>(AV114/'UK Pop by Age'!$G6)*52</f>
        <v>-1.3970754375062634E-5</v>
      </c>
      <c r="AW138" s="65">
        <f>(AW114/'UK Pop by Age'!$G6)*52</f>
        <v>-2.7941508750125268E-5</v>
      </c>
      <c r="AX138" s="65">
        <f>(AX114/'UK Pop by Age'!$G6)*52</f>
        <v>9.3138362500417567E-6</v>
      </c>
      <c r="AY138" s="65">
        <f>(AY114/'UK Pop by Age'!$G6)*52</f>
        <v>8.8481444375396678E-5</v>
      </c>
      <c r="AZ138" s="65">
        <f>(AZ114/'UK Pop by Age'!$G6)*52</f>
        <v>-1.8627672500083513E-5</v>
      </c>
      <c r="BA138" s="81">
        <f>(BA114/'UK Pop by Age'!$G6)*52</f>
        <v>9.3138362500417567E-6</v>
      </c>
    </row>
    <row r="139" spans="1:53" x14ac:dyDescent="0.25">
      <c r="A139" s="28" t="s">
        <v>45</v>
      </c>
      <c r="B139" s="65">
        <f>(B115/'UK Pop by Age'!$G7)*52</f>
        <v>1.4438724532261684E-5</v>
      </c>
      <c r="C139" s="65">
        <f>(C115/'UK Pop by Age'!$G7)*52</f>
        <v>-4.5378848529965291E-5</v>
      </c>
      <c r="D139" s="65">
        <f>(D115/'UK Pop by Age'!$G7)*52</f>
        <v>6.8068272794947939E-5</v>
      </c>
      <c r="E139" s="65">
        <f>(E115/'UK Pop by Age'!$G7)*52</f>
        <v>8.4569672260389862E-5</v>
      </c>
      <c r="F139" s="65">
        <f>(F115/'UK Pop by Age'!$G7)*52</f>
        <v>-6.6005597861767691E-5</v>
      </c>
      <c r="G139" s="65">
        <f>(G115/'UK Pop by Age'!$G7)*52</f>
        <v>-5.3629548262686252E-5</v>
      </c>
      <c r="H139" s="65">
        <f>(H115/'UK Pop by Age'!$G7)*52</f>
        <v>-2.6814774131343126E-5</v>
      </c>
      <c r="I139" s="65">
        <f>(I115/'UK Pop by Age'!$G7)*52</f>
        <v>-3.7128148797244329E-5</v>
      </c>
      <c r="J139" s="65">
        <f>(J115/'UK Pop by Age'!$G7)*52</f>
        <v>7.0130947728128188E-5</v>
      </c>
      <c r="K139" s="65">
        <f>(K115/'UK Pop by Age'!$G7)*52</f>
        <v>3.3002798930883845E-5</v>
      </c>
      <c r="L139" s="65">
        <f>(L115/'UK Pop by Age'!$G7)*52</f>
        <v>-6.188024799540722E-5</v>
      </c>
      <c r="M139" s="65">
        <f>(M115/'UK Pop by Age'!$G7)*52</f>
        <v>3.094012399770361E-5</v>
      </c>
      <c r="N139" s="65">
        <f>(N115/'UK Pop by Age'!$G7)*52</f>
        <v>5.7754898129046736E-5</v>
      </c>
      <c r="O139" s="65">
        <f>(O115/'UK Pop by Age'!$G7)*52</f>
        <v>7.4256297594488659E-5</v>
      </c>
      <c r="P139" s="65">
        <f>(P115/'UK Pop by Age'!$G7)*52</f>
        <v>-1.010710717258318E-4</v>
      </c>
      <c r="Q139" s="65">
        <f>(Q115/'UK Pop by Age'!$G7)*52</f>
        <v>-1.0313374665901203E-4</v>
      </c>
      <c r="R139" s="65">
        <f>(R115/'UK Pop by Age'!$G7)*52</f>
        <v>-1.381992205230761E-4</v>
      </c>
      <c r="S139" s="65">
        <f>(S115/'UK Pop by Age'!$G7)*52</f>
        <v>-2.2689424264982645E-5</v>
      </c>
      <c r="T139" s="65">
        <f>(T115/'UK Pop by Age'!$G7)*52</f>
        <v>3.094012399770361E-5</v>
      </c>
      <c r="U139" s="65">
        <f>(U115/'UK Pop by Age'!$G7)*52</f>
        <v>8.2506997327209613E-6</v>
      </c>
      <c r="V139" s="65">
        <f>(V115/'UK Pop by Age'!$G7)*52</f>
        <v>3.094012399770361E-5</v>
      </c>
      <c r="W139" s="65">
        <f>(W115/'UK Pop by Age'!$G7)*52</f>
        <v>-2.2689424264982645E-5</v>
      </c>
      <c r="X139" s="65">
        <f>(X115/'UK Pop by Age'!$G7)*52</f>
        <v>1.6501399465441923E-5</v>
      </c>
      <c r="Y139" s="65">
        <f>(Y115/'UK Pop by Age'!$G7)*52</f>
        <v>2.4752099198162884E-5</v>
      </c>
      <c r="Z139" s="65">
        <f>(Z115/'UK Pop by Age'!$G7)*52</f>
        <v>-5.9817573062226971E-5</v>
      </c>
      <c r="AA139" s="65">
        <f>(AA115/'UK Pop by Age'!$G7)*52</f>
        <v>-6.8068272794947939E-5</v>
      </c>
      <c r="AB139" s="65">
        <f>(AB115/'UK Pop by Age'!$G7)*52</f>
        <v>-6.3942922928587455E-5</v>
      </c>
      <c r="AC139" s="65">
        <f>(AC115/'UK Pop by Age'!$G7)*52</f>
        <v>-9.282037199311083E-5</v>
      </c>
      <c r="AD139" s="65">
        <f>(AD115/'UK Pop by Age'!$G7)*52</f>
        <v>-5.1566873329506017E-5</v>
      </c>
      <c r="AE139" s="65">
        <f>(AE115/'UK Pop by Age'!$G7)*52</f>
        <v>-4.9504198396325768E-5</v>
      </c>
      <c r="AF139" s="65">
        <f>(AF115/'UK Pop by Age'!$G7)*52</f>
        <v>-4.3316173596785055E-5</v>
      </c>
      <c r="AG139" s="65">
        <f>(AG115/'UK Pop by Age'!$G7)*52</f>
        <v>-1.7120201945395995E-4</v>
      </c>
      <c r="AH139" s="65">
        <f>(AH115/'UK Pop by Age'!$G7)*52</f>
        <v>4.9504198396325768E-5</v>
      </c>
      <c r="AI139" s="65">
        <f>(AI115/'UK Pop by Age'!$G7)*52</f>
        <v>2.8877449064523368E-5</v>
      </c>
      <c r="AJ139" s="65">
        <f>(AJ115/'UK Pop by Age'!$G7)*52</f>
        <v>-1.8564074398622165E-5</v>
      </c>
      <c r="AK139" s="65">
        <f>(AK115/'UK Pop by Age'!$G7)*52</f>
        <v>-1.1344712132491322E-4</v>
      </c>
      <c r="AL139" s="65">
        <f>(AL115/'UK Pop by Age'!$G7)*52</f>
        <v>4.5378848529965291E-5</v>
      </c>
      <c r="AM139" s="65">
        <f>(AM115/'UK Pop by Age'!$G7)*52</f>
        <v>-5.7754898129046736E-5</v>
      </c>
      <c r="AN139" s="65">
        <f>(AN115/'UK Pop by Age'!$G7)*52</f>
        <v>-2.0626749331802403E-6</v>
      </c>
      <c r="AO139" s="65">
        <f>(AO115/'UK Pop by Age'!$G7)*52</f>
        <v>7.8381647460849143E-5</v>
      </c>
      <c r="AP139" s="65">
        <f>(AP115/'UK Pop by Age'!$G7)*52</f>
        <v>-5.3629548262686252E-5</v>
      </c>
      <c r="AQ139" s="65">
        <f>(AQ115/'UK Pop by Age'!$G7)*52</f>
        <v>4.1253498663604807E-6</v>
      </c>
      <c r="AR139" s="65">
        <f>(AR115/'UK Pop by Age'!$G7)*52</f>
        <v>-5.7754898129046736E-5</v>
      </c>
      <c r="AS139" s="65">
        <f>(AS115/'UK Pop by Age'!$G7)*52</f>
        <v>0</v>
      </c>
      <c r="AT139" s="65">
        <f>(AT115/'UK Pop by Age'!$G7)*52</f>
        <v>1.2376049599081442E-5</v>
      </c>
      <c r="AU139" s="65">
        <f>(AU115/'UK Pop by Age'!$G7)*52</f>
        <v>-4.3316173596785055E-5</v>
      </c>
      <c r="AV139" s="65">
        <f>(AV115/'UK Pop by Age'!$G7)*52</f>
        <v>-5.9817573062226971E-5</v>
      </c>
      <c r="AW139" s="65">
        <f>(AW115/'UK Pop by Age'!$G7)*52</f>
        <v>-1.0313374665901202E-5</v>
      </c>
      <c r="AX139" s="65">
        <f>(AX115/'UK Pop by Age'!$G7)*52</f>
        <v>-2.2689424264982645E-5</v>
      </c>
      <c r="AY139" s="65">
        <f>(AY115/'UK Pop by Age'!$G7)*52</f>
        <v>4.1253498663604807E-5</v>
      </c>
      <c r="AZ139" s="65">
        <f>(AZ115/'UK Pop by Age'!$G7)*52</f>
        <v>7.219362266130841E-5</v>
      </c>
      <c r="BA139" s="81">
        <f>(BA115/'UK Pop by Age'!$G7)*52</f>
        <v>-3.7128148797244329E-5</v>
      </c>
    </row>
    <row r="140" spans="1:53" x14ac:dyDescent="0.25">
      <c r="A140" s="28" t="s">
        <v>46</v>
      </c>
      <c r="B140" s="65">
        <f>(B116/'UK Pop by Age'!$G8)*52</f>
        <v>-2.759414724171657E-4</v>
      </c>
      <c r="C140" s="65">
        <f>(C116/'UK Pop by Age'!$G8)*52</f>
        <v>-4.305899899256871E-4</v>
      </c>
      <c r="D140" s="65">
        <f>(D116/'UK Pop by Age'!$G8)*52</f>
        <v>-4.0633139894395817E-4</v>
      </c>
      <c r="E140" s="65">
        <f>(E116/'UK Pop by Age'!$G8)*52</f>
        <v>-6.3678801327038222E-5</v>
      </c>
      <c r="F140" s="65">
        <f>(F116/'UK Pop by Age'!$G8)*52</f>
        <v>-1.1219598329049593E-4</v>
      </c>
      <c r="G140" s="65">
        <f>(G116/'UK Pop by Age'!$G8)*52</f>
        <v>1.2129295490864425E-4</v>
      </c>
      <c r="H140" s="65">
        <f>(H116/'UK Pop by Age'!$G8)*52</f>
        <v>-1.5161619363580532E-5</v>
      </c>
      <c r="I140" s="65">
        <f>(I116/'UK Pop by Age'!$G8)*52</f>
        <v>5.1549505836173801E-5</v>
      </c>
      <c r="J140" s="65">
        <f>(J116/'UK Pop by Age'!$G8)*52</f>
        <v>1.061313355450637E-4</v>
      </c>
      <c r="K140" s="65">
        <f>(K116/'UK Pop by Age'!$G8)*52</f>
        <v>-6.0646477454322127E-5</v>
      </c>
      <c r="L140" s="65">
        <f>(L116/'UK Pop by Age'!$G8)*52</f>
        <v>-1.5161619363580532E-5</v>
      </c>
      <c r="M140" s="65">
        <f>(M116/'UK Pop by Age'!$G8)*52</f>
        <v>-3.0323238727161057E-4</v>
      </c>
      <c r="N140" s="65">
        <f>(N116/'UK Pop by Age'!$G8)*52</f>
        <v>4.7607484801642861E-4</v>
      </c>
      <c r="O140" s="65">
        <f>(O116/'UK Pop by Age'!$G8)*52</f>
        <v>9.0969716181483193E-6</v>
      </c>
      <c r="P140" s="65">
        <f>(P116/'UK Pop by Age'!$G8)*52</f>
        <v>-3.5478189310778443E-4</v>
      </c>
      <c r="Q140" s="65">
        <f>(Q116/'UK Pop by Age'!$G8)*52</f>
        <v>-8.6724462759680643E-4</v>
      </c>
      <c r="R140" s="65">
        <f>(R116/'UK Pop by Age'!$G8)*52</f>
        <v>-1.8193943236296639E-5</v>
      </c>
      <c r="S140" s="65">
        <f>(S116/'UK Pop by Age'!$G8)*52</f>
        <v>-8.7937392308767078E-5</v>
      </c>
      <c r="T140" s="65">
        <f>(T116/'UK Pop by Age'!$G8)*52</f>
        <v>-6.3678801327038222E-5</v>
      </c>
      <c r="U140" s="65">
        <f>(U116/'UK Pop by Age'!$G8)*52</f>
        <v>-1.6981013687210195E-4</v>
      </c>
      <c r="V140" s="65">
        <f>(V116/'UK Pop by Age'!$G8)*52</f>
        <v>1.2129295490864425E-5</v>
      </c>
      <c r="W140" s="65">
        <f>(W116/'UK Pop by Age'!$G8)*52</f>
        <v>-2.1226267109012744E-5</v>
      </c>
      <c r="X140" s="65">
        <f>(X116/'UK Pop by Age'!$G8)*52</f>
        <v>8.4905068436050976E-5</v>
      </c>
      <c r="Y140" s="65">
        <f>(Y116/'UK Pop by Age'!$G8)*52</f>
        <v>-1.5161619363580529E-4</v>
      </c>
      <c r="Z140" s="65">
        <f>(Z116/'UK Pop by Age'!$G8)*52</f>
        <v>-3.3355562599877169E-5</v>
      </c>
      <c r="AA140" s="65">
        <f>(AA116/'UK Pop by Age'!$G8)*52</f>
        <v>9.096971618148318E-5</v>
      </c>
      <c r="AB140" s="65">
        <f>(AB116/'UK Pop by Age'!$G8)*52</f>
        <v>-1.1522830716321204E-4</v>
      </c>
      <c r="AC140" s="65">
        <f>(AC116/'UK Pop by Age'!$G8)*52</f>
        <v>0</v>
      </c>
      <c r="AD140" s="65">
        <f>(AD116/'UK Pop by Age'!$G8)*52</f>
        <v>-9.096971618148318E-5</v>
      </c>
      <c r="AE140" s="65">
        <f>(AE116/'UK Pop by Age'!$G8)*52</f>
        <v>-2.3045661432642407E-4</v>
      </c>
      <c r="AF140" s="65">
        <f>(AF116/'UK Pop by Age'!$G8)*52</f>
        <v>-9.7034363926915397E-5</v>
      </c>
      <c r="AG140" s="65">
        <f>(AG116/'UK Pop by Age'!$G8)*52</f>
        <v>-2.4258590981728851E-4</v>
      </c>
      <c r="AH140" s="65">
        <f>(AH116/'UK Pop by Age'!$G8)*52</f>
        <v>3.4568492148963608E-4</v>
      </c>
      <c r="AI140" s="65">
        <f>(AI116/'UK Pop by Age'!$G8)*52</f>
        <v>1.3342225039950867E-4</v>
      </c>
      <c r="AJ140" s="65">
        <f>(AJ116/'UK Pop by Age'!$G8)*52</f>
        <v>2.7290914854444958E-5</v>
      </c>
      <c r="AK140" s="65">
        <f>(AK116/'UK Pop by Age'!$G8)*52</f>
        <v>9.0969716181483193E-6</v>
      </c>
      <c r="AL140" s="65">
        <f>(AL116/'UK Pop by Age'!$G8)*52</f>
        <v>-3.3355562599877169E-5</v>
      </c>
      <c r="AM140" s="65">
        <f>(AM116/'UK Pop by Age'!$G8)*52</f>
        <v>9.0969716181483193E-6</v>
      </c>
      <c r="AN140" s="65">
        <f>(AN116/'UK Pop by Age'!$G8)*52</f>
        <v>3.4568492148963608E-4</v>
      </c>
      <c r="AO140" s="65">
        <f>(AO116/'UK Pop by Age'!$G8)*52</f>
        <v>-3.3355562599877169E-5</v>
      </c>
      <c r="AP140" s="65">
        <f>(AP116/'UK Pop by Age'!$G8)*52</f>
        <v>-2.2742429045370798E-4</v>
      </c>
      <c r="AQ140" s="65">
        <f>(AQ116/'UK Pop by Age'!$G8)*52</f>
        <v>-1.6677781299938584E-4</v>
      </c>
      <c r="AR140" s="65">
        <f>(AR116/'UK Pop by Age'!$G8)*52</f>
        <v>-6.0646477454322123E-6</v>
      </c>
      <c r="AS140" s="65">
        <f>(AS116/'UK Pop by Age'!$G8)*52</f>
        <v>1.3645457427222476E-4</v>
      </c>
      <c r="AT140" s="65">
        <f>(AT116/'UK Pop by Age'!$G8)*52</f>
        <v>2.3955358594457239E-4</v>
      </c>
      <c r="AU140" s="65">
        <f>(AU116/'UK Pop by Age'!$G8)*52</f>
        <v>4.8517181963457699E-5</v>
      </c>
      <c r="AV140" s="65">
        <f>(AV116/'UK Pop by Age'!$G8)*52</f>
        <v>6.0646477454322123E-6</v>
      </c>
      <c r="AW140" s="65">
        <f>(AW116/'UK Pop by Age'!$G8)*52</f>
        <v>-2.7290914854444958E-5</v>
      </c>
      <c r="AX140" s="65">
        <f>(AX116/'UK Pop by Age'!$G8)*52</f>
        <v>1.7284246074481804E-4</v>
      </c>
      <c r="AY140" s="65">
        <f>(AY116/'UK Pop by Age'!$G8)*52</f>
        <v>1.4555154589037311E-4</v>
      </c>
      <c r="AZ140" s="65">
        <f>(AZ116/'UK Pop by Age'!$G8)*52</f>
        <v>3.0323238727161063E-5</v>
      </c>
      <c r="BA140" s="81">
        <f>(BA116/'UK Pop by Age'!$G8)*52</f>
        <v>-5.7614153581606018E-5</v>
      </c>
    </row>
    <row r="141" spans="1:53" x14ac:dyDescent="0.25">
      <c r="A141" s="28" t="s">
        <v>47</v>
      </c>
      <c r="B141" s="65">
        <f>(B117/'UK Pop by Age'!$G9)*52</f>
        <v>-1.6425916184807199E-3</v>
      </c>
      <c r="C141" s="65">
        <f>(C117/'UK Pop by Age'!$G9)*52</f>
        <v>-1.110704808686963E-3</v>
      </c>
      <c r="D141" s="65">
        <f>(D117/'UK Pop by Age'!$G9)*52</f>
        <v>-1.4626887269328318E-3</v>
      </c>
      <c r="E141" s="65">
        <f>(E117/'UK Pop by Age'!$G9)*52</f>
        <v>-1.7286321318297103E-3</v>
      </c>
      <c r="F141" s="65">
        <f>(F117/'UK Pop by Age'!$G9)*52</f>
        <v>-1.063773619587514E-3</v>
      </c>
      <c r="G141" s="65">
        <f>(G117/'UK Pop by Age'!$G9)*52</f>
        <v>-6.0228359344293065E-4</v>
      </c>
      <c r="H141" s="65">
        <f>(H117/'UK Pop by Age'!$G9)*52</f>
        <v>-3.2851832369614403E-4</v>
      </c>
      <c r="I141" s="65">
        <f>(I117/'UK Pop by Age'!$G9)*52</f>
        <v>-5.6317426919338975E-4</v>
      </c>
      <c r="J141" s="65">
        <f>(J117/'UK Pop by Age'!$G9)*52</f>
        <v>7.6654275529100275E-4</v>
      </c>
      <c r="K141" s="65">
        <f>(K117/'UK Pop by Age'!$G9)*52</f>
        <v>-1.2671421056851268E-3</v>
      </c>
      <c r="L141" s="65">
        <f>(L117/'UK Pop by Age'!$G9)*52</f>
        <v>-2.1197253743251198E-3</v>
      </c>
      <c r="M141" s="65">
        <f>(M117/'UK Pop by Age'!$G9)*52</f>
        <v>-1.5956604293812708E-3</v>
      </c>
      <c r="N141" s="65">
        <f>(N117/'UK Pop by Age'!$G9)*52</f>
        <v>4.4584629644476686E-4</v>
      </c>
      <c r="O141" s="65">
        <f>(O117/'UK Pop by Age'!$G9)*52</f>
        <v>-1.1732797274862288E-3</v>
      </c>
      <c r="P141" s="65">
        <f>(P117/'UK Pop by Age'!$G9)*52</f>
        <v>-2.6672559138186929E-3</v>
      </c>
      <c r="Q141" s="65">
        <f>(Q117/'UK Pop by Age'!$G9)*52</f>
        <v>-3.3946893448601545E-3</v>
      </c>
      <c r="R141" s="65">
        <f>(R117/'UK Pop by Age'!$G9)*52</f>
        <v>1.799028915478884E-4</v>
      </c>
      <c r="S141" s="65">
        <f>(S117/'UK Pop by Age'!$G9)*52</f>
        <v>1.1263485383867795E-3</v>
      </c>
      <c r="T141" s="65">
        <f>(T117/'UK Pop by Age'!$G9)*52</f>
        <v>5.9446172859302252E-4</v>
      </c>
      <c r="U141" s="65">
        <f>(U117/'UK Pop by Age'!$G9)*52</f>
        <v>-8.6040513348990106E-4</v>
      </c>
      <c r="V141" s="65">
        <f>(V117/'UK Pop by Age'!$G9)*52</f>
        <v>8.2911767409026829E-4</v>
      </c>
      <c r="W141" s="65">
        <f>(W117/'UK Pop by Age'!$G9)*52</f>
        <v>-3.8327137764550137E-4</v>
      </c>
      <c r="X141" s="65">
        <f>(X117/'UK Pop by Age'!$G9)*52</f>
        <v>3.2069645884623584E-4</v>
      </c>
      <c r="Y141" s="65">
        <f>(Y117/'UK Pop by Age'!$G9)*52</f>
        <v>3.9891510734531771E-4</v>
      </c>
      <c r="Z141" s="65">
        <f>(Z117/'UK Pop by Age'!$G9)*52</f>
        <v>9.3862378198898282E-5</v>
      </c>
      <c r="AA141" s="65">
        <f>(AA117/'UK Pop by Age'!$G9)*52</f>
        <v>-3.6762764794568499E-4</v>
      </c>
      <c r="AB141" s="65">
        <f>(AB117/'UK Pop by Age'!$G9)*52</f>
        <v>1.0168424304880647E-4</v>
      </c>
      <c r="AC141" s="65">
        <f>(AC117/'UK Pop by Age'!$G9)*52</f>
        <v>-2.8158713459669487E-4</v>
      </c>
      <c r="AD141" s="65">
        <f>(AD117/'UK Pop by Age'!$G9)*52</f>
        <v>-6.0228359344293065E-4</v>
      </c>
      <c r="AE141" s="65">
        <f>(AE117/'UK Pop by Age'!$G9)*52</f>
        <v>2.502996751970621E-4</v>
      </c>
      <c r="AF141" s="65">
        <f>(AF117/'UK Pop by Age'!$G9)*52</f>
        <v>4.7713375584439958E-4</v>
      </c>
      <c r="AG141" s="65">
        <f>(AG117/'UK Pop by Age'!$G9)*52</f>
        <v>-2.3465594549724572E-4</v>
      </c>
      <c r="AH141" s="65">
        <f>(AH117/'UK Pop by Age'!$G9)*52</f>
        <v>1.1732797274862286E-4</v>
      </c>
      <c r="AI141" s="65">
        <f>(AI117/'UK Pop by Age'!$G9)*52</f>
        <v>-1.4861543214825563E-4</v>
      </c>
      <c r="AJ141" s="65">
        <f>(AJ117/'UK Pop by Age'!$G9)*52</f>
        <v>-1.799028915478884E-4</v>
      </c>
      <c r="AK141" s="65">
        <f>(AK117/'UK Pop by Age'!$G9)*52</f>
        <v>1.7208102669798021E-4</v>
      </c>
      <c r="AL141" s="65">
        <f>(AL117/'UK Pop by Age'!$G9)*52</f>
        <v>1.3297170244843924E-4</v>
      </c>
      <c r="AM141" s="65">
        <f>(AM117/'UK Pop by Age'!$G9)*52</f>
        <v>-2.4247781034715391E-4</v>
      </c>
      <c r="AN141" s="65">
        <f>(AN117/'UK Pop by Age'!$G9)*52</f>
        <v>-4.6931189099449144E-4</v>
      </c>
      <c r="AO141" s="65">
        <f>(AO117/'UK Pop by Age'!$G9)*52</f>
        <v>2.9723086429651126E-4</v>
      </c>
      <c r="AP141" s="65">
        <f>(AP117/'UK Pop by Age'!$G9)*52</f>
        <v>-9.3862378198898282E-5</v>
      </c>
      <c r="AQ141" s="65">
        <f>(AQ117/'UK Pop by Age'!$G9)*52</f>
        <v>-2.0336848609761295E-4</v>
      </c>
      <c r="AR141" s="65">
        <f>(AR117/'UK Pop by Age'!$G9)*52</f>
        <v>4.6931189099449141E-5</v>
      </c>
      <c r="AS141" s="65">
        <f>(AS117/'UK Pop by Age'!$G9)*52</f>
        <v>7.3525529589136998E-4</v>
      </c>
      <c r="AT141" s="65">
        <f>(AT117/'UK Pop by Age'!$G9)*52</f>
        <v>7.8218648499081911E-5</v>
      </c>
      <c r="AU141" s="65">
        <f>(AU117/'UK Pop by Age'!$G9)*52</f>
        <v>-3.3634018854605217E-4</v>
      </c>
      <c r="AV141" s="65">
        <f>(AV117/'UK Pop by Age'!$G9)*52</f>
        <v>3.3634018854605217E-4</v>
      </c>
      <c r="AW141" s="65">
        <f>(AW117/'UK Pop by Age'!$G9)*52</f>
        <v>7.2743343104146184E-4</v>
      </c>
      <c r="AX141" s="65">
        <f>(AX117/'UK Pop by Age'!$G9)*52</f>
        <v>-5.4753053949357333E-5</v>
      </c>
      <c r="AY141" s="65">
        <f>(AY117/'UK Pop by Age'!$G9)*52</f>
        <v>-1.6425916184807201E-4</v>
      </c>
      <c r="AZ141" s="65">
        <f>(AZ117/'UK Pop by Age'!$G9)*52</f>
        <v>2.8158713459669487E-4</v>
      </c>
      <c r="BA141" s="81">
        <f>(BA117/'UK Pop by Age'!$G9)*52</f>
        <v>-1.5643729699816382E-4</v>
      </c>
    </row>
    <row r="142" spans="1:53" x14ac:dyDescent="0.25">
      <c r="A142" s="28" t="s">
        <v>48</v>
      </c>
      <c r="B142" s="65">
        <f>(B118/'UK Pop by Age'!$G10)*52</f>
        <v>-7.1035452748684199E-3</v>
      </c>
      <c r="C142" s="65">
        <f>(C118/'UK Pop by Age'!$G10)*52</f>
        <v>-7.5159233713495465E-3</v>
      </c>
      <c r="D142" s="65">
        <f>(D118/'UK Pop by Age'!$G10)*52</f>
        <v>-6.0127386970796363E-3</v>
      </c>
      <c r="E142" s="65">
        <f>(E118/'UK Pop by Age'!$G10)*52</f>
        <v>-7.422805736660259E-3</v>
      </c>
      <c r="F142" s="65">
        <f>(F118/'UK Pop by Age'!$G10)*52</f>
        <v>-7.1168477941097475E-3</v>
      </c>
      <c r="G142" s="65">
        <f>(G118/'UK Pop by Age'!$G10)*52</f>
        <v>-1.6628149051658284E-3</v>
      </c>
      <c r="H142" s="65">
        <f>(H118/'UK Pop by Age'!$G10)*52</f>
        <v>-1.3302519241326629E-3</v>
      </c>
      <c r="I142" s="65">
        <f>(I118/'UK Pop by Age'!$G10)*52</f>
        <v>-3.0462769062637981E-3</v>
      </c>
      <c r="J142" s="65">
        <f>(J118/'UK Pop by Age'!$G10)*52</f>
        <v>1.1839242124780699E-3</v>
      </c>
      <c r="K142" s="65">
        <f>(K118/'UK Pop by Age'!$G10)*52</f>
        <v>-8.6333349876209827E-3</v>
      </c>
      <c r="L142" s="65">
        <f>(L118/'UK Pop by Age'!$G10)*52</f>
        <v>-8.7929652185169023E-3</v>
      </c>
      <c r="M142" s="65">
        <f>(M118/'UK Pop by Age'!$G10)*52</f>
        <v>-5.2411925810826919E-3</v>
      </c>
      <c r="N142" s="65">
        <f>(N118/'UK Pop by Age'!$G10)*52</f>
        <v>-1.1972267317193967E-3</v>
      </c>
      <c r="O142" s="65">
        <f>(O118/'UK Pop by Age'!$G10)*52</f>
        <v>-1.0109914623408238E-3</v>
      </c>
      <c r="P142" s="65">
        <f>(P118/'UK Pop by Age'!$G10)*52</f>
        <v>-7.1168477941097475E-3</v>
      </c>
      <c r="Q142" s="65">
        <f>(Q118/'UK Pop by Age'!$G10)*52</f>
        <v>-7.4760158136255661E-3</v>
      </c>
      <c r="R142" s="65">
        <f>(R118/'UK Pop by Age'!$G10)*52</f>
        <v>-1.2637393279260297E-3</v>
      </c>
      <c r="S142" s="65">
        <f>(S118/'UK Pop by Age'!$G10)*52</f>
        <v>3.9907557723979888E-3</v>
      </c>
      <c r="T142" s="65">
        <f>(T118/'UK Pop by Age'!$G10)*52</f>
        <v>2.5939912520586928E-3</v>
      </c>
      <c r="U142" s="65">
        <f>(U118/'UK Pop by Age'!$G10)*52</f>
        <v>9.7108390461684386E-4</v>
      </c>
      <c r="V142" s="65">
        <f>(V118/'UK Pop by Age'!$G10)*52</f>
        <v>3.445352483503597E-3</v>
      </c>
      <c r="W142" s="65">
        <f>(W118/'UK Pop by Age'!$G10)*52</f>
        <v>9.7108390461684386E-4</v>
      </c>
      <c r="X142" s="65">
        <f>(X118/'UK Pop by Age'!$G10)*52</f>
        <v>-4.6558817344643198E-4</v>
      </c>
      <c r="Y142" s="65">
        <f>(Y118/'UK Pop by Age'!$G10)*52</f>
        <v>2.6605038482653255E-5</v>
      </c>
      <c r="Z142" s="65">
        <f>(Z118/'UK Pop by Age'!$G10)*52</f>
        <v>2.1417055978535872E-3</v>
      </c>
      <c r="AA142" s="65">
        <f>(AA118/'UK Pop by Age'!$G10)*52</f>
        <v>2.4476635404040996E-3</v>
      </c>
      <c r="AB142" s="65">
        <f>(AB118/'UK Pop by Age'!$G10)*52</f>
        <v>5.1879825041173855E-4</v>
      </c>
      <c r="AC142" s="65">
        <f>(AC118/'UK Pop by Age'!$G10)*52</f>
        <v>-2.2614282710255271E-4</v>
      </c>
      <c r="AD142" s="65">
        <f>(AD118/'UK Pop by Age'!$G10)*52</f>
        <v>1.6761174244071552E-3</v>
      </c>
      <c r="AE142" s="65">
        <f>(AE118/'UK Pop by Age'!$G10)*52</f>
        <v>-6.3852092358367824E-4</v>
      </c>
      <c r="AF142" s="65">
        <f>(AF118/'UK Pop by Age'!$G10)*52</f>
        <v>5.8531084661837167E-4</v>
      </c>
      <c r="AG142" s="65">
        <f>(AG118/'UK Pop by Age'!$G10)*52</f>
        <v>1.5963023089591956E-4</v>
      </c>
      <c r="AH142" s="65">
        <f>(AH118/'UK Pop by Age'!$G10)*52</f>
        <v>5.4540328889439178E-4</v>
      </c>
      <c r="AI142" s="65">
        <f>(AI118/'UK Pop by Age'!$G10)*52</f>
        <v>-1.077504058547457E-3</v>
      </c>
      <c r="AJ142" s="65">
        <f>(AJ118/'UK Pop by Age'!$G10)*52</f>
        <v>2.2481257517842001E-3</v>
      </c>
      <c r="AK142" s="65">
        <f>(AK118/'UK Pop by Age'!$G10)*52</f>
        <v>1.822445136061748E-3</v>
      </c>
      <c r="AL142" s="65">
        <f>(AL118/'UK Pop by Age'!$G10)*52</f>
        <v>1.0375965008234771E-3</v>
      </c>
      <c r="AM142" s="65">
        <f>(AM118/'UK Pop by Age'!$G10)*52</f>
        <v>1.2504368086847031E-3</v>
      </c>
      <c r="AN142" s="65">
        <f>(AN118/'UK Pop by Age'!$G10)*52</f>
        <v>1.7426300206137882E-3</v>
      </c>
      <c r="AO142" s="65">
        <f>(AO118/'UK Pop by Age'!$G10)*52</f>
        <v>1.1174116162714369E-3</v>
      </c>
      <c r="AP142" s="65">
        <f>(AP118/'UK Pop by Age'!$G10)*52</f>
        <v>1.7027224628898083E-3</v>
      </c>
      <c r="AQ142" s="65">
        <f>(AQ118/'UK Pop by Age'!$G10)*52</f>
        <v>2.0086804054403212E-3</v>
      </c>
      <c r="AR142" s="65">
        <f>(AR118/'UK Pop by Age'!$G10)*52</f>
        <v>2.0884955208882805E-3</v>
      </c>
      <c r="AS142" s="65">
        <f>(AS118/'UK Pop by Age'!$G10)*52</f>
        <v>3.1659995794357377E-3</v>
      </c>
      <c r="AT142" s="65">
        <f>(AT118/'UK Pop by Age'!$G10)*52</f>
        <v>6.518234428250048E-4</v>
      </c>
      <c r="AU142" s="65">
        <f>(AU118/'UK Pop by Age'!$G10)*52</f>
        <v>3.3389323295729841E-3</v>
      </c>
      <c r="AV142" s="65">
        <f>(AV118/'UK Pop by Age'!$G10)*52</f>
        <v>5.2811001388066723E-3</v>
      </c>
      <c r="AW142" s="65">
        <f>(AW118/'UK Pop by Age'!$G10)*52</f>
        <v>4.1636885225352352E-3</v>
      </c>
      <c r="AX142" s="65">
        <f>(AX118/'UK Pop by Age'!$G10)*52</f>
        <v>1.5031846742699091E-3</v>
      </c>
      <c r="AY142" s="65">
        <f>(AY118/'UK Pop by Age'!$G10)*52</f>
        <v>3.3655373680556372E-3</v>
      </c>
      <c r="AZ142" s="65">
        <f>(AZ118/'UK Pop by Age'!$G10)*52</f>
        <v>2.1683106363362403E-3</v>
      </c>
      <c r="BA142" s="81">
        <f>(BA118/'UK Pop by Age'!$G10)*52</f>
        <v>2.8999491946092052E-3</v>
      </c>
    </row>
    <row r="143" spans="1:53" x14ac:dyDescent="0.25">
      <c r="A143" s="46" t="s">
        <v>49</v>
      </c>
      <c r="B143" s="73">
        <f>(B119/'UK Pop by Age'!$G11)*52</f>
        <v>-4.7001956137234159E-2</v>
      </c>
      <c r="C143" s="73">
        <f>(C119/'UK Pop by Age'!$G11)*52</f>
        <v>-7.8674980575283951E-2</v>
      </c>
      <c r="D143" s="73">
        <f>(D119/'UK Pop by Age'!$G11)*52</f>
        <v>-8.4410640449482072E-2</v>
      </c>
      <c r="E143" s="73">
        <f>(E119/'UK Pop by Age'!$G11)*52</f>
        <v>-7.2330224077277183E-2</v>
      </c>
      <c r="F143" s="73">
        <f>(F119/'UK Pop by Age'!$G11)*52</f>
        <v>-6.4208935759828514E-2</v>
      </c>
      <c r="G143" s="73">
        <f>(G119/'UK Pop by Age'!$G11)*52</f>
        <v>-3.3145007945587369E-2</v>
      </c>
      <c r="H143" s="73">
        <f>(H119/'UK Pop by Age'!$G11)*52</f>
        <v>-1.3349367671806243E-2</v>
      </c>
      <c r="I143" s="73">
        <f>(I119/'UK Pop by Age'!$G11)*52</f>
        <v>-3.0201040930512228E-2</v>
      </c>
      <c r="J143" s="73">
        <f>(J119/'UK Pop by Age'!$G11)*52</f>
        <v>-4.1621602626924414E-3</v>
      </c>
      <c r="K143" s="73">
        <f>(K119/'UK Pop by Age'!$G11)*52</f>
        <v>-6.4513484071732838E-2</v>
      </c>
      <c r="L143" s="73">
        <f>(L119/'UK Pop by Age'!$G11)*52</f>
        <v>-6.4513484071732838E-2</v>
      </c>
      <c r="M143" s="73">
        <f>(M119/'UK Pop by Age'!$G11)*52</f>
        <v>-4.2636763666605501E-2</v>
      </c>
      <c r="N143" s="73">
        <f>(N119/'UK Pop by Age'!$G11)*52</f>
        <v>-1.1420561696412186E-2</v>
      </c>
      <c r="O143" s="73">
        <f>(O119/'UK Pop by Age'!$G11)*52</f>
        <v>-2.3704010276553292E-2</v>
      </c>
      <c r="P143" s="73">
        <f>(P119/'UK Pop by Age'!$G11)*52</f>
        <v>-4.9590616788420916E-2</v>
      </c>
      <c r="Q143" s="73">
        <f>(Q119/'UK Pop by Age'!$G11)*52</f>
        <v>-4.365192470628658E-2</v>
      </c>
      <c r="R143" s="73">
        <f>(R119/'UK Pop by Age'!$G11)*52</f>
        <v>-4.314434418644604E-3</v>
      </c>
      <c r="S143" s="73">
        <f>(S119/'UK Pop by Age'!$G11)*52</f>
        <v>3.3398798205507639E-2</v>
      </c>
      <c r="T143" s="73">
        <f>(T119/'UK Pop by Age'!$G11)*52</f>
        <v>8.222804421416775E-3</v>
      </c>
      <c r="U143" s="73">
        <f>(U119/'UK Pop by Age'!$G11)*52</f>
        <v>1.2080416372204892E-2</v>
      </c>
      <c r="V143" s="73">
        <f>(V119/'UK Pop by Age'!$G11)*52</f>
        <v>1.3450883775774353E-2</v>
      </c>
      <c r="W143" s="73">
        <f>(W119/'UK Pop by Age'!$G11)*52</f>
        <v>5.5833857182459581E-3</v>
      </c>
      <c r="X143" s="73">
        <f>(X119/'UK Pop by Age'!$G11)*52</f>
        <v>7.4614336416559618E-3</v>
      </c>
      <c r="Y143" s="73">
        <f>(Y119/'UK Pop by Age'!$G11)*52</f>
        <v>5.0758051984054163E-3</v>
      </c>
      <c r="Z143" s="73">
        <f>(Z119/'UK Pop by Age'!$G11)*52</f>
        <v>4.0098861067402788E-3</v>
      </c>
      <c r="AA143" s="73">
        <f>(AA119/'UK Pop by Age'!$G11)*52</f>
        <v>8.6288688372892081E-3</v>
      </c>
      <c r="AB143" s="73">
        <f>(AB119/'UK Pop by Age'!$G11)*52</f>
        <v>-8.3750785773689367E-3</v>
      </c>
      <c r="AC143" s="73">
        <f>(AC119/'UK Pop by Age'!$G11)*52</f>
        <v>-3.5530636388837918E-4</v>
      </c>
      <c r="AD143" s="73">
        <f>(AD119/'UK Pop by Age'!$G11)*52</f>
        <v>-2.0303220793621663E-3</v>
      </c>
      <c r="AE143" s="73">
        <f>(AE119/'UK Pop by Age'!$G11)*52</f>
        <v>4.4667085745967658E-3</v>
      </c>
      <c r="AF143" s="73">
        <f>(AF119/'UK Pop by Age'!$G11)*52</f>
        <v>3.5530636388837913E-3</v>
      </c>
      <c r="AG143" s="73">
        <f>(AG119/'UK Pop by Age'!$G11)*52</f>
        <v>-4.0606441587243331E-4</v>
      </c>
      <c r="AH143" s="73">
        <f>(AH119/'UK Pop by Age'!$G11)*52</f>
        <v>3.3500314309475748E-3</v>
      </c>
      <c r="AI143" s="73">
        <f>(AI119/'UK Pop by Age'!$G11)*52</f>
        <v>3.502305586899737E-3</v>
      </c>
      <c r="AJ143" s="73">
        <f>(AJ119/'UK Pop by Age'!$G11)*52</f>
        <v>1.1775868060300567E-2</v>
      </c>
      <c r="AK143" s="73">
        <f>(AK119/'UK Pop by Age'!$G11)*52</f>
        <v>6.8523370178473122E-3</v>
      </c>
      <c r="AL143" s="73">
        <f>(AL119/'UK Pop by Age'!$G11)*52</f>
        <v>1.1014497280539754E-2</v>
      </c>
      <c r="AM143" s="73">
        <f>(AM119/'UK Pop by Age'!$G11)*52</f>
        <v>6.1417242900705538E-3</v>
      </c>
      <c r="AN143" s="73">
        <f>(AN119/'UK Pop by Age'!$G11)*52</f>
        <v>8.8319010452254237E-3</v>
      </c>
      <c r="AO143" s="73">
        <f>(AO119/'UK Pop by Age'!$G11)*52</f>
        <v>6.1417242900705538E-3</v>
      </c>
      <c r="AP143" s="73">
        <f>(AP119/'UK Pop by Age'!$G11)*52</f>
        <v>1.5938028322993007E-2</v>
      </c>
      <c r="AQ143" s="73">
        <f>(AQ119/'UK Pop by Age'!$G11)*52</f>
        <v>1.0811465072603537E-2</v>
      </c>
      <c r="AR143" s="73">
        <f>(AR119/'UK Pop by Age'!$G11)*52</f>
        <v>1.5785754167040845E-2</v>
      </c>
      <c r="AS143" s="73">
        <f>(AS119/'UK Pop by Age'!$G11)*52</f>
        <v>1.3400125723790299E-2</v>
      </c>
      <c r="AT143" s="73">
        <f>(AT119/'UK Pop by Age'!$G11)*52</f>
        <v>2.0252462741637611E-2</v>
      </c>
      <c r="AU143" s="73">
        <f>(AU119/'UK Pop by Age'!$G11)*52</f>
        <v>1.3450883775774353E-2</v>
      </c>
      <c r="AV143" s="73">
        <f>(AV119/'UK Pop by Age'!$G11)*52</f>
        <v>2.6394187031708163E-2</v>
      </c>
      <c r="AW143" s="73">
        <f>(AW119/'UK Pop by Age'!$G11)*52</f>
        <v>2.7460106123373303E-2</v>
      </c>
      <c r="AX143" s="73">
        <f>(AX119/'UK Pop by Age'!$G11)*52</f>
        <v>1.8780479234100041E-2</v>
      </c>
      <c r="AY143" s="73">
        <f>(AY119/'UK Pop by Age'!$G11)*52</f>
        <v>1.6141060530929223E-2</v>
      </c>
      <c r="AZ143" s="73">
        <f>(AZ119/'UK Pop by Age'!$G11)*52</f>
        <v>2.8322993007102223E-2</v>
      </c>
      <c r="BA143" s="82">
        <f>(BA119/'UK Pop by Age'!$G11)*52</f>
        <v>1.1522077800380295E-2</v>
      </c>
    </row>
    <row r="144" spans="1:53" x14ac:dyDescent="0.25">
      <c r="A144" s="83" t="s">
        <v>65</v>
      </c>
      <c r="B144" s="84"/>
      <c r="C144" s="84"/>
      <c r="D144" s="84"/>
      <c r="E144" s="79">
        <f>(E120/'UK Pop by Age'!$G12)*52</f>
        <v>-1.7332931662054421E-3</v>
      </c>
      <c r="F144" s="79">
        <f>(F120/'UK Pop by Age'!$G12)*52</f>
        <v>-1.5698345395974574E-3</v>
      </c>
      <c r="G144" s="79">
        <f>(G120/'UK Pop by Age'!$G12)*52</f>
        <v>-6.5541381683394855E-4</v>
      </c>
      <c r="H144" s="79">
        <f>(H120/'UK Pop by Age'!$G12)*52</f>
        <v>-3.3323449482400758E-4</v>
      </c>
      <c r="I144" s="79">
        <f>(I120/'UK Pop by Age'!$G12)*52</f>
        <v>-6.6883795525102935E-4</v>
      </c>
      <c r="J144" s="79">
        <f>(J120/'UK Pop by Age'!$G12)*52</f>
        <v>1.5003448819090389E-4</v>
      </c>
      <c r="K144" s="79">
        <f>(K120/'UK Pop by Age'!$G12)*52</f>
        <v>-1.6574862669089855E-3</v>
      </c>
      <c r="L144" s="79">
        <f>(L120/'UK Pop by Age'!$G12)*52</f>
        <v>-1.7538242014315661E-3</v>
      </c>
      <c r="M144" s="79">
        <f>(M120/'UK Pop by Age'!$G12)*52</f>
        <v>-1.1931690087181883E-3</v>
      </c>
      <c r="N144" s="79">
        <f>(N120/'UK Pop by Age'!$G12)*52</f>
        <v>-5.843448487435203E-5</v>
      </c>
      <c r="O144" s="79">
        <f>(O120/'UK Pop by Age'!$G12)*52</f>
        <v>-5.2748967427117786E-4</v>
      </c>
      <c r="P144" s="79">
        <f>(P120/'UK Pop by Age'!$G12)*52</f>
        <v>-1.5872069540195622E-3</v>
      </c>
      <c r="Q144" s="79">
        <f>(Q120/'UK Pop by Age'!$G12)*52</f>
        <v>-1.7356621318084563E-3</v>
      </c>
      <c r="R144" s="79">
        <f>(R120/'UK Pop by Age'!$G12)*52</f>
        <v>-1.9504483464817505E-4</v>
      </c>
      <c r="S144" s="79">
        <f>(S120/'UK Pop by Age'!$G12)*52</f>
        <v>8.3229658185901415E-4</v>
      </c>
      <c r="T144" s="79">
        <f>(T120/'UK Pop by Age'!$G12)*52</f>
        <v>3.403413916330504E-4</v>
      </c>
      <c r="U144" s="79">
        <f>(U120/'UK Pop by Age'!$G12)*52</f>
        <v>1.034448313316232E-4</v>
      </c>
      <c r="V144" s="79">
        <f>(V120/'UK Pop by Age'!$G12)*52</f>
        <v>5.1169657025108264E-4</v>
      </c>
      <c r="W144" s="79">
        <f>(W120/'UK Pop by Age'!$G12)*52</f>
        <v>8.9231037713537574E-5</v>
      </c>
      <c r="X144" s="79">
        <f>(X120/'UK Pop by Age'!$G12)*52</f>
        <v>1.5003448819090389E-4</v>
      </c>
      <c r="Y144" s="79">
        <f>(Y120/'UK Pop by Age'!$G12)*52</f>
        <v>8.0544830502485244E-5</v>
      </c>
      <c r="Z144" s="79">
        <f>(Z120/'UK Pop by Age'!$G12)*52</f>
        <v>1.5951035060296097E-4</v>
      </c>
      <c r="AA144" s="79">
        <f>(AA120/'UK Pop by Age'!$G12)*52</f>
        <v>2.3610690510042243E-4</v>
      </c>
      <c r="AB144" s="79">
        <f>(AB120/'UK Pop by Age'!$G12)*52</f>
        <v>-1.5477241939693243E-4</v>
      </c>
      <c r="AC144" s="79">
        <f>(AC120/'UK Pop by Age'!$G12)*52</f>
        <v>-9.0020692914542322E-5</v>
      </c>
      <c r="AD144" s="79">
        <f>(AD120/'UK Pop by Age'!$G12)*52</f>
        <v>-3.7113794447223591E-5</v>
      </c>
      <c r="AE144" s="79">
        <f>(AE120/'UK Pop by Age'!$G12)*52</f>
        <v>-2.2900000829137961E-5</v>
      </c>
      <c r="AF144" s="79">
        <f>(AF120/'UK Pop by Age'!$G12)*52</f>
        <v>8.6862072110523291E-5</v>
      </c>
      <c r="AG144" s="79">
        <f>(AG120/'UK Pop by Age'!$G12)*52</f>
        <v>-1.5556207459793719E-4</v>
      </c>
      <c r="AH144" s="79">
        <f>(AH120/'UK Pop by Age'!$G12)*52</f>
        <v>2.0767931786425114E-4</v>
      </c>
      <c r="AI144" s="79">
        <f>(AI120/'UK Pop by Age'!$G12)*52</f>
        <v>1.2634483216076117E-5</v>
      </c>
      <c r="AJ144" s="79">
        <f>(AJ120/'UK Pop by Age'!$G12)*52</f>
        <v>2.9770001077879347E-4</v>
      </c>
      <c r="AK144" s="79">
        <f>(AK120/'UK Pop by Age'!$G12)*52</f>
        <v>1.9741380025118933E-4</v>
      </c>
      <c r="AL144" s="79">
        <f>(AL120/'UK Pop by Age'!$G12)*52</f>
        <v>2.5426897472353185E-4</v>
      </c>
      <c r="AM144" s="79">
        <f>(AM120/'UK Pop by Age'!$G12)*52</f>
        <v>1.0660345213564224E-4</v>
      </c>
      <c r="AN144" s="79">
        <f>(AN120/'UK Pop by Age'!$G12)*52</f>
        <v>2.8980345876874591E-4</v>
      </c>
      <c r="AO144" s="79">
        <f>(AO120/'UK Pop by Age'!$G12)*52</f>
        <v>2.3373793949740812E-4</v>
      </c>
      <c r="AP144" s="79">
        <f>(AP120/'UK Pop by Age'!$G12)*52</f>
        <v>2.5584828512554132E-4</v>
      </c>
      <c r="AQ144" s="79">
        <f>(AQ120/'UK Pop by Age'!$G12)*52</f>
        <v>2.3057931869338913E-4</v>
      </c>
      <c r="AR144" s="79">
        <f>(AR120/'UK Pop by Age'!$G12)*52</f>
        <v>3.3007587401998853E-4</v>
      </c>
      <c r="AS144" s="79">
        <f>(AS120/'UK Pop by Age'!$G12)*52</f>
        <v>5.0143105263802089E-4</v>
      </c>
      <c r="AT144" s="79">
        <f>(AT120/'UK Pop by Age'!$G12)*52</f>
        <v>4.3115173974859751E-4</v>
      </c>
      <c r="AU144" s="79">
        <f>(AU120/'UK Pop by Age'!$G12)*52</f>
        <v>3.6087242685917408E-4</v>
      </c>
      <c r="AV144" s="79">
        <f>(AV120/'UK Pop by Age'!$G12)*52</f>
        <v>7.3043106092940044E-4</v>
      </c>
      <c r="AW144" s="79">
        <f>(AW120/'UK Pop by Age'!$G12)*52</f>
        <v>7.3043106092940044E-4</v>
      </c>
      <c r="AX144" s="79">
        <f>(AX120/'UK Pop by Age'!$G12)*52</f>
        <v>4.177276013315166E-4</v>
      </c>
      <c r="AY144" s="79">
        <f>(AY120/'UK Pop by Age'!$G12)*52</f>
        <v>5.038000182410352E-4</v>
      </c>
      <c r="AZ144" s="79">
        <f>(AZ120/'UK Pop by Age'!$G12)*52</f>
        <v>6.3962071281385344E-4</v>
      </c>
      <c r="BA144" s="85">
        <f>(BA120/'UK Pop by Age'!$G12)*52</f>
        <v>3.1744139080391246E-4</v>
      </c>
    </row>
  </sheetData>
  <conditionalFormatting sqref="B84:D84 B53:D61">
    <cfRule type="colorScale" priority="18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1:BA12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D73">
    <cfRule type="colorScale" priority="16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77:D83">
    <cfRule type="colorScale" priority="15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B114:BA119 B120:D120">
    <cfRule type="colorScale" priority="14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5:BA131">
    <cfRule type="colorScale" priority="13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137:BA143">
    <cfRule type="colorScale" priority="12">
      <colorScale>
        <cfvo type="num" val="-0.1"/>
        <cfvo type="num" val="0"/>
        <cfvo type="num" val="0.1"/>
        <color rgb="FF63BE7B"/>
        <color rgb="FFFFEB84"/>
        <color rgb="FFF8696B"/>
      </colorScale>
    </cfRule>
  </conditionalFormatting>
  <conditionalFormatting sqref="E113:BA113">
    <cfRule type="colorScale" priority="11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96:D98">
    <cfRule type="colorScale" priority="10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89:O95">
    <cfRule type="colorScale" priority="9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P65:AE72">
    <cfRule type="colorScale" priority="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7:AE84">
    <cfRule type="colorScale" priority="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P53:AD60">
    <cfRule type="colorScale" priority="1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B394-FF66-4A8E-BE0D-1FA78678DB2A}">
  <dimension ref="A1:K94"/>
  <sheetViews>
    <sheetView workbookViewId="0">
      <selection activeCell="H15" sqref="H15"/>
    </sheetView>
  </sheetViews>
  <sheetFormatPr defaultRowHeight="15" x14ac:dyDescent="0.25"/>
  <cols>
    <col min="2" max="3" width="16.28515625" customWidth="1"/>
    <col min="7" max="7" width="10.140625" bestFit="1" customWidth="1"/>
  </cols>
  <sheetData>
    <row r="1" spans="1:11" x14ac:dyDescent="0.25">
      <c r="A1" s="53" t="s">
        <v>53</v>
      </c>
      <c r="B1" s="54"/>
      <c r="C1" s="55"/>
    </row>
    <row r="2" spans="1:11" ht="15.75" thickBot="1" x14ac:dyDescent="0.3">
      <c r="A2" s="56"/>
      <c r="B2" s="54"/>
      <c r="C2" s="55"/>
    </row>
    <row r="3" spans="1:11" ht="53.25" thickTop="1" thickBot="1" x14ac:dyDescent="0.3">
      <c r="A3" s="57" t="s">
        <v>54</v>
      </c>
      <c r="B3" s="57" t="s">
        <v>55</v>
      </c>
      <c r="C3" s="57" t="s">
        <v>56</v>
      </c>
    </row>
    <row r="4" spans="1:11" ht="15.75" thickTop="1" x14ac:dyDescent="0.25">
      <c r="A4" s="54"/>
      <c r="B4" s="58"/>
      <c r="C4" s="59"/>
      <c r="F4" t="s">
        <v>58</v>
      </c>
    </row>
    <row r="5" spans="1:11" x14ac:dyDescent="0.25">
      <c r="A5" s="54">
        <v>0</v>
      </c>
      <c r="B5" s="60">
        <v>382332</v>
      </c>
      <c r="C5" s="60">
        <v>362931</v>
      </c>
      <c r="F5" s="61" t="s">
        <v>51</v>
      </c>
      <c r="G5" s="62">
        <f>SUM(B5:C5)</f>
        <v>745263</v>
      </c>
      <c r="J5" t="s">
        <v>57</v>
      </c>
      <c r="K5" t="b">
        <f>SUM(G5:G11)=SUM(B5:C94)</f>
        <v>1</v>
      </c>
    </row>
    <row r="6" spans="1:11" x14ac:dyDescent="0.25">
      <c r="A6" s="54">
        <v>1</v>
      </c>
      <c r="B6" s="60">
        <v>395273</v>
      </c>
      <c r="C6" s="60">
        <v>375341</v>
      </c>
      <c r="F6" s="28" t="s">
        <v>44</v>
      </c>
      <c r="G6" s="63">
        <f>SUM(B6:C19)</f>
        <v>11166183</v>
      </c>
    </row>
    <row r="7" spans="1:11" x14ac:dyDescent="0.25">
      <c r="A7" s="54">
        <v>2</v>
      </c>
      <c r="B7" s="60">
        <v>408684</v>
      </c>
      <c r="C7" s="60">
        <v>387630</v>
      </c>
      <c r="F7" s="28" t="s">
        <v>45</v>
      </c>
      <c r="G7" s="63">
        <f>SUM(B20:C49)</f>
        <v>25209983</v>
      </c>
    </row>
    <row r="8" spans="1:11" x14ac:dyDescent="0.25">
      <c r="A8" s="54">
        <v>3</v>
      </c>
      <c r="B8" s="60">
        <v>408882</v>
      </c>
      <c r="C8" s="60">
        <v>388301</v>
      </c>
      <c r="F8" s="28" t="s">
        <v>46</v>
      </c>
      <c r="G8" s="63">
        <f>SUM(B50:C69)</f>
        <v>17148564</v>
      </c>
    </row>
    <row r="9" spans="1:11" x14ac:dyDescent="0.25">
      <c r="A9" s="54">
        <v>4</v>
      </c>
      <c r="B9" s="60">
        <v>412553</v>
      </c>
      <c r="C9" s="60">
        <v>392101</v>
      </c>
      <c r="F9" s="28" t="s">
        <v>47</v>
      </c>
      <c r="G9" s="63">
        <f>SUM(B70:C79)</f>
        <v>6648031</v>
      </c>
    </row>
    <row r="10" spans="1:11" x14ac:dyDescent="0.25">
      <c r="A10" s="54">
        <v>5</v>
      </c>
      <c r="B10" s="60">
        <v>421934</v>
      </c>
      <c r="C10" s="60">
        <v>401270</v>
      </c>
      <c r="F10" s="28" t="s">
        <v>48</v>
      </c>
      <c r="G10" s="63">
        <f>SUM(B80:C89)</f>
        <v>3909034</v>
      </c>
    </row>
    <row r="11" spans="1:11" x14ac:dyDescent="0.25">
      <c r="A11" s="54">
        <v>6</v>
      </c>
      <c r="B11" s="60">
        <v>434333</v>
      </c>
      <c r="C11" s="60">
        <v>414348</v>
      </c>
      <c r="F11" s="46" t="s">
        <v>49</v>
      </c>
      <c r="G11" s="64">
        <f>SUM(B90:C94)</f>
        <v>1024468</v>
      </c>
    </row>
    <row r="12" spans="1:11" x14ac:dyDescent="0.25">
      <c r="A12" s="54">
        <v>7</v>
      </c>
      <c r="B12" s="60">
        <v>427809</v>
      </c>
      <c r="C12" s="60">
        <v>408199</v>
      </c>
      <c r="F12" s="74" t="s">
        <v>65</v>
      </c>
      <c r="G12" s="64">
        <f>SUM(G5:G11)</f>
        <v>65851526</v>
      </c>
    </row>
    <row r="13" spans="1:11" x14ac:dyDescent="0.25">
      <c r="A13" s="54">
        <v>8</v>
      </c>
      <c r="B13" s="60">
        <v>419161</v>
      </c>
      <c r="C13" s="60">
        <v>400663</v>
      </c>
    </row>
    <row r="14" spans="1:11" x14ac:dyDescent="0.25">
      <c r="A14" s="54">
        <v>9</v>
      </c>
      <c r="B14" s="60">
        <v>414994</v>
      </c>
      <c r="C14" s="60">
        <v>395813</v>
      </c>
    </row>
    <row r="15" spans="1:11" x14ac:dyDescent="0.25">
      <c r="A15" s="54">
        <v>10</v>
      </c>
      <c r="B15" s="60">
        <v>418348</v>
      </c>
      <c r="C15" s="60">
        <v>398640</v>
      </c>
    </row>
    <row r="16" spans="1:11" x14ac:dyDescent="0.25">
      <c r="A16" s="54">
        <v>11</v>
      </c>
      <c r="B16" s="60">
        <v>405604</v>
      </c>
      <c r="C16" s="60">
        <v>384526</v>
      </c>
    </row>
    <row r="17" spans="1:3" x14ac:dyDescent="0.25">
      <c r="A17" s="54">
        <v>12</v>
      </c>
      <c r="B17" s="60">
        <v>396531</v>
      </c>
      <c r="C17" s="60">
        <v>377837</v>
      </c>
    </row>
    <row r="18" spans="1:3" x14ac:dyDescent="0.25">
      <c r="A18" s="54">
        <v>13</v>
      </c>
      <c r="B18" s="60">
        <v>381466</v>
      </c>
      <c r="C18" s="60">
        <v>363458</v>
      </c>
    </row>
    <row r="19" spans="1:3" x14ac:dyDescent="0.25">
      <c r="A19" s="54">
        <v>14</v>
      </c>
      <c r="B19" s="60">
        <v>375311</v>
      </c>
      <c r="C19" s="60">
        <v>357173</v>
      </c>
    </row>
    <row r="20" spans="1:3" x14ac:dyDescent="0.25">
      <c r="A20" s="54">
        <v>15</v>
      </c>
      <c r="B20" s="60">
        <v>365807</v>
      </c>
      <c r="C20" s="60">
        <v>346926</v>
      </c>
    </row>
    <row r="21" spans="1:3" x14ac:dyDescent="0.25">
      <c r="A21" s="54">
        <v>16</v>
      </c>
      <c r="B21" s="60">
        <v>360771</v>
      </c>
      <c r="C21" s="60">
        <v>341812</v>
      </c>
    </row>
    <row r="22" spans="1:3" x14ac:dyDescent="0.25">
      <c r="A22" s="54">
        <v>17</v>
      </c>
      <c r="B22" s="60">
        <v>371195</v>
      </c>
      <c r="C22" s="60">
        <v>353628</v>
      </c>
    </row>
    <row r="23" spans="1:3" x14ac:dyDescent="0.25">
      <c r="A23" s="54">
        <v>18</v>
      </c>
      <c r="B23" s="60">
        <v>384777</v>
      </c>
      <c r="C23" s="60">
        <v>362219</v>
      </c>
    </row>
    <row r="24" spans="1:3" x14ac:dyDescent="0.25">
      <c r="A24" s="54">
        <v>19</v>
      </c>
      <c r="B24" s="60">
        <v>401688</v>
      </c>
      <c r="C24" s="60">
        <v>380427</v>
      </c>
    </row>
    <row r="25" spans="1:3" x14ac:dyDescent="0.25">
      <c r="A25" s="54">
        <v>20</v>
      </c>
      <c r="B25" s="60">
        <v>411122</v>
      </c>
      <c r="C25" s="60">
        <v>388931</v>
      </c>
    </row>
    <row r="26" spans="1:3" x14ac:dyDescent="0.25">
      <c r="A26" s="54">
        <v>21</v>
      </c>
      <c r="B26" s="60">
        <v>426309</v>
      </c>
      <c r="C26" s="60">
        <v>402450</v>
      </c>
    </row>
    <row r="27" spans="1:3" x14ac:dyDescent="0.25">
      <c r="A27" s="54">
        <v>22</v>
      </c>
      <c r="B27" s="60">
        <v>432658</v>
      </c>
      <c r="C27" s="60">
        <v>405362</v>
      </c>
    </row>
    <row r="28" spans="1:3" x14ac:dyDescent="0.25">
      <c r="A28" s="54">
        <v>23</v>
      </c>
      <c r="B28" s="60">
        <v>433554</v>
      </c>
      <c r="C28" s="60">
        <v>411037</v>
      </c>
    </row>
    <row r="29" spans="1:3" x14ac:dyDescent="0.25">
      <c r="A29" s="54">
        <v>24</v>
      </c>
      <c r="B29" s="60">
        <v>447422</v>
      </c>
      <c r="C29" s="60">
        <v>425730</v>
      </c>
    </row>
    <row r="30" spans="1:3" x14ac:dyDescent="0.25">
      <c r="A30" s="54">
        <v>25</v>
      </c>
      <c r="B30" s="60">
        <v>447101</v>
      </c>
      <c r="C30" s="60">
        <v>431409</v>
      </c>
    </row>
    <row r="31" spans="1:3" x14ac:dyDescent="0.25">
      <c r="A31" s="54">
        <v>26</v>
      </c>
      <c r="B31" s="60">
        <v>457870</v>
      </c>
      <c r="C31" s="60">
        <v>450115</v>
      </c>
    </row>
    <row r="32" spans="1:3" x14ac:dyDescent="0.25">
      <c r="A32" s="54">
        <v>27</v>
      </c>
      <c r="B32" s="60">
        <v>470965</v>
      </c>
      <c r="C32" s="60">
        <v>456180</v>
      </c>
    </row>
    <row r="33" spans="1:3" x14ac:dyDescent="0.25">
      <c r="A33" s="54">
        <v>28</v>
      </c>
      <c r="B33" s="60">
        <v>462696</v>
      </c>
      <c r="C33" s="60">
        <v>447914</v>
      </c>
    </row>
    <row r="34" spans="1:3" x14ac:dyDescent="0.25">
      <c r="A34" s="54">
        <v>29</v>
      </c>
      <c r="B34" s="60">
        <v>454070</v>
      </c>
      <c r="C34" s="60">
        <v>448855</v>
      </c>
    </row>
    <row r="35" spans="1:3" x14ac:dyDescent="0.25">
      <c r="A35" s="54">
        <v>30</v>
      </c>
      <c r="B35" s="60">
        <v>455376</v>
      </c>
      <c r="C35" s="60">
        <v>455763</v>
      </c>
    </row>
    <row r="36" spans="1:3" x14ac:dyDescent="0.25">
      <c r="A36" s="54">
        <v>31</v>
      </c>
      <c r="B36" s="60">
        <v>439884</v>
      </c>
      <c r="C36" s="60">
        <v>448522</v>
      </c>
    </row>
    <row r="37" spans="1:3" x14ac:dyDescent="0.25">
      <c r="A37" s="54">
        <v>32</v>
      </c>
      <c r="B37" s="60">
        <v>448165</v>
      </c>
      <c r="C37" s="60">
        <v>447555</v>
      </c>
    </row>
    <row r="38" spans="1:3" x14ac:dyDescent="0.25">
      <c r="A38" s="54">
        <v>33</v>
      </c>
      <c r="B38" s="60">
        <v>447012</v>
      </c>
      <c r="C38" s="60">
        <v>447937</v>
      </c>
    </row>
    <row r="39" spans="1:3" x14ac:dyDescent="0.25">
      <c r="A39" s="54">
        <v>34</v>
      </c>
      <c r="B39" s="60">
        <v>433650</v>
      </c>
      <c r="C39" s="60">
        <v>439493</v>
      </c>
    </row>
    <row r="40" spans="1:3" x14ac:dyDescent="0.25">
      <c r="A40" s="54">
        <v>35</v>
      </c>
      <c r="B40" s="60">
        <v>435220</v>
      </c>
      <c r="C40" s="60">
        <v>443562</v>
      </c>
    </row>
    <row r="41" spans="1:3" x14ac:dyDescent="0.25">
      <c r="A41" s="54">
        <v>36</v>
      </c>
      <c r="B41" s="60">
        <v>433790</v>
      </c>
      <c r="C41" s="60">
        <v>444015</v>
      </c>
    </row>
    <row r="42" spans="1:3" x14ac:dyDescent="0.25">
      <c r="A42" s="54">
        <v>37</v>
      </c>
      <c r="B42" s="60">
        <v>438225</v>
      </c>
      <c r="C42" s="60">
        <v>446006</v>
      </c>
    </row>
    <row r="43" spans="1:3" x14ac:dyDescent="0.25">
      <c r="A43" s="54">
        <v>38</v>
      </c>
      <c r="B43" s="60">
        <v>438053</v>
      </c>
      <c r="C43" s="60">
        <v>445383</v>
      </c>
    </row>
    <row r="44" spans="1:3" x14ac:dyDescent="0.25">
      <c r="A44" s="54">
        <v>39</v>
      </c>
      <c r="B44" s="60">
        <v>422038</v>
      </c>
      <c r="C44" s="60">
        <v>425942</v>
      </c>
    </row>
    <row r="45" spans="1:3" x14ac:dyDescent="0.25">
      <c r="A45" s="54">
        <v>40</v>
      </c>
      <c r="B45" s="60">
        <v>393518</v>
      </c>
      <c r="C45" s="60">
        <v>397469</v>
      </c>
    </row>
    <row r="46" spans="1:3" x14ac:dyDescent="0.25">
      <c r="A46" s="54">
        <v>41</v>
      </c>
      <c r="B46" s="60">
        <v>387736</v>
      </c>
      <c r="C46" s="60">
        <v>390564</v>
      </c>
    </row>
    <row r="47" spans="1:3" x14ac:dyDescent="0.25">
      <c r="A47" s="54">
        <v>42</v>
      </c>
      <c r="B47" s="60">
        <v>393134</v>
      </c>
      <c r="C47" s="60">
        <v>400468</v>
      </c>
    </row>
    <row r="48" spans="1:3" x14ac:dyDescent="0.25">
      <c r="A48" s="54">
        <v>43</v>
      </c>
      <c r="B48" s="60">
        <v>400211</v>
      </c>
      <c r="C48" s="60">
        <v>407912</v>
      </c>
    </row>
    <row r="49" spans="1:3" x14ac:dyDescent="0.25">
      <c r="A49" s="54">
        <v>44</v>
      </c>
      <c r="B49" s="60">
        <v>407039</v>
      </c>
      <c r="C49" s="60">
        <v>415341</v>
      </c>
    </row>
    <row r="50" spans="1:3" x14ac:dyDescent="0.25">
      <c r="A50" s="54">
        <v>45</v>
      </c>
      <c r="B50" s="60">
        <v>425447</v>
      </c>
      <c r="C50" s="60">
        <v>433399</v>
      </c>
    </row>
    <row r="51" spans="1:3" x14ac:dyDescent="0.25">
      <c r="A51" s="54">
        <v>46</v>
      </c>
      <c r="B51" s="60">
        <v>443536</v>
      </c>
      <c r="C51" s="60">
        <v>452204</v>
      </c>
    </row>
    <row r="52" spans="1:3" x14ac:dyDescent="0.25">
      <c r="A52" s="54">
        <v>47</v>
      </c>
      <c r="B52" s="60">
        <v>454593</v>
      </c>
      <c r="C52" s="60">
        <v>470036</v>
      </c>
    </row>
    <row r="53" spans="1:3" x14ac:dyDescent="0.25">
      <c r="A53" s="54">
        <v>48</v>
      </c>
      <c r="B53" s="60">
        <v>444402</v>
      </c>
      <c r="C53" s="60">
        <v>458544</v>
      </c>
    </row>
    <row r="54" spans="1:3" x14ac:dyDescent="0.25">
      <c r="A54" s="54">
        <v>49</v>
      </c>
      <c r="B54" s="60">
        <v>455038</v>
      </c>
      <c r="C54" s="60">
        <v>470201</v>
      </c>
    </row>
    <row r="55" spans="1:3" x14ac:dyDescent="0.25">
      <c r="A55" s="54">
        <v>50</v>
      </c>
      <c r="B55" s="60">
        <v>455264</v>
      </c>
      <c r="C55" s="60">
        <v>470090</v>
      </c>
    </row>
    <row r="56" spans="1:3" x14ac:dyDescent="0.25">
      <c r="A56" s="54">
        <v>51</v>
      </c>
      <c r="B56" s="60">
        <v>463020</v>
      </c>
      <c r="C56" s="60">
        <v>474274</v>
      </c>
    </row>
    <row r="57" spans="1:3" x14ac:dyDescent="0.25">
      <c r="A57" s="54">
        <v>52</v>
      </c>
      <c r="B57" s="60">
        <v>459687</v>
      </c>
      <c r="C57" s="60">
        <v>476094</v>
      </c>
    </row>
    <row r="58" spans="1:3" x14ac:dyDescent="0.25">
      <c r="A58" s="54">
        <v>53</v>
      </c>
      <c r="B58" s="60">
        <v>463433</v>
      </c>
      <c r="C58" s="60">
        <v>479358</v>
      </c>
    </row>
    <row r="59" spans="1:3" x14ac:dyDescent="0.25">
      <c r="A59" s="54">
        <v>54</v>
      </c>
      <c r="B59" s="60">
        <v>458773</v>
      </c>
      <c r="C59" s="60">
        <v>474242</v>
      </c>
    </row>
    <row r="60" spans="1:3" x14ac:dyDescent="0.25">
      <c r="A60" s="54">
        <v>55</v>
      </c>
      <c r="B60" s="60">
        <v>449077</v>
      </c>
      <c r="C60" s="60">
        <v>463241</v>
      </c>
    </row>
    <row r="61" spans="1:3" x14ac:dyDescent="0.25">
      <c r="A61" s="54">
        <v>56</v>
      </c>
      <c r="B61" s="60">
        <v>439605</v>
      </c>
      <c r="C61" s="60">
        <v>451605</v>
      </c>
    </row>
    <row r="62" spans="1:3" x14ac:dyDescent="0.25">
      <c r="A62" s="54">
        <v>57</v>
      </c>
      <c r="B62" s="60">
        <v>424184</v>
      </c>
      <c r="C62" s="60">
        <v>436233</v>
      </c>
    </row>
    <row r="63" spans="1:3" x14ac:dyDescent="0.25">
      <c r="A63" s="54">
        <v>58</v>
      </c>
      <c r="B63" s="60">
        <v>405958</v>
      </c>
      <c r="C63" s="60">
        <v>418441</v>
      </c>
    </row>
    <row r="64" spans="1:3" x14ac:dyDescent="0.25">
      <c r="A64" s="54">
        <v>59</v>
      </c>
      <c r="B64" s="60">
        <v>395941</v>
      </c>
      <c r="C64" s="60">
        <v>409535</v>
      </c>
    </row>
    <row r="65" spans="1:3" x14ac:dyDescent="0.25">
      <c r="A65" s="54">
        <v>60</v>
      </c>
      <c r="B65" s="60">
        <v>386958</v>
      </c>
      <c r="C65" s="60">
        <v>400174</v>
      </c>
    </row>
    <row r="66" spans="1:3" x14ac:dyDescent="0.25">
      <c r="A66" s="54">
        <v>61</v>
      </c>
      <c r="B66" s="60">
        <v>371615</v>
      </c>
      <c r="C66" s="60">
        <v>385286</v>
      </c>
    </row>
    <row r="67" spans="1:3" x14ac:dyDescent="0.25">
      <c r="A67" s="54">
        <v>62</v>
      </c>
      <c r="B67" s="60">
        <v>357493</v>
      </c>
      <c r="C67" s="60">
        <v>370916</v>
      </c>
    </row>
    <row r="68" spans="1:3" x14ac:dyDescent="0.25">
      <c r="A68" s="54">
        <v>63</v>
      </c>
      <c r="B68" s="60">
        <v>342516</v>
      </c>
      <c r="C68" s="60">
        <v>357872</v>
      </c>
    </row>
    <row r="69" spans="1:3" x14ac:dyDescent="0.25">
      <c r="A69" s="54">
        <v>64</v>
      </c>
      <c r="B69" s="60">
        <v>341152</v>
      </c>
      <c r="C69" s="60">
        <v>359127</v>
      </c>
    </row>
    <row r="70" spans="1:3" x14ac:dyDescent="0.25">
      <c r="A70" s="54">
        <v>65</v>
      </c>
      <c r="B70" s="60">
        <v>335697</v>
      </c>
      <c r="C70" s="60">
        <v>352953</v>
      </c>
    </row>
    <row r="71" spans="1:3" x14ac:dyDescent="0.25">
      <c r="A71" s="54">
        <v>66</v>
      </c>
      <c r="B71" s="60">
        <v>323224</v>
      </c>
      <c r="C71" s="60">
        <v>343286</v>
      </c>
    </row>
    <row r="72" spans="1:3" x14ac:dyDescent="0.25">
      <c r="A72" s="54">
        <v>67</v>
      </c>
      <c r="B72" s="60">
        <v>323633</v>
      </c>
      <c r="C72" s="60">
        <v>345174</v>
      </c>
    </row>
    <row r="73" spans="1:3" x14ac:dyDescent="0.25">
      <c r="A73" s="54">
        <v>68</v>
      </c>
      <c r="B73" s="60">
        <v>327472</v>
      </c>
      <c r="C73" s="60">
        <v>351835</v>
      </c>
    </row>
    <row r="74" spans="1:3" x14ac:dyDescent="0.25">
      <c r="A74" s="54">
        <v>69</v>
      </c>
      <c r="B74" s="60">
        <v>334709</v>
      </c>
      <c r="C74" s="60">
        <v>358452</v>
      </c>
    </row>
    <row r="75" spans="1:3" x14ac:dyDescent="0.25">
      <c r="A75" s="54">
        <v>70</v>
      </c>
      <c r="B75" s="60">
        <v>349268</v>
      </c>
      <c r="C75" s="60">
        <v>376645</v>
      </c>
    </row>
    <row r="76" spans="1:3" x14ac:dyDescent="0.25">
      <c r="A76" s="54">
        <v>71</v>
      </c>
      <c r="B76" s="60">
        <v>375924</v>
      </c>
      <c r="C76" s="60">
        <v>405199</v>
      </c>
    </row>
    <row r="77" spans="1:3" x14ac:dyDescent="0.25">
      <c r="A77" s="54">
        <v>72</v>
      </c>
      <c r="B77" s="60">
        <v>286543</v>
      </c>
      <c r="C77" s="60">
        <v>312740</v>
      </c>
    </row>
    <row r="78" spans="1:3" x14ac:dyDescent="0.25">
      <c r="A78" s="54">
        <v>73</v>
      </c>
      <c r="B78" s="60">
        <v>273933</v>
      </c>
      <c r="C78" s="60">
        <v>302019</v>
      </c>
    </row>
    <row r="79" spans="1:3" x14ac:dyDescent="0.25">
      <c r="A79" s="54">
        <v>74</v>
      </c>
      <c r="B79" s="60">
        <v>270187</v>
      </c>
      <c r="C79" s="60">
        <v>299138</v>
      </c>
    </row>
    <row r="80" spans="1:3" x14ac:dyDescent="0.25">
      <c r="A80" s="54">
        <v>75</v>
      </c>
      <c r="B80" s="60">
        <v>246316</v>
      </c>
      <c r="C80" s="60">
        <v>278921</v>
      </c>
    </row>
    <row r="81" spans="1:3" x14ac:dyDescent="0.25">
      <c r="A81" s="54">
        <v>76</v>
      </c>
      <c r="B81" s="60">
        <v>215728</v>
      </c>
      <c r="C81" s="60">
        <v>249132</v>
      </c>
    </row>
    <row r="82" spans="1:3" x14ac:dyDescent="0.25">
      <c r="A82" s="54">
        <v>77</v>
      </c>
      <c r="B82" s="60">
        <v>189863</v>
      </c>
      <c r="C82" s="60">
        <v>223746</v>
      </c>
    </row>
    <row r="83" spans="1:3" x14ac:dyDescent="0.25">
      <c r="A83" s="54">
        <v>78</v>
      </c>
      <c r="B83" s="60">
        <v>192839</v>
      </c>
      <c r="C83" s="60">
        <v>228622</v>
      </c>
    </row>
    <row r="84" spans="1:3" x14ac:dyDescent="0.25">
      <c r="A84" s="54">
        <v>79</v>
      </c>
      <c r="B84" s="60">
        <v>186251</v>
      </c>
      <c r="C84" s="60">
        <v>224153</v>
      </c>
    </row>
    <row r="85" spans="1:3" x14ac:dyDescent="0.25">
      <c r="A85" s="54">
        <v>80</v>
      </c>
      <c r="B85" s="60">
        <v>175626</v>
      </c>
      <c r="C85" s="60">
        <v>214793</v>
      </c>
    </row>
    <row r="86" spans="1:3" x14ac:dyDescent="0.25">
      <c r="A86" s="54">
        <v>81</v>
      </c>
      <c r="B86" s="60">
        <v>160475</v>
      </c>
      <c r="C86" s="60">
        <v>202210</v>
      </c>
    </row>
    <row r="87" spans="1:3" x14ac:dyDescent="0.25">
      <c r="A87" s="54">
        <v>82</v>
      </c>
      <c r="B87" s="60">
        <v>146314</v>
      </c>
      <c r="C87" s="60">
        <v>189402</v>
      </c>
    </row>
    <row r="88" spans="1:3" x14ac:dyDescent="0.25">
      <c r="A88" s="54">
        <v>83</v>
      </c>
      <c r="B88" s="60">
        <v>132941</v>
      </c>
      <c r="C88" s="60">
        <v>175985</v>
      </c>
    </row>
    <row r="89" spans="1:3" x14ac:dyDescent="0.25">
      <c r="A89" s="54">
        <v>84</v>
      </c>
      <c r="B89" s="60">
        <v>116050</v>
      </c>
      <c r="C89" s="60">
        <v>159667</v>
      </c>
    </row>
    <row r="90" spans="1:3" x14ac:dyDescent="0.25">
      <c r="A90" s="54">
        <v>85</v>
      </c>
      <c r="B90" s="60">
        <v>103669</v>
      </c>
      <c r="C90" s="60">
        <v>147771</v>
      </c>
    </row>
    <row r="91" spans="1:3" x14ac:dyDescent="0.25">
      <c r="A91" s="54">
        <v>86</v>
      </c>
      <c r="B91" s="60">
        <v>93155</v>
      </c>
      <c r="C91" s="60">
        <v>138433</v>
      </c>
    </row>
    <row r="92" spans="1:3" x14ac:dyDescent="0.25">
      <c r="A92" s="54">
        <v>87</v>
      </c>
      <c r="B92" s="60">
        <v>81174</v>
      </c>
      <c r="C92" s="60">
        <v>126713</v>
      </c>
    </row>
    <row r="93" spans="1:3" x14ac:dyDescent="0.25">
      <c r="A93" s="54">
        <v>88</v>
      </c>
      <c r="B93" s="60">
        <v>68110</v>
      </c>
      <c r="C93" s="60">
        <v>113032</v>
      </c>
    </row>
    <row r="94" spans="1:3" x14ac:dyDescent="0.25">
      <c r="A94" s="54">
        <v>89</v>
      </c>
      <c r="B94" s="60">
        <v>55652</v>
      </c>
      <c r="C94" s="60">
        <v>96759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7AB5-CED0-497A-9083-36F26C8A7235}">
  <sheetPr codeName="Sheet4"/>
  <dimension ref="B1:C10"/>
  <sheetViews>
    <sheetView showGridLines="0" workbookViewId="0">
      <selection activeCell="A12" sqref="A12"/>
    </sheetView>
  </sheetViews>
  <sheetFormatPr defaultRowHeight="15" x14ac:dyDescent="0.25"/>
  <cols>
    <col min="1" max="1" width="2.42578125" customWidth="1"/>
    <col min="2" max="2" width="15.42578125" bestFit="1" customWidth="1"/>
    <col min="3" max="3" width="13.140625" customWidth="1"/>
    <col min="6" max="6" width="17.85546875" bestFit="1" customWidth="1"/>
    <col min="7" max="7" width="22.28515625" customWidth="1"/>
  </cols>
  <sheetData>
    <row r="1" spans="2:3" ht="21" x14ac:dyDescent="0.35">
      <c r="B1" s="6" t="s">
        <v>13</v>
      </c>
    </row>
    <row r="3" spans="2:3" x14ac:dyDescent="0.25">
      <c r="B3" t="s">
        <v>21</v>
      </c>
    </row>
    <row r="5" spans="2:3" x14ac:dyDescent="0.25">
      <c r="B5" s="1" t="s">
        <v>11</v>
      </c>
    </row>
    <row r="6" spans="2:3" x14ac:dyDescent="0.25">
      <c r="B6">
        <v>1</v>
      </c>
      <c r="C6" t="s">
        <v>17</v>
      </c>
    </row>
    <row r="7" spans="2:3" x14ac:dyDescent="0.25">
      <c r="B7">
        <f>B6+1</f>
        <v>2</v>
      </c>
      <c r="C7" t="s">
        <v>18</v>
      </c>
    </row>
    <row r="8" spans="2:3" x14ac:dyDescent="0.25">
      <c r="B8">
        <f>B7+1</f>
        <v>3</v>
      </c>
      <c r="C8" t="s">
        <v>12</v>
      </c>
    </row>
    <row r="9" spans="2:3" x14ac:dyDescent="0.25">
      <c r="B9">
        <f>B8+1</f>
        <v>4</v>
      </c>
      <c r="C9" t="s">
        <v>19</v>
      </c>
    </row>
    <row r="10" spans="2:3" x14ac:dyDescent="0.25">
      <c r="B10">
        <f>B9+1</f>
        <v>5</v>
      </c>
      <c r="C10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7 a 0 f b 0 - 3 5 9 d - 4 6 6 0 - a 1 6 d - 3 1 7 a 5 f 4 6 0 b d 2 "   x m l n s = " h t t p : / / s c h e m a s . m i c r o s o f t . c o m / D a t a M a s h u p " > A A A A A B o D A A B Q S w M E F A A C A A g A D 2 W I U J g l n C O q A A A A + A A A A B I A H A B D b 2 5 m a W c v U G F j a 2 F n Z S 5 4 b W w g o h g A K K A U A A A A A A A A A A A A A A A A A A A A A A A A A A A A h Y 9 N D o I w G E S v Q r q n L f U H J R 8 l 0 Y U b S U x M j N s G K j R C M b R Y 7 u b C I 3 k F S R R 1 5 3 I m b 5 I 3 j 9 s d k r 6 u v K t s j W p 0 j A J M k S d 1 1 u R K F z H q 7 M l f o I T D T m R n U U h v g L W J e q N i V F p 7 i Q h x z m E 3 w U 1 b E E Z p Q I 7 p d p + V s h a + 0 s Y K n U n 0 W e X / V 4 j D 4 S X D G Q 6 X e B b O F 5 h N A y B j D a n S X 4 Q N x p g C + S l h 3 V W 2 a y W X 2 t + s g I w R y P s F f w J Q S w M E F A A C A A g A D 2 W I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l i F A o i k e 4 D g A A A B E A A A A T A B w A R m 9 y b X V s Y X M v U 2 V j d G l v b j E u b S C i G A A o o B Q A A A A A A A A A A A A A A A A A A A A A A A A A A A A r T k 0 u y c z P U w i G 0 I b W A F B L A Q I t A B Q A A g A I A A 9 l i F C Y J Z w j q g A A A P g A A A A S A A A A A A A A A A A A A A A A A A A A A A B D b 2 5 m a W c v U G F j a 2 F n Z S 5 4 b W x Q S w E C L Q A U A A I A C A A P Z Y h Q D 8 r p q 6 Q A A A D p A A A A E w A A A A A A A A A A A A A A A A D 2 A A A A W 0 N v b n R l b n R f V H l w Z X N d L n h t b F B L A Q I t A B Q A A g A I A A 9 l i F A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g V + L C t P o h Q Z v k M l T z I X e 0 A A A A A A I A A A A A A B B m A A A A A Q A A I A A A A D M 3 D c T R t + p / 4 O s Y W a h V V j 4 q s E w D 0 q 5 4 N a L G L P Y B 8 c y 2 A A A A A A 6 A A A A A A g A A I A A A A B g Y h 8 x d P 6 N h J k i i q i f I j w P k D 5 q G L V S 3 q Y c h R I l f I X b 4 U A A A A N j q e k T 4 8 r g c D U W H m P K 8 N Y O / Y s x 4 2 / 4 0 u Z U Y R I o I d 0 I N Y 8 K h Y D T l 5 h V 0 + 5 R l k G x a 4 Q I E v K 6 v y 5 D 3 c x j s d B E F M 9 w Q b c W E U U w i 2 V k x f 7 B j L A G c Q A A A A E i o w N r 2 8 T S 0 d L X V u q / O d Y 8 M y X x i v N R I 0 d / v d h 4 x K V / + s v d n 5 A M v h h w b H q Q D m V 5 v g f z q 8 v j o f v M u U K m 7 g x 9 M k J I = < / D a t a M a s h u p > 
</file>

<file path=customXml/itemProps1.xml><?xml version="1.0" encoding="utf-8"?>
<ds:datastoreItem xmlns:ds="http://schemas.openxmlformats.org/officeDocument/2006/customXml" ds:itemID="{C4B6705A-3D7B-4FE9-B90D-C7711A6D34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Adj Daily Deaths</vt:lpstr>
      <vt:lpstr>Rebased Deaths</vt:lpstr>
      <vt:lpstr>UK Death v2019</vt:lpstr>
      <vt:lpstr>UK Death v2019 predict</vt:lpstr>
      <vt:lpstr>UK Death v2019 err</vt:lpstr>
      <vt:lpstr>UK Pop by Age</vt:lpstr>
      <vt:lpstr>Config</vt:lpstr>
      <vt:lpstr>Adj Pop Chart</vt:lpstr>
      <vt:lpstr>Adj Pop Mavg</vt:lpstr>
      <vt:lpstr>Adj Pop Poly</vt:lpstr>
      <vt:lpstr>Adj Rebased Chart</vt:lpstr>
      <vt:lpstr>country_names</vt:lpstr>
      <vt:lpstr>day_offset</vt:lpstr>
      <vt:lpstr>pop_by_age</vt:lpstr>
      <vt:lpstr>rebase_adjustment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Sturley</dc:creator>
  <cp:lastModifiedBy>Jon Sturley</cp:lastModifiedBy>
  <dcterms:created xsi:type="dcterms:W3CDTF">2020-03-30T14:18:09Z</dcterms:created>
  <dcterms:modified xsi:type="dcterms:W3CDTF">2020-04-23T09:17:48Z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3f0c99d3-1acb-441b-a70e-f7c40b025e09</vt:lpwstr>
  </property>
</Properties>
</file>