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714d9e9cadfecd/Code/GitHub/covid-19/sheets/"/>
    </mc:Choice>
  </mc:AlternateContent>
  <xr:revisionPtr revIDLastSave="275" documentId="8_{4A8F78E0-966E-4BED-8BA3-84E1FBE20D42}" xr6:coauthVersionLast="45" xr6:coauthVersionMax="45" xr10:uidLastSave="{971AB3F7-DF72-435D-88AB-05568952673C}"/>
  <bookViews>
    <workbookView xWindow="-120" yWindow="-120" windowWidth="29040" windowHeight="15990" tabRatio="699" activeTab="1" xr2:uid="{73C2FFD7-BF6E-46BC-AF21-3DD5EAC3E943}"/>
  </bookViews>
  <sheets>
    <sheet name="Adj Daily Deaths" sheetId="21" r:id="rId1"/>
    <sheet name="Adj Pop Chart" sheetId="22" r:id="rId2"/>
    <sheet name="Adj Pop Mavg" sheetId="24" r:id="rId3"/>
    <sheet name="Adj Pop Poly" sheetId="25" r:id="rId4"/>
    <sheet name="Rebased Deaths" sheetId="26" r:id="rId5"/>
    <sheet name="Adj Rebased Chart" sheetId="27" r:id="rId6"/>
    <sheet name="UK Death v2019" sheetId="28" r:id="rId7"/>
    <sheet name="UK Pop by Age" sheetId="30" r:id="rId8"/>
    <sheet name="Config" sheetId="8" r:id="rId9"/>
  </sheets>
  <definedNames>
    <definedName name="country_names">'Adj Daily Deaths'!$B$2:$P$2</definedName>
    <definedName name="day_offset">'Rebased Deaths'!$A$3:$A$45</definedName>
    <definedName name="pop_by_age">'UK Pop by Age'!$F$5:$G$11</definedName>
    <definedName name="rebase_adjustment">'Rebased Deaths'!$M$4:$N$24</definedName>
  </definedNames>
  <calcPr calcId="191029" calcCompleted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84" i="28" l="1"/>
  <c r="N84" i="28"/>
  <c r="M84" i="28"/>
  <c r="L84" i="28"/>
  <c r="K84" i="28"/>
  <c r="J84" i="28"/>
  <c r="I84" i="28"/>
  <c r="H84" i="28"/>
  <c r="G84" i="28"/>
  <c r="F84" i="28"/>
  <c r="E84" i="28"/>
  <c r="P83" i="28"/>
  <c r="O83" i="28"/>
  <c r="N83" i="28"/>
  <c r="M83" i="28"/>
  <c r="L83" i="28"/>
  <c r="K83" i="28"/>
  <c r="J83" i="28"/>
  <c r="I83" i="28"/>
  <c r="H83" i="28"/>
  <c r="G83" i="28"/>
  <c r="F83" i="28"/>
  <c r="E83" i="28"/>
  <c r="P82" i="28"/>
  <c r="O82" i="28"/>
  <c r="N82" i="28"/>
  <c r="M82" i="28"/>
  <c r="L82" i="28"/>
  <c r="K82" i="28"/>
  <c r="J82" i="28"/>
  <c r="I82" i="28"/>
  <c r="H82" i="28"/>
  <c r="G82" i="28"/>
  <c r="F82" i="28"/>
  <c r="E82" i="28"/>
  <c r="P81" i="28"/>
  <c r="O81" i="28"/>
  <c r="N81" i="28"/>
  <c r="M81" i="28"/>
  <c r="L81" i="28"/>
  <c r="K81" i="28"/>
  <c r="J81" i="28"/>
  <c r="I81" i="28"/>
  <c r="H81" i="28"/>
  <c r="G81" i="28"/>
  <c r="F81" i="28"/>
  <c r="E81" i="28"/>
  <c r="P80" i="28"/>
  <c r="O80" i="28"/>
  <c r="N80" i="28"/>
  <c r="M80" i="28"/>
  <c r="L80" i="28"/>
  <c r="K80" i="28"/>
  <c r="J80" i="28"/>
  <c r="I80" i="28"/>
  <c r="H80" i="28"/>
  <c r="G80" i="28"/>
  <c r="F80" i="28"/>
  <c r="E80" i="28"/>
  <c r="P79" i="28"/>
  <c r="O79" i="28"/>
  <c r="N79" i="28"/>
  <c r="M79" i="28"/>
  <c r="L79" i="28"/>
  <c r="K79" i="28"/>
  <c r="J79" i="28"/>
  <c r="I79" i="28"/>
  <c r="H79" i="28"/>
  <c r="G79" i="28"/>
  <c r="F79" i="28"/>
  <c r="E79" i="28"/>
  <c r="P78" i="28"/>
  <c r="O78" i="28"/>
  <c r="N78" i="28"/>
  <c r="M78" i="28"/>
  <c r="L78" i="28"/>
  <c r="K78" i="28"/>
  <c r="J78" i="28"/>
  <c r="I78" i="28"/>
  <c r="H78" i="28"/>
  <c r="G78" i="28"/>
  <c r="F78" i="28"/>
  <c r="E78" i="28"/>
  <c r="P77" i="28"/>
  <c r="O77" i="28"/>
  <c r="N77" i="28"/>
  <c r="M77" i="28"/>
  <c r="L77" i="28"/>
  <c r="K77" i="28"/>
  <c r="J77" i="28"/>
  <c r="I77" i="28"/>
  <c r="H77" i="28"/>
  <c r="G77" i="28"/>
  <c r="F77" i="28"/>
  <c r="E77" i="28"/>
  <c r="O95" i="28"/>
  <c r="P96" i="28"/>
  <c r="O96" i="28"/>
  <c r="N96" i="28"/>
  <c r="M96" i="28"/>
  <c r="L96" i="28"/>
  <c r="K96" i="28"/>
  <c r="J96" i="28"/>
  <c r="I96" i="28"/>
  <c r="H96" i="28"/>
  <c r="G96" i="28"/>
  <c r="F96" i="28"/>
  <c r="E96" i="28"/>
  <c r="P95" i="28"/>
  <c r="N95" i="28"/>
  <c r="M95" i="28"/>
  <c r="L95" i="28"/>
  <c r="K95" i="28"/>
  <c r="J95" i="28"/>
  <c r="I95" i="28"/>
  <c r="H95" i="28"/>
  <c r="G95" i="28"/>
  <c r="F95" i="28"/>
  <c r="E95" i="28"/>
  <c r="P94" i="28"/>
  <c r="O94" i="28"/>
  <c r="N94" i="28"/>
  <c r="M94" i="28"/>
  <c r="L94" i="28"/>
  <c r="K94" i="28"/>
  <c r="J94" i="28"/>
  <c r="I94" i="28"/>
  <c r="H94" i="28"/>
  <c r="G94" i="28"/>
  <c r="F94" i="28"/>
  <c r="E94" i="28"/>
  <c r="P93" i="28"/>
  <c r="O93" i="28"/>
  <c r="N93" i="28"/>
  <c r="M93" i="28"/>
  <c r="L93" i="28"/>
  <c r="K93" i="28"/>
  <c r="J93" i="28"/>
  <c r="I93" i="28"/>
  <c r="H93" i="28"/>
  <c r="G93" i="28"/>
  <c r="F93" i="28"/>
  <c r="E93" i="28"/>
  <c r="P92" i="28"/>
  <c r="O92" i="28"/>
  <c r="N92" i="28"/>
  <c r="M92" i="28"/>
  <c r="L92" i="28"/>
  <c r="K92" i="28"/>
  <c r="J92" i="28"/>
  <c r="I92" i="28"/>
  <c r="H92" i="28"/>
  <c r="G92" i="28"/>
  <c r="F92" i="28"/>
  <c r="E92" i="28"/>
  <c r="P91" i="28"/>
  <c r="O91" i="28"/>
  <c r="N91" i="28"/>
  <c r="M91" i="28"/>
  <c r="L91" i="28"/>
  <c r="K91" i="28"/>
  <c r="J91" i="28"/>
  <c r="I91" i="28"/>
  <c r="H91" i="28"/>
  <c r="G91" i="28"/>
  <c r="F91" i="28"/>
  <c r="E91" i="28"/>
  <c r="P90" i="28"/>
  <c r="O90" i="28"/>
  <c r="N90" i="28"/>
  <c r="M90" i="28"/>
  <c r="L90" i="28"/>
  <c r="K90" i="28"/>
  <c r="J90" i="28"/>
  <c r="I90" i="28"/>
  <c r="H90" i="28"/>
  <c r="G90" i="28"/>
  <c r="F90" i="28"/>
  <c r="E90" i="28"/>
  <c r="P89" i="28"/>
  <c r="O89" i="28"/>
  <c r="N89" i="28"/>
  <c r="M89" i="28"/>
  <c r="L89" i="28"/>
  <c r="K89" i="28"/>
  <c r="J89" i="28"/>
  <c r="I89" i="28"/>
  <c r="H89" i="28"/>
  <c r="G89" i="28"/>
  <c r="F89" i="28"/>
  <c r="E89" i="28"/>
  <c r="D92" i="28"/>
  <c r="C92" i="28"/>
  <c r="B92" i="28"/>
  <c r="D91" i="28"/>
  <c r="C91" i="28"/>
  <c r="B91" i="28"/>
  <c r="D90" i="28"/>
  <c r="C90" i="28"/>
  <c r="B90" i="28"/>
  <c r="B89" i="28"/>
  <c r="BA108" i="28"/>
  <c r="AZ108" i="28"/>
  <c r="AY108" i="28"/>
  <c r="AX108" i="28"/>
  <c r="AW108" i="28"/>
  <c r="AV108" i="28"/>
  <c r="AU108" i="28"/>
  <c r="AT108" i="28"/>
  <c r="AS108" i="28"/>
  <c r="AR108" i="28"/>
  <c r="AQ108" i="28"/>
  <c r="AP108" i="28"/>
  <c r="AO108" i="28"/>
  <c r="AN108" i="28"/>
  <c r="AM108" i="28"/>
  <c r="AL108" i="28"/>
  <c r="AK108" i="28"/>
  <c r="AJ108" i="28"/>
  <c r="AI108" i="28"/>
  <c r="AH108" i="28"/>
  <c r="AG108" i="28"/>
  <c r="AF108" i="28"/>
  <c r="AE108" i="28"/>
  <c r="AD108" i="28"/>
  <c r="AC108" i="28"/>
  <c r="AB108" i="28"/>
  <c r="AA108" i="28"/>
  <c r="Z108" i="28"/>
  <c r="Y108" i="28"/>
  <c r="X108" i="28"/>
  <c r="W108" i="28"/>
  <c r="V108" i="28"/>
  <c r="U108" i="28"/>
  <c r="T108" i="28"/>
  <c r="S108" i="28"/>
  <c r="R108" i="28"/>
  <c r="Q108" i="28"/>
  <c r="P108" i="28"/>
  <c r="O108" i="28"/>
  <c r="N108" i="28"/>
  <c r="M108" i="28"/>
  <c r="L108" i="28"/>
  <c r="K108" i="28"/>
  <c r="J108" i="28"/>
  <c r="I108" i="28"/>
  <c r="H108" i="28"/>
  <c r="G108" i="28"/>
  <c r="F108" i="28"/>
  <c r="E108" i="28"/>
  <c r="E113" i="28"/>
  <c r="E125" i="28" s="1"/>
  <c r="E114" i="28"/>
  <c r="BA113" i="28"/>
  <c r="AZ113" i="28"/>
  <c r="AZ125" i="28" s="1"/>
  <c r="AY113" i="28"/>
  <c r="AX113" i="28"/>
  <c r="AX125" i="28" s="1"/>
  <c r="AW113" i="28"/>
  <c r="AW125" i="28" s="1"/>
  <c r="AV113" i="28"/>
  <c r="AU113" i="28"/>
  <c r="AT113" i="28"/>
  <c r="AT125" i="28" s="1"/>
  <c r="AS113" i="28"/>
  <c r="AR113" i="28"/>
  <c r="AQ113" i="28"/>
  <c r="AQ125" i="28" s="1"/>
  <c r="AP113" i="28"/>
  <c r="AP125" i="28" s="1"/>
  <c r="AO113" i="28"/>
  <c r="AO137" i="28" s="1"/>
  <c r="AN113" i="28"/>
  <c r="AM113" i="28"/>
  <c r="AM125" i="28" s="1"/>
  <c r="AL113" i="28"/>
  <c r="AL125" i="28" s="1"/>
  <c r="AK113" i="28"/>
  <c r="AJ113" i="28"/>
  <c r="AJ125" i="28" s="1"/>
  <c r="AI113" i="28"/>
  <c r="AH113" i="28"/>
  <c r="AH125" i="28" s="1"/>
  <c r="AG113" i="28"/>
  <c r="AG125" i="28" s="1"/>
  <c r="AF113" i="28"/>
  <c r="AE113" i="28"/>
  <c r="AE125" i="28" s="1"/>
  <c r="AD113" i="28"/>
  <c r="AD125" i="28" s="1"/>
  <c r="AC113" i="28"/>
  <c r="AB113" i="28"/>
  <c r="AB125" i="28" s="1"/>
  <c r="AA113" i="28"/>
  <c r="AA125" i="28" s="1"/>
  <c r="Z113" i="28"/>
  <c r="Z125" i="28" s="1"/>
  <c r="Y113" i="28"/>
  <c r="Y125" i="28" s="1"/>
  <c r="X113" i="28"/>
  <c r="W113" i="28"/>
  <c r="W125" i="28" s="1"/>
  <c r="V113" i="28"/>
  <c r="V125" i="28" s="1"/>
  <c r="U113" i="28"/>
  <c r="T113" i="28"/>
  <c r="S113" i="28"/>
  <c r="S125" i="28" s="1"/>
  <c r="R113" i="28"/>
  <c r="R125" i="28" s="1"/>
  <c r="Q113" i="28"/>
  <c r="Q125" i="28" s="1"/>
  <c r="P113" i="28"/>
  <c r="P125" i="28" s="1"/>
  <c r="O113" i="28"/>
  <c r="N113" i="28"/>
  <c r="N125" i="28" s="1"/>
  <c r="M113" i="28"/>
  <c r="L113" i="28"/>
  <c r="L125" i="28" s="1"/>
  <c r="K113" i="28"/>
  <c r="J113" i="28"/>
  <c r="J125" i="28" s="1"/>
  <c r="I113" i="28"/>
  <c r="I137" i="28" s="1"/>
  <c r="H113" i="28"/>
  <c r="G113" i="28"/>
  <c r="G125" i="28" s="1"/>
  <c r="F113" i="28"/>
  <c r="F125" i="28" s="1"/>
  <c r="G12" i="30"/>
  <c r="BA36" i="28"/>
  <c r="AZ36" i="28"/>
  <c r="AY36" i="28"/>
  <c r="AX36" i="28"/>
  <c r="AW36" i="28"/>
  <c r="AV36" i="28"/>
  <c r="AU36" i="28"/>
  <c r="AT36" i="28"/>
  <c r="AS36" i="28"/>
  <c r="AR36" i="28"/>
  <c r="AQ36" i="28"/>
  <c r="AP36" i="28"/>
  <c r="AO36" i="28"/>
  <c r="AN36" i="28"/>
  <c r="AM36" i="28"/>
  <c r="AL36" i="28"/>
  <c r="AK36" i="28"/>
  <c r="AJ36" i="28"/>
  <c r="AI36" i="28"/>
  <c r="AH36" i="28"/>
  <c r="AG36" i="28"/>
  <c r="AF36" i="28"/>
  <c r="AE36" i="28"/>
  <c r="AD36" i="28"/>
  <c r="AC36" i="28"/>
  <c r="AB36" i="28"/>
  <c r="AA36" i="28"/>
  <c r="Z36" i="28"/>
  <c r="Y36" i="28"/>
  <c r="X36" i="28"/>
  <c r="W36" i="28"/>
  <c r="V36" i="28"/>
  <c r="U36" i="28"/>
  <c r="T36" i="28"/>
  <c r="S36" i="28"/>
  <c r="R36" i="28"/>
  <c r="Q36" i="28"/>
  <c r="P36" i="28"/>
  <c r="O36" i="28"/>
  <c r="N36" i="28"/>
  <c r="M36" i="28"/>
  <c r="L36" i="28"/>
  <c r="K36" i="28"/>
  <c r="J36" i="28"/>
  <c r="I36" i="28"/>
  <c r="H36" i="28"/>
  <c r="G36" i="28"/>
  <c r="F36" i="28"/>
  <c r="E36" i="28"/>
  <c r="K5" i="30"/>
  <c r="G11" i="30"/>
  <c r="G10" i="30"/>
  <c r="G9" i="30"/>
  <c r="G8" i="30"/>
  <c r="G7" i="30"/>
  <c r="G6" i="30"/>
  <c r="G5" i="30"/>
  <c r="B125" i="28"/>
  <c r="AW119" i="28"/>
  <c r="AW131" i="28" s="1"/>
  <c r="BA119" i="28"/>
  <c r="BA131" i="28" s="1"/>
  <c r="AZ119" i="28"/>
  <c r="AZ131" i="28" s="1"/>
  <c r="AY119" i="28"/>
  <c r="AY131" i="28" s="1"/>
  <c r="AX119" i="28"/>
  <c r="AX131" i="28" s="1"/>
  <c r="AV119" i="28"/>
  <c r="AV131" i="28" s="1"/>
  <c r="AU119" i="28"/>
  <c r="AT119" i="28"/>
  <c r="AT131" i="28" s="1"/>
  <c r="AS119" i="28"/>
  <c r="AS131" i="28" s="1"/>
  <c r="AR119" i="28"/>
  <c r="AR131" i="28" s="1"/>
  <c r="AQ119" i="28"/>
  <c r="AQ143" i="28" s="1"/>
  <c r="AP119" i="28"/>
  <c r="AP131" i="28" s="1"/>
  <c r="AO119" i="28"/>
  <c r="AO143" i="28" s="1"/>
  <c r="AN119" i="28"/>
  <c r="AN131" i="28" s="1"/>
  <c r="AM119" i="28"/>
  <c r="AL119" i="28"/>
  <c r="AL131" i="28" s="1"/>
  <c r="AK119" i="28"/>
  <c r="AK131" i="28" s="1"/>
  <c r="AJ119" i="28"/>
  <c r="AJ131" i="28" s="1"/>
  <c r="AI119" i="28"/>
  <c r="AI131" i="28" s="1"/>
  <c r="AH119" i="28"/>
  <c r="AH131" i="28" s="1"/>
  <c r="AG119" i="28"/>
  <c r="AG131" i="28" s="1"/>
  <c r="AF119" i="28"/>
  <c r="AF131" i="28" s="1"/>
  <c r="AE119" i="28"/>
  <c r="AD119" i="28"/>
  <c r="AD131" i="28" s="1"/>
  <c r="AC119" i="28"/>
  <c r="AC131" i="28" s="1"/>
  <c r="AB119" i="28"/>
  <c r="AB131" i="28" s="1"/>
  <c r="AA119" i="28"/>
  <c r="AA143" i="28" s="1"/>
  <c r="Z119" i="28"/>
  <c r="Z131" i="28" s="1"/>
  <c r="Y119" i="28"/>
  <c r="Y131" i="28" s="1"/>
  <c r="X119" i="28"/>
  <c r="X131" i="28" s="1"/>
  <c r="W119" i="28"/>
  <c r="V119" i="28"/>
  <c r="V131" i="28" s="1"/>
  <c r="U119" i="28"/>
  <c r="U131" i="28" s="1"/>
  <c r="T119" i="28"/>
  <c r="T131" i="28" s="1"/>
  <c r="S119" i="28"/>
  <c r="S131" i="28" s="1"/>
  <c r="R119" i="28"/>
  <c r="R131" i="28" s="1"/>
  <c r="Q119" i="28"/>
  <c r="Q131" i="28" s="1"/>
  <c r="P119" i="28"/>
  <c r="P131" i="28" s="1"/>
  <c r="O119" i="28"/>
  <c r="N119" i="28"/>
  <c r="N131" i="28" s="1"/>
  <c r="M119" i="28"/>
  <c r="M131" i="28" s="1"/>
  <c r="L119" i="28"/>
  <c r="L131" i="28" s="1"/>
  <c r="K119" i="28"/>
  <c r="K143" i="28" s="1"/>
  <c r="J119" i="28"/>
  <c r="J131" i="28" s="1"/>
  <c r="I119" i="28"/>
  <c r="I131" i="28" s="1"/>
  <c r="H119" i="28"/>
  <c r="H131" i="28" s="1"/>
  <c r="G119" i="28"/>
  <c r="F119" i="28"/>
  <c r="F131" i="28" s="1"/>
  <c r="E119" i="28"/>
  <c r="E131" i="28" s="1"/>
  <c r="D119" i="28"/>
  <c r="D131" i="28" s="1"/>
  <c r="C119" i="28"/>
  <c r="C131" i="28" s="1"/>
  <c r="B119" i="28"/>
  <c r="B131" i="28" s="1"/>
  <c r="BA118" i="28"/>
  <c r="BA130" i="28" s="1"/>
  <c r="AZ118" i="28"/>
  <c r="AZ130" i="28" s="1"/>
  <c r="AY118" i="28"/>
  <c r="AX118" i="28"/>
  <c r="AX130" i="28" s="1"/>
  <c r="AW118" i="28"/>
  <c r="AW130" i="28" s="1"/>
  <c r="AV118" i="28"/>
  <c r="AV130" i="28" s="1"/>
  <c r="AU118" i="28"/>
  <c r="AU142" i="28" s="1"/>
  <c r="AT118" i="28"/>
  <c r="AT130" i="28" s="1"/>
  <c r="AS118" i="28"/>
  <c r="AS130" i="28" s="1"/>
  <c r="AR118" i="28"/>
  <c r="AR130" i="28" s="1"/>
  <c r="AQ118" i="28"/>
  <c r="AP118" i="28"/>
  <c r="AP130" i="28" s="1"/>
  <c r="AO118" i="28"/>
  <c r="AO130" i="28" s="1"/>
  <c r="AN118" i="28"/>
  <c r="AN130" i="28" s="1"/>
  <c r="AM118" i="28"/>
  <c r="AM130" i="28" s="1"/>
  <c r="AL118" i="28"/>
  <c r="AL130" i="28" s="1"/>
  <c r="AK118" i="28"/>
  <c r="AK130" i="28" s="1"/>
  <c r="AJ118" i="28"/>
  <c r="AJ130" i="28" s="1"/>
  <c r="AI118" i="28"/>
  <c r="AH118" i="28"/>
  <c r="AH130" i="28" s="1"/>
  <c r="AG118" i="28"/>
  <c r="AG130" i="28" s="1"/>
  <c r="AF118" i="28"/>
  <c r="AF130" i="28" s="1"/>
  <c r="AE118" i="28"/>
  <c r="AE142" i="28" s="1"/>
  <c r="AD118" i="28"/>
  <c r="AD130" i="28" s="1"/>
  <c r="AC118" i="28"/>
  <c r="AC142" i="28" s="1"/>
  <c r="AB118" i="28"/>
  <c r="AB130" i="28" s="1"/>
  <c r="AA118" i="28"/>
  <c r="Z118" i="28"/>
  <c r="Z130" i="28" s="1"/>
  <c r="Y118" i="28"/>
  <c r="Y130" i="28" s="1"/>
  <c r="X118" i="28"/>
  <c r="X130" i="28" s="1"/>
  <c r="W118" i="28"/>
  <c r="W130" i="28" s="1"/>
  <c r="V118" i="28"/>
  <c r="V130" i="28" s="1"/>
  <c r="U118" i="28"/>
  <c r="U130" i="28" s="1"/>
  <c r="T118" i="28"/>
  <c r="T130" i="28" s="1"/>
  <c r="S118" i="28"/>
  <c r="R118" i="28"/>
  <c r="R130" i="28" s="1"/>
  <c r="Q118" i="28"/>
  <c r="Q130" i="28" s="1"/>
  <c r="P118" i="28"/>
  <c r="P130" i="28" s="1"/>
  <c r="O118" i="28"/>
  <c r="O130" i="28" s="1"/>
  <c r="N118" i="28"/>
  <c r="N130" i="28" s="1"/>
  <c r="M118" i="28"/>
  <c r="M130" i="28" s="1"/>
  <c r="L118" i="28"/>
  <c r="L130" i="28" s="1"/>
  <c r="K118" i="28"/>
  <c r="J118" i="28"/>
  <c r="J130" i="28" s="1"/>
  <c r="I118" i="28"/>
  <c r="I130" i="28" s="1"/>
  <c r="H118" i="28"/>
  <c r="H130" i="28" s="1"/>
  <c r="G118" i="28"/>
  <c r="G130" i="28" s="1"/>
  <c r="F118" i="28"/>
  <c r="F130" i="28" s="1"/>
  <c r="E118" i="28"/>
  <c r="E130" i="28" s="1"/>
  <c r="D118" i="28"/>
  <c r="D130" i="28" s="1"/>
  <c r="C118" i="28"/>
  <c r="B118" i="28"/>
  <c r="B130" i="28" s="1"/>
  <c r="BA117" i="28"/>
  <c r="BA129" i="28" s="1"/>
  <c r="AZ117" i="28"/>
  <c r="AZ129" i="28" s="1"/>
  <c r="AY117" i="28"/>
  <c r="AY129" i="28" s="1"/>
  <c r="AX117" i="28"/>
  <c r="AX129" i="28" s="1"/>
  <c r="AW117" i="28"/>
  <c r="AW141" i="28" s="1"/>
  <c r="AV117" i="28"/>
  <c r="AV129" i="28" s="1"/>
  <c r="AU117" i="28"/>
  <c r="AT117" i="28"/>
  <c r="AT129" i="28" s="1"/>
  <c r="AS117" i="28"/>
  <c r="AS129" i="28" s="1"/>
  <c r="AR117" i="28"/>
  <c r="AR129" i="28" s="1"/>
  <c r="AQ117" i="28"/>
  <c r="AQ129" i="28" s="1"/>
  <c r="AP117" i="28"/>
  <c r="AP129" i="28" s="1"/>
  <c r="AO117" i="28"/>
  <c r="AO129" i="28" s="1"/>
  <c r="AN117" i="28"/>
  <c r="AN129" i="28" s="1"/>
  <c r="AM117" i="28"/>
  <c r="AL117" i="28"/>
  <c r="AL129" i="28" s="1"/>
  <c r="AK117" i="28"/>
  <c r="AK129" i="28" s="1"/>
  <c r="AJ117" i="28"/>
  <c r="AJ129" i="28" s="1"/>
  <c r="AI117" i="28"/>
  <c r="AI129" i="28" s="1"/>
  <c r="AH117" i="28"/>
  <c r="AH129" i="28" s="1"/>
  <c r="AG117" i="28"/>
  <c r="AG129" i="28" s="1"/>
  <c r="AF117" i="28"/>
  <c r="AF129" i="28" s="1"/>
  <c r="AE117" i="28"/>
  <c r="AD117" i="28"/>
  <c r="AD129" i="28" s="1"/>
  <c r="AC117" i="28"/>
  <c r="AC129" i="28" s="1"/>
  <c r="AB117" i="28"/>
  <c r="AB129" i="28" s="1"/>
  <c r="AA117" i="28"/>
  <c r="AA129" i="28" s="1"/>
  <c r="Z117" i="28"/>
  <c r="Z129" i="28" s="1"/>
  <c r="Y117" i="28"/>
  <c r="Y129" i="28" s="1"/>
  <c r="X117" i="28"/>
  <c r="X129" i="28" s="1"/>
  <c r="W117" i="28"/>
  <c r="V117" i="28"/>
  <c r="V129" i="28" s="1"/>
  <c r="U117" i="28"/>
  <c r="U129" i="28" s="1"/>
  <c r="T117" i="28"/>
  <c r="T129" i="28" s="1"/>
  <c r="S117" i="28"/>
  <c r="S141" i="28" s="1"/>
  <c r="R117" i="28"/>
  <c r="R129" i="28" s="1"/>
  <c r="Q117" i="28"/>
  <c r="Q129" i="28" s="1"/>
  <c r="P117" i="28"/>
  <c r="P129" i="28" s="1"/>
  <c r="O117" i="28"/>
  <c r="N117" i="28"/>
  <c r="N129" i="28" s="1"/>
  <c r="M117" i="28"/>
  <c r="M129" i="28" s="1"/>
  <c r="L117" i="28"/>
  <c r="L129" i="28" s="1"/>
  <c r="K117" i="28"/>
  <c r="K129" i="28" s="1"/>
  <c r="J117" i="28"/>
  <c r="J129" i="28" s="1"/>
  <c r="I117" i="28"/>
  <c r="I129" i="28" s="1"/>
  <c r="H117" i="28"/>
  <c r="H129" i="28" s="1"/>
  <c r="G117" i="28"/>
  <c r="F117" i="28"/>
  <c r="F129" i="28" s="1"/>
  <c r="E117" i="28"/>
  <c r="E129" i="28" s="1"/>
  <c r="D117" i="28"/>
  <c r="D129" i="28" s="1"/>
  <c r="C117" i="28"/>
  <c r="C129" i="28" s="1"/>
  <c r="B117" i="28"/>
  <c r="B129" i="28" s="1"/>
  <c r="BA116" i="28"/>
  <c r="BA128" i="28" s="1"/>
  <c r="AZ116" i="28"/>
  <c r="AZ128" i="28" s="1"/>
  <c r="AY116" i="28"/>
  <c r="AX116" i="28"/>
  <c r="AX128" i="28" s="1"/>
  <c r="AW116" i="28"/>
  <c r="AW140" i="28" s="1"/>
  <c r="AV116" i="28"/>
  <c r="AV128" i="28" s="1"/>
  <c r="AU116" i="28"/>
  <c r="AU128" i="28" s="1"/>
  <c r="AT116" i="28"/>
  <c r="AT128" i="28" s="1"/>
  <c r="AS116" i="28"/>
  <c r="AS128" i="28" s="1"/>
  <c r="AR116" i="28"/>
  <c r="AR128" i="28" s="1"/>
  <c r="AQ116" i="28"/>
  <c r="AP116" i="28"/>
  <c r="AP128" i="28" s="1"/>
  <c r="AO116" i="28"/>
  <c r="AO128" i="28" s="1"/>
  <c r="AN116" i="28"/>
  <c r="AN128" i="28" s="1"/>
  <c r="AM116" i="28"/>
  <c r="AM128" i="28" s="1"/>
  <c r="AL116" i="28"/>
  <c r="AL128" i="28" s="1"/>
  <c r="AK116" i="28"/>
  <c r="AK128" i="28" s="1"/>
  <c r="AJ116" i="28"/>
  <c r="AJ128" i="28" s="1"/>
  <c r="AI116" i="28"/>
  <c r="AH116" i="28"/>
  <c r="AH128" i="28" s="1"/>
  <c r="AG116" i="28"/>
  <c r="AG128" i="28" s="1"/>
  <c r="AF116" i="28"/>
  <c r="AF128" i="28" s="1"/>
  <c r="AE116" i="28"/>
  <c r="AE128" i="28" s="1"/>
  <c r="AD116" i="28"/>
  <c r="AD128" i="28" s="1"/>
  <c r="AC116" i="28"/>
  <c r="AC128" i="28" s="1"/>
  <c r="AB116" i="28"/>
  <c r="AB128" i="28" s="1"/>
  <c r="AA116" i="28"/>
  <c r="Z116" i="28"/>
  <c r="Z128" i="28" s="1"/>
  <c r="Y116" i="28"/>
  <c r="Y128" i="28" s="1"/>
  <c r="X116" i="28"/>
  <c r="X128" i="28" s="1"/>
  <c r="W116" i="28"/>
  <c r="W128" i="28" s="1"/>
  <c r="V116" i="28"/>
  <c r="V128" i="28" s="1"/>
  <c r="U116" i="28"/>
  <c r="U128" i="28" s="1"/>
  <c r="T116" i="28"/>
  <c r="T128" i="28" s="1"/>
  <c r="S116" i="28"/>
  <c r="R116" i="28"/>
  <c r="R128" i="28" s="1"/>
  <c r="Q116" i="28"/>
  <c r="Q128" i="28" s="1"/>
  <c r="P116" i="28"/>
  <c r="P128" i="28" s="1"/>
  <c r="O116" i="28"/>
  <c r="O128" i="28" s="1"/>
  <c r="N116" i="28"/>
  <c r="N128" i="28" s="1"/>
  <c r="M116" i="28"/>
  <c r="M128" i="28" s="1"/>
  <c r="L116" i="28"/>
  <c r="L128" i="28" s="1"/>
  <c r="K116" i="28"/>
  <c r="J116" i="28"/>
  <c r="J128" i="28" s="1"/>
  <c r="I116" i="28"/>
  <c r="I128" i="28" s="1"/>
  <c r="H116" i="28"/>
  <c r="H128" i="28" s="1"/>
  <c r="G116" i="28"/>
  <c r="G128" i="28" s="1"/>
  <c r="F116" i="28"/>
  <c r="F128" i="28" s="1"/>
  <c r="E116" i="28"/>
  <c r="E128" i="28" s="1"/>
  <c r="D116" i="28"/>
  <c r="D128" i="28" s="1"/>
  <c r="C116" i="28"/>
  <c r="B116" i="28"/>
  <c r="B128" i="28" s="1"/>
  <c r="BA115" i="28"/>
  <c r="BA127" i="28" s="1"/>
  <c r="AZ115" i="28"/>
  <c r="AZ127" i="28" s="1"/>
  <c r="AY115" i="28"/>
  <c r="AY127" i="28" s="1"/>
  <c r="AX115" i="28"/>
  <c r="AX127" i="28" s="1"/>
  <c r="AW115" i="28"/>
  <c r="AW127" i="28" s="1"/>
  <c r="AV115" i="28"/>
  <c r="AV127" i="28" s="1"/>
  <c r="AU115" i="28"/>
  <c r="AT115" i="28"/>
  <c r="AT127" i="28" s="1"/>
  <c r="AS115" i="28"/>
  <c r="AS127" i="28" s="1"/>
  <c r="AR115" i="28"/>
  <c r="AR127" i="28" s="1"/>
  <c r="AQ115" i="28"/>
  <c r="AQ127" i="28" s="1"/>
  <c r="AP115" i="28"/>
  <c r="AP127" i="28" s="1"/>
  <c r="AO115" i="28"/>
  <c r="AO127" i="28" s="1"/>
  <c r="AN115" i="28"/>
  <c r="AN127" i="28" s="1"/>
  <c r="AM115" i="28"/>
  <c r="AL115" i="28"/>
  <c r="AL127" i="28" s="1"/>
  <c r="AK115" i="28"/>
  <c r="AK139" i="28" s="1"/>
  <c r="AJ115" i="28"/>
  <c r="AJ127" i="28" s="1"/>
  <c r="AI115" i="28"/>
  <c r="AI127" i="28" s="1"/>
  <c r="AH115" i="28"/>
  <c r="AH127" i="28" s="1"/>
  <c r="AG115" i="28"/>
  <c r="AG127" i="28" s="1"/>
  <c r="AF115" i="28"/>
  <c r="AF127" i="28" s="1"/>
  <c r="AE115" i="28"/>
  <c r="AD115" i="28"/>
  <c r="AD127" i="28" s="1"/>
  <c r="AC115" i="28"/>
  <c r="AC127" i="28" s="1"/>
  <c r="AB115" i="28"/>
  <c r="AB127" i="28" s="1"/>
  <c r="AA115" i="28"/>
  <c r="AA127" i="28" s="1"/>
  <c r="Z115" i="28"/>
  <c r="Z127" i="28" s="1"/>
  <c r="Y115" i="28"/>
  <c r="Y127" i="28" s="1"/>
  <c r="X115" i="28"/>
  <c r="X127" i="28" s="1"/>
  <c r="W115" i="28"/>
  <c r="V115" i="28"/>
  <c r="V127" i="28" s="1"/>
  <c r="U115" i="28"/>
  <c r="U127" i="28" s="1"/>
  <c r="T115" i="28"/>
  <c r="T127" i="28" s="1"/>
  <c r="S115" i="28"/>
  <c r="S127" i="28" s="1"/>
  <c r="R115" i="28"/>
  <c r="R127" i="28" s="1"/>
  <c r="Q115" i="28"/>
  <c r="Q127" i="28" s="1"/>
  <c r="P115" i="28"/>
  <c r="P127" i="28" s="1"/>
  <c r="O115" i="28"/>
  <c r="N115" i="28"/>
  <c r="N127" i="28" s="1"/>
  <c r="M115" i="28"/>
  <c r="M127" i="28" s="1"/>
  <c r="L115" i="28"/>
  <c r="L127" i="28" s="1"/>
  <c r="K115" i="28"/>
  <c r="K127" i="28" s="1"/>
  <c r="J115" i="28"/>
  <c r="J127" i="28" s="1"/>
  <c r="I115" i="28"/>
  <c r="I127" i="28" s="1"/>
  <c r="H115" i="28"/>
  <c r="H127" i="28" s="1"/>
  <c r="G115" i="28"/>
  <c r="F115" i="28"/>
  <c r="F127" i="28" s="1"/>
  <c r="E115" i="28"/>
  <c r="E127" i="28" s="1"/>
  <c r="D115" i="28"/>
  <c r="D127" i="28" s="1"/>
  <c r="C115" i="28"/>
  <c r="C127" i="28" s="1"/>
  <c r="B115" i="28"/>
  <c r="B127" i="28" s="1"/>
  <c r="BA114" i="28"/>
  <c r="BA126" i="28" s="1"/>
  <c r="AZ114" i="28"/>
  <c r="AZ126" i="28" s="1"/>
  <c r="AY114" i="28"/>
  <c r="AX114" i="28"/>
  <c r="AX126" i="28" s="1"/>
  <c r="AW114" i="28"/>
  <c r="AW126" i="28" s="1"/>
  <c r="AV114" i="28"/>
  <c r="AV126" i="28" s="1"/>
  <c r="AU114" i="28"/>
  <c r="AU126" i="28" s="1"/>
  <c r="AT114" i="28"/>
  <c r="AT126" i="28" s="1"/>
  <c r="AS114" i="28"/>
  <c r="AS126" i="28" s="1"/>
  <c r="AR114" i="28"/>
  <c r="AR126" i="28" s="1"/>
  <c r="AQ114" i="28"/>
  <c r="AP114" i="28"/>
  <c r="AP126" i="28" s="1"/>
  <c r="AO114" i="28"/>
  <c r="AO126" i="28" s="1"/>
  <c r="AN114" i="28"/>
  <c r="AN126" i="28" s="1"/>
  <c r="AM114" i="28"/>
  <c r="AM126" i="28" s="1"/>
  <c r="AL114" i="28"/>
  <c r="AL138" i="28" s="1"/>
  <c r="AK114" i="28"/>
  <c r="AK126" i="28" s="1"/>
  <c r="AJ114" i="28"/>
  <c r="AJ126" i="28" s="1"/>
  <c r="AI114" i="28"/>
  <c r="AH114" i="28"/>
  <c r="AH126" i="28" s="1"/>
  <c r="AG114" i="28"/>
  <c r="AG126" i="28" s="1"/>
  <c r="AF114" i="28"/>
  <c r="AF126" i="28" s="1"/>
  <c r="AE114" i="28"/>
  <c r="AE126" i="28" s="1"/>
  <c r="AD114" i="28"/>
  <c r="AD126" i="28" s="1"/>
  <c r="AC114" i="28"/>
  <c r="AC126" i="28" s="1"/>
  <c r="AB114" i="28"/>
  <c r="AB126" i="28" s="1"/>
  <c r="AA114" i="28"/>
  <c r="Z114" i="28"/>
  <c r="Z126" i="28" s="1"/>
  <c r="Y114" i="28"/>
  <c r="Y126" i="28" s="1"/>
  <c r="X114" i="28"/>
  <c r="X126" i="28" s="1"/>
  <c r="W114" i="28"/>
  <c r="W126" i="28" s="1"/>
  <c r="V114" i="28"/>
  <c r="V126" i="28" s="1"/>
  <c r="U114" i="28"/>
  <c r="U126" i="28" s="1"/>
  <c r="T114" i="28"/>
  <c r="T126" i="28" s="1"/>
  <c r="S114" i="28"/>
  <c r="R114" i="28"/>
  <c r="R126" i="28" s="1"/>
  <c r="Q114" i="28"/>
  <c r="Q126" i="28" s="1"/>
  <c r="P114" i="28"/>
  <c r="P126" i="28" s="1"/>
  <c r="O114" i="28"/>
  <c r="O126" i="28" s="1"/>
  <c r="N114" i="28"/>
  <c r="N126" i="28" s="1"/>
  <c r="M114" i="28"/>
  <c r="M126" i="28" s="1"/>
  <c r="L114" i="28"/>
  <c r="L126" i="28" s="1"/>
  <c r="K114" i="28"/>
  <c r="K126" i="28" s="1"/>
  <c r="J114" i="28"/>
  <c r="J126" i="28" s="1"/>
  <c r="I114" i="28"/>
  <c r="I126" i="28" s="1"/>
  <c r="H114" i="28"/>
  <c r="H126" i="28" s="1"/>
  <c r="G114" i="28"/>
  <c r="G126" i="28" s="1"/>
  <c r="F114" i="28"/>
  <c r="F126" i="28" s="1"/>
  <c r="E126" i="28"/>
  <c r="D114" i="28"/>
  <c r="D126" i="28" s="1"/>
  <c r="C114" i="28"/>
  <c r="C126" i="28" s="1"/>
  <c r="B114" i="28"/>
  <c r="B126" i="28" s="1"/>
  <c r="BA125" i="28"/>
  <c r="AU125" i="28"/>
  <c r="AS125" i="28"/>
  <c r="AR125" i="28"/>
  <c r="AK125" i="28"/>
  <c r="AC125" i="28"/>
  <c r="U125" i="28"/>
  <c r="T125" i="28"/>
  <c r="O125" i="28"/>
  <c r="M125" i="28"/>
  <c r="D125" i="28"/>
  <c r="C125" i="28"/>
  <c r="BA47" i="28"/>
  <c r="AZ47" i="28"/>
  <c r="AY47" i="28"/>
  <c r="AX47" i="28"/>
  <c r="AW47" i="28"/>
  <c r="AV47" i="28"/>
  <c r="AU47" i="28"/>
  <c r="AT47" i="28"/>
  <c r="AS47" i="28"/>
  <c r="AR47" i="28"/>
  <c r="AQ47" i="28"/>
  <c r="AP47" i="28"/>
  <c r="AO47" i="28"/>
  <c r="AN47" i="28"/>
  <c r="AM47" i="28"/>
  <c r="AL47" i="28"/>
  <c r="AK47" i="28"/>
  <c r="AJ47" i="28"/>
  <c r="AI47" i="28"/>
  <c r="AH47" i="28"/>
  <c r="AG47" i="28"/>
  <c r="AF47" i="28"/>
  <c r="AE47" i="28"/>
  <c r="AD47" i="28"/>
  <c r="AC47" i="28"/>
  <c r="AB47" i="28"/>
  <c r="AA47" i="28"/>
  <c r="Z47" i="28"/>
  <c r="Y47" i="28"/>
  <c r="X47" i="28"/>
  <c r="W47" i="28"/>
  <c r="V47" i="28"/>
  <c r="U47" i="28"/>
  <c r="T47" i="28"/>
  <c r="S47" i="28"/>
  <c r="R47" i="28"/>
  <c r="Q47" i="28"/>
  <c r="O47" i="28"/>
  <c r="O59" i="28" s="1"/>
  <c r="N47" i="28"/>
  <c r="N59" i="28" s="1"/>
  <c r="N71" i="28" s="1"/>
  <c r="M47" i="28"/>
  <c r="M59" i="28" s="1"/>
  <c r="L47" i="28"/>
  <c r="L59" i="28" s="1"/>
  <c r="K47" i="28"/>
  <c r="K59" i="28" s="1"/>
  <c r="K71" i="28" s="1"/>
  <c r="J47" i="28"/>
  <c r="J59" i="28" s="1"/>
  <c r="I47" i="28"/>
  <c r="I59" i="28" s="1"/>
  <c r="H47" i="28"/>
  <c r="H59" i="28" s="1"/>
  <c r="G47" i="28"/>
  <c r="G59" i="28" s="1"/>
  <c r="G71" i="28" s="1"/>
  <c r="F47" i="28"/>
  <c r="F59" i="28" s="1"/>
  <c r="F71" i="28" s="1"/>
  <c r="E47" i="28"/>
  <c r="E59" i="28" s="1"/>
  <c r="D47" i="28"/>
  <c r="D59" i="28" s="1"/>
  <c r="D83" i="28" s="1"/>
  <c r="C47" i="28"/>
  <c r="C59" i="28" s="1"/>
  <c r="C71" i="28" s="1"/>
  <c r="C95" i="28" s="1"/>
  <c r="BA46" i="28"/>
  <c r="AZ46" i="28"/>
  <c r="AY46" i="28"/>
  <c r="AX46" i="28"/>
  <c r="AW46" i="28"/>
  <c r="AV46" i="28"/>
  <c r="AU46" i="28"/>
  <c r="AT46" i="28"/>
  <c r="AS46" i="28"/>
  <c r="AR46" i="28"/>
  <c r="AQ46" i="28"/>
  <c r="AP46" i="28"/>
  <c r="AO46" i="28"/>
  <c r="AN46" i="28"/>
  <c r="AM46" i="28"/>
  <c r="AL46" i="28"/>
  <c r="AK46" i="28"/>
  <c r="AJ46" i="28"/>
  <c r="AI46" i="28"/>
  <c r="AH46" i="28"/>
  <c r="AG46" i="28"/>
  <c r="AF46" i="28"/>
  <c r="AE46" i="28"/>
  <c r="AD46" i="28"/>
  <c r="AC46" i="28"/>
  <c r="AB46" i="28"/>
  <c r="AA46" i="28"/>
  <c r="Z46" i="28"/>
  <c r="Y46" i="28"/>
  <c r="X46" i="28"/>
  <c r="W46" i="28"/>
  <c r="V46" i="28"/>
  <c r="U46" i="28"/>
  <c r="T46" i="28"/>
  <c r="S46" i="28"/>
  <c r="R46" i="28"/>
  <c r="Q46" i="28"/>
  <c r="O46" i="28"/>
  <c r="O58" i="28" s="1"/>
  <c r="N46" i="28"/>
  <c r="N58" i="28" s="1"/>
  <c r="N70" i="28" s="1"/>
  <c r="M46" i="28"/>
  <c r="M58" i="28" s="1"/>
  <c r="L46" i="28"/>
  <c r="L58" i="28" s="1"/>
  <c r="K46" i="28"/>
  <c r="K58" i="28" s="1"/>
  <c r="J46" i="28"/>
  <c r="J58" i="28" s="1"/>
  <c r="J70" i="28" s="1"/>
  <c r="I46" i="28"/>
  <c r="I58" i="28" s="1"/>
  <c r="I70" i="28" s="1"/>
  <c r="H46" i="28"/>
  <c r="H58" i="28" s="1"/>
  <c r="G46" i="28"/>
  <c r="G58" i="28" s="1"/>
  <c r="F46" i="28"/>
  <c r="F58" i="28" s="1"/>
  <c r="F70" i="28" s="1"/>
  <c r="E46" i="28"/>
  <c r="E58" i="28" s="1"/>
  <c r="D46" i="28"/>
  <c r="D58" i="28" s="1"/>
  <c r="D82" i="28" s="1"/>
  <c r="C46" i="28"/>
  <c r="C58" i="28" s="1"/>
  <c r="C82" i="28" s="1"/>
  <c r="BA45" i="28"/>
  <c r="AZ45" i="28"/>
  <c r="AY45" i="28"/>
  <c r="AX45" i="28"/>
  <c r="AW45" i="28"/>
  <c r="AV45" i="28"/>
  <c r="AU45" i="28"/>
  <c r="AT45" i="28"/>
  <c r="AS45" i="28"/>
  <c r="AR45" i="28"/>
  <c r="AQ45" i="28"/>
  <c r="AP45" i="28"/>
  <c r="AO45" i="28"/>
  <c r="AN45" i="28"/>
  <c r="AM45" i="28"/>
  <c r="AL45" i="28"/>
  <c r="AK45" i="28"/>
  <c r="AJ45" i="28"/>
  <c r="AI45" i="28"/>
  <c r="AH45" i="28"/>
  <c r="AG45" i="28"/>
  <c r="AF45" i="28"/>
  <c r="AE45" i="28"/>
  <c r="AD45" i="28"/>
  <c r="AC45" i="28"/>
  <c r="AB45" i="28"/>
  <c r="AA45" i="28"/>
  <c r="Z45" i="28"/>
  <c r="Y45" i="28"/>
  <c r="X45" i="28"/>
  <c r="W45" i="28"/>
  <c r="V45" i="28"/>
  <c r="U45" i="28"/>
  <c r="T45" i="28"/>
  <c r="S45" i="28"/>
  <c r="R45" i="28"/>
  <c r="Q45" i="28"/>
  <c r="O45" i="28"/>
  <c r="O57" i="28" s="1"/>
  <c r="N45" i="28"/>
  <c r="N57" i="28" s="1"/>
  <c r="M45" i="28"/>
  <c r="M57" i="28" s="1"/>
  <c r="M69" i="28" s="1"/>
  <c r="L45" i="28"/>
  <c r="L57" i="28" s="1"/>
  <c r="L69" i="28" s="1"/>
  <c r="K45" i="28"/>
  <c r="K57" i="28" s="1"/>
  <c r="K69" i="28" s="1"/>
  <c r="J45" i="28"/>
  <c r="J57" i="28" s="1"/>
  <c r="I45" i="28"/>
  <c r="I57" i="28" s="1"/>
  <c r="I69" i="28" s="1"/>
  <c r="H45" i="28"/>
  <c r="H57" i="28" s="1"/>
  <c r="G45" i="28"/>
  <c r="G57" i="28" s="1"/>
  <c r="F45" i="28"/>
  <c r="F57" i="28" s="1"/>
  <c r="E45" i="28"/>
  <c r="E57" i="28" s="1"/>
  <c r="E69" i="28" s="1"/>
  <c r="D45" i="28"/>
  <c r="D57" i="28" s="1"/>
  <c r="D69" i="28" s="1"/>
  <c r="D93" i="28" s="1"/>
  <c r="C45" i="28"/>
  <c r="C57" i="28" s="1"/>
  <c r="C81" i="28" s="1"/>
  <c r="BA44" i="28"/>
  <c r="AZ44" i="28"/>
  <c r="AY44" i="28"/>
  <c r="AX44" i="28"/>
  <c r="AW44" i="28"/>
  <c r="AV44" i="28"/>
  <c r="AU44" i="28"/>
  <c r="AT44" i="28"/>
  <c r="AS44" i="28"/>
  <c r="AR44" i="28"/>
  <c r="AQ44" i="28"/>
  <c r="AP44" i="28"/>
  <c r="AO44" i="28"/>
  <c r="AN44" i="28"/>
  <c r="AM44" i="28"/>
  <c r="AL44" i="28"/>
  <c r="AK44" i="28"/>
  <c r="AJ44" i="28"/>
  <c r="AI44" i="28"/>
  <c r="AH44" i="28"/>
  <c r="AG44" i="28"/>
  <c r="AF44" i="28"/>
  <c r="AE44" i="28"/>
  <c r="AD44" i="28"/>
  <c r="AC44" i="28"/>
  <c r="AB44" i="28"/>
  <c r="AA44" i="28"/>
  <c r="Z44" i="28"/>
  <c r="Y44" i="28"/>
  <c r="X44" i="28"/>
  <c r="W44" i="28"/>
  <c r="V44" i="28"/>
  <c r="U44" i="28"/>
  <c r="T44" i="28"/>
  <c r="S44" i="28"/>
  <c r="R44" i="28"/>
  <c r="Q44" i="28"/>
  <c r="O44" i="28"/>
  <c r="O56" i="28" s="1"/>
  <c r="O68" i="28" s="1"/>
  <c r="N44" i="28"/>
  <c r="N56" i="28" s="1"/>
  <c r="M44" i="28"/>
  <c r="M56" i="28" s="1"/>
  <c r="L44" i="28"/>
  <c r="L56" i="28" s="1"/>
  <c r="L68" i="28" s="1"/>
  <c r="K44" i="28"/>
  <c r="K56" i="28" s="1"/>
  <c r="J44" i="28"/>
  <c r="J56" i="28" s="1"/>
  <c r="I44" i="28"/>
  <c r="I56" i="28" s="1"/>
  <c r="H44" i="28"/>
  <c r="H56" i="28" s="1"/>
  <c r="H68" i="28" s="1"/>
  <c r="G44" i="28"/>
  <c r="G56" i="28" s="1"/>
  <c r="G68" i="28" s="1"/>
  <c r="F44" i="28"/>
  <c r="F56" i="28" s="1"/>
  <c r="E44" i="28"/>
  <c r="E56" i="28" s="1"/>
  <c r="D44" i="28"/>
  <c r="D56" i="28" s="1"/>
  <c r="D80" i="28" s="1"/>
  <c r="C44" i="28"/>
  <c r="C56" i="28" s="1"/>
  <c r="C68" i="28" s="1"/>
  <c r="BA43" i="28"/>
  <c r="AZ43" i="28"/>
  <c r="AY43" i="28"/>
  <c r="AX43" i="28"/>
  <c r="AW43" i="28"/>
  <c r="AV43" i="28"/>
  <c r="AU43" i="28"/>
  <c r="AT43" i="28"/>
  <c r="AS43" i="28"/>
  <c r="AR43" i="28"/>
  <c r="AQ43" i="28"/>
  <c r="AP43" i="28"/>
  <c r="AO43" i="28"/>
  <c r="AN43" i="28"/>
  <c r="AM43" i="28"/>
  <c r="AL43" i="28"/>
  <c r="AK43" i="28"/>
  <c r="AJ43" i="28"/>
  <c r="AI43" i="28"/>
  <c r="AH43" i="28"/>
  <c r="AG43" i="28"/>
  <c r="AF43" i="28"/>
  <c r="AE43" i="28"/>
  <c r="AD43" i="28"/>
  <c r="AC43" i="28"/>
  <c r="AB43" i="28"/>
  <c r="AA43" i="28"/>
  <c r="Z43" i="28"/>
  <c r="Y43" i="28"/>
  <c r="X43" i="28"/>
  <c r="W43" i="28"/>
  <c r="V43" i="28"/>
  <c r="U43" i="28"/>
  <c r="T43" i="28"/>
  <c r="S43" i="28"/>
  <c r="R43" i="28"/>
  <c r="Q43" i="28"/>
  <c r="O43" i="28"/>
  <c r="O55" i="28" s="1"/>
  <c r="N43" i="28"/>
  <c r="N55" i="28" s="1"/>
  <c r="M43" i="28"/>
  <c r="M55" i="28" s="1"/>
  <c r="L43" i="28"/>
  <c r="L55" i="28" s="1"/>
  <c r="K43" i="28"/>
  <c r="K55" i="28" s="1"/>
  <c r="K67" i="28" s="1"/>
  <c r="J43" i="28"/>
  <c r="J55" i="28" s="1"/>
  <c r="J67" i="28" s="1"/>
  <c r="I43" i="28"/>
  <c r="I55" i="28" s="1"/>
  <c r="H43" i="28"/>
  <c r="H55" i="28" s="1"/>
  <c r="G43" i="28"/>
  <c r="G55" i="28" s="1"/>
  <c r="F43" i="28"/>
  <c r="F55" i="28" s="1"/>
  <c r="E43" i="28"/>
  <c r="E55" i="28" s="1"/>
  <c r="D43" i="28"/>
  <c r="D55" i="28" s="1"/>
  <c r="D79" i="28" s="1"/>
  <c r="C43" i="28"/>
  <c r="C55" i="28" s="1"/>
  <c r="BA42" i="28"/>
  <c r="AZ42" i="28"/>
  <c r="AY42" i="28"/>
  <c r="AX42" i="28"/>
  <c r="AW42" i="28"/>
  <c r="AV42" i="28"/>
  <c r="AU42" i="28"/>
  <c r="AT42" i="28"/>
  <c r="AS42" i="28"/>
  <c r="AR42" i="28"/>
  <c r="AQ42" i="28"/>
  <c r="AP42" i="28"/>
  <c r="AO42" i="28"/>
  <c r="AN42" i="28"/>
  <c r="AM42" i="28"/>
  <c r="AL42" i="28"/>
  <c r="AK42" i="28"/>
  <c r="AJ42" i="28"/>
  <c r="AI42" i="28"/>
  <c r="AH42" i="28"/>
  <c r="AG42" i="28"/>
  <c r="AF42" i="28"/>
  <c r="AE42" i="28"/>
  <c r="AD42" i="28"/>
  <c r="AC42" i="28"/>
  <c r="AB42" i="28"/>
  <c r="AA42" i="28"/>
  <c r="Z42" i="28"/>
  <c r="Y42" i="28"/>
  <c r="X42" i="28"/>
  <c r="W42" i="28"/>
  <c r="V42" i="28"/>
  <c r="U42" i="28"/>
  <c r="T42" i="28"/>
  <c r="S42" i="28"/>
  <c r="R42" i="28"/>
  <c r="Q42" i="28"/>
  <c r="O42" i="28"/>
  <c r="O54" i="28" s="1"/>
  <c r="N42" i="28"/>
  <c r="N54" i="28" s="1"/>
  <c r="N66" i="28" s="1"/>
  <c r="M42" i="28"/>
  <c r="M54" i="28" s="1"/>
  <c r="M66" i="28" s="1"/>
  <c r="L42" i="28"/>
  <c r="L54" i="28" s="1"/>
  <c r="K42" i="28"/>
  <c r="K54" i="28" s="1"/>
  <c r="J42" i="28"/>
  <c r="J54" i="28" s="1"/>
  <c r="J66" i="28" s="1"/>
  <c r="I42" i="28"/>
  <c r="I54" i="28" s="1"/>
  <c r="H42" i="28"/>
  <c r="H54" i="28" s="1"/>
  <c r="G42" i="28"/>
  <c r="G54" i="28" s="1"/>
  <c r="F42" i="28"/>
  <c r="F54" i="28" s="1"/>
  <c r="F66" i="28" s="1"/>
  <c r="E42" i="28"/>
  <c r="E54" i="28" s="1"/>
  <c r="E66" i="28" s="1"/>
  <c r="D42" i="28"/>
  <c r="D54" i="28" s="1"/>
  <c r="D78" i="28" s="1"/>
  <c r="C42" i="28"/>
  <c r="C54" i="28" s="1"/>
  <c r="C78" i="28" s="1"/>
  <c r="BA41" i="28"/>
  <c r="AZ41" i="28"/>
  <c r="AY41" i="28"/>
  <c r="AX41" i="28"/>
  <c r="AW41" i="28"/>
  <c r="AV41" i="28"/>
  <c r="AU41" i="28"/>
  <c r="AT41" i="28"/>
  <c r="AS41" i="28"/>
  <c r="AR41" i="28"/>
  <c r="AQ41" i="28"/>
  <c r="AP41" i="28"/>
  <c r="AO41" i="28"/>
  <c r="AN41" i="28"/>
  <c r="AM41" i="28"/>
  <c r="AL41" i="28"/>
  <c r="AK41" i="28"/>
  <c r="AJ41" i="28"/>
  <c r="AI41" i="28"/>
  <c r="AI48" i="28" s="1"/>
  <c r="AH41" i="28"/>
  <c r="AG41" i="28"/>
  <c r="AF41" i="28"/>
  <c r="AE41" i="28"/>
  <c r="AD41" i="28"/>
  <c r="AC41" i="28"/>
  <c r="AB41" i="28"/>
  <c r="AA41" i="28"/>
  <c r="AA48" i="28" s="1"/>
  <c r="Z41" i="28"/>
  <c r="Y41" i="28"/>
  <c r="X41" i="28"/>
  <c r="W41" i="28"/>
  <c r="V41" i="28"/>
  <c r="U41" i="28"/>
  <c r="T41" i="28"/>
  <c r="S41" i="28"/>
  <c r="S48" i="28" s="1"/>
  <c r="R41" i="28"/>
  <c r="Q41" i="28"/>
  <c r="O41" i="28"/>
  <c r="O53" i="28" s="1"/>
  <c r="P53" i="28" s="1"/>
  <c r="N41" i="28"/>
  <c r="N53" i="28" s="1"/>
  <c r="N65" i="28" s="1"/>
  <c r="M41" i="28"/>
  <c r="M53" i="28" s="1"/>
  <c r="L41" i="28"/>
  <c r="L53" i="28" s="1"/>
  <c r="K41" i="28"/>
  <c r="K53" i="28" s="1"/>
  <c r="J41" i="28"/>
  <c r="J53" i="28" s="1"/>
  <c r="J65" i="28" s="1"/>
  <c r="I41" i="28"/>
  <c r="I53" i="28" s="1"/>
  <c r="I65" i="28" s="1"/>
  <c r="H41" i="28"/>
  <c r="H53" i="28" s="1"/>
  <c r="H65" i="28" s="1"/>
  <c r="G41" i="28"/>
  <c r="G53" i="28" s="1"/>
  <c r="F41" i="28"/>
  <c r="F53" i="28" s="1"/>
  <c r="F65" i="28" s="1"/>
  <c r="E41" i="28"/>
  <c r="E53" i="28" s="1"/>
  <c r="D41" i="28"/>
  <c r="D53" i="28" s="1"/>
  <c r="D65" i="28" s="1"/>
  <c r="D89" i="28" s="1"/>
  <c r="C41" i="28"/>
  <c r="C53" i="28" s="1"/>
  <c r="C77" i="28" s="1"/>
  <c r="B47" i="28"/>
  <c r="B59" i="28" s="1"/>
  <c r="B83" i="28" s="1"/>
  <c r="B46" i="28"/>
  <c r="B58" i="28" s="1"/>
  <c r="B82" i="28" s="1"/>
  <c r="B45" i="28"/>
  <c r="B57" i="28" s="1"/>
  <c r="B81" i="28" s="1"/>
  <c r="B44" i="28"/>
  <c r="B56" i="28" s="1"/>
  <c r="B68" i="28" s="1"/>
  <c r="B43" i="28"/>
  <c r="B55" i="28" s="1"/>
  <c r="B79" i="28" s="1"/>
  <c r="B42" i="28"/>
  <c r="B54" i="28" s="1"/>
  <c r="B78" i="28" s="1"/>
  <c r="B41" i="28"/>
  <c r="B53" i="28" s="1"/>
  <c r="B77" i="28" s="1"/>
  <c r="AQ48" i="28" l="1"/>
  <c r="AY48" i="28"/>
  <c r="E71" i="28"/>
  <c r="T48" i="28"/>
  <c r="AB48" i="28"/>
  <c r="AJ48" i="28"/>
  <c r="AR48" i="28"/>
  <c r="AZ48" i="28"/>
  <c r="S120" i="28"/>
  <c r="S144" i="28" s="1"/>
  <c r="AQ120" i="28"/>
  <c r="AQ132" i="28" s="1"/>
  <c r="P56" i="28"/>
  <c r="H70" i="28"/>
  <c r="U48" i="28"/>
  <c r="AC48" i="28"/>
  <c r="AK48" i="28"/>
  <c r="AS48" i="28"/>
  <c r="BA48" i="28"/>
  <c r="N68" i="28"/>
  <c r="F68" i="28"/>
  <c r="W48" i="28"/>
  <c r="AE48" i="28"/>
  <c r="AM48" i="28"/>
  <c r="AU48" i="28"/>
  <c r="I67" i="28"/>
  <c r="L66" i="28"/>
  <c r="Q48" i="28"/>
  <c r="Y48" i="28"/>
  <c r="AG48" i="28"/>
  <c r="AO48" i="28"/>
  <c r="AW48" i="28"/>
  <c r="O65" i="28"/>
  <c r="M71" i="28"/>
  <c r="G65" i="28"/>
  <c r="P45" i="28"/>
  <c r="L71" i="28"/>
  <c r="O70" i="28"/>
  <c r="G70" i="28"/>
  <c r="J69" i="28"/>
  <c r="M68" i="28"/>
  <c r="E68" i="28"/>
  <c r="H67" i="28"/>
  <c r="K66" i="28"/>
  <c r="V48" i="28"/>
  <c r="AD48" i="28"/>
  <c r="AL48" i="28"/>
  <c r="AT48" i="28"/>
  <c r="O67" i="28"/>
  <c r="G67" i="28"/>
  <c r="M65" i="28"/>
  <c r="E65" i="28"/>
  <c r="J71" i="28"/>
  <c r="M70" i="28"/>
  <c r="E70" i="28"/>
  <c r="H69" i="28"/>
  <c r="K68" i="28"/>
  <c r="N67" i="28"/>
  <c r="F67" i="28"/>
  <c r="I66" i="28"/>
  <c r="L65" i="28"/>
  <c r="O71" i="28"/>
  <c r="X48" i="28"/>
  <c r="AF48" i="28"/>
  <c r="AN48" i="28"/>
  <c r="AV48" i="28"/>
  <c r="I71" i="28"/>
  <c r="L70" i="28"/>
  <c r="O69" i="28"/>
  <c r="G69" i="28"/>
  <c r="J68" i="28"/>
  <c r="M67" i="28"/>
  <c r="E67" i="28"/>
  <c r="H66" i="28"/>
  <c r="K65" i="28"/>
  <c r="H71" i="28"/>
  <c r="K70" i="28"/>
  <c r="N69" i="28"/>
  <c r="F69" i="28"/>
  <c r="I68" i="28"/>
  <c r="L67" i="28"/>
  <c r="O66" i="28"/>
  <c r="G66" i="28"/>
  <c r="R48" i="28"/>
  <c r="Z48" i="28"/>
  <c r="AH48" i="28"/>
  <c r="AP48" i="28"/>
  <c r="AX48" i="28"/>
  <c r="E120" i="28"/>
  <c r="E132" i="28" s="1"/>
  <c r="H120" i="28"/>
  <c r="X120" i="28"/>
  <c r="AF120" i="28"/>
  <c r="AF132" i="28" s="1"/>
  <c r="AN120" i="28"/>
  <c r="AN132" i="28" s="1"/>
  <c r="AV120" i="28"/>
  <c r="Y120" i="28"/>
  <c r="AW120" i="28"/>
  <c r="AH120" i="28"/>
  <c r="AH132" i="28" s="1"/>
  <c r="K120" i="28"/>
  <c r="AA120" i="28"/>
  <c r="AI120" i="28"/>
  <c r="AY120" i="28"/>
  <c r="AK120" i="28"/>
  <c r="AK132" i="28" s="1"/>
  <c r="G120" i="28"/>
  <c r="AU120" i="28"/>
  <c r="AU132" i="28" s="1"/>
  <c r="P120" i="28"/>
  <c r="P132" i="28" s="1"/>
  <c r="AZ120" i="28"/>
  <c r="H125" i="28"/>
  <c r="AI125" i="28"/>
  <c r="Q120" i="28"/>
  <c r="Z120" i="28"/>
  <c r="Z132" i="28" s="1"/>
  <c r="AR120" i="28"/>
  <c r="BA120" i="28"/>
  <c r="BA132" i="28" s="1"/>
  <c r="I120" i="28"/>
  <c r="R120" i="28"/>
  <c r="R132" i="28" s="1"/>
  <c r="AJ120" i="28"/>
  <c r="AS120" i="28"/>
  <c r="AS132" i="28" s="1"/>
  <c r="J120" i="28"/>
  <c r="J132" i="28" s="1"/>
  <c r="K125" i="28"/>
  <c r="AV125" i="28"/>
  <c r="T120" i="28"/>
  <c r="AC120" i="28"/>
  <c r="AC132" i="28" s="1"/>
  <c r="AM120" i="28"/>
  <c r="AN125" i="28"/>
  <c r="L120" i="28"/>
  <c r="U120" i="28"/>
  <c r="U132" i="28" s="1"/>
  <c r="AE120" i="28"/>
  <c r="AB120" i="28"/>
  <c r="AF125" i="28"/>
  <c r="M120" i="28"/>
  <c r="M132" i="28" s="1"/>
  <c r="W120" i="28"/>
  <c r="AO120" i="28"/>
  <c r="AX120" i="28"/>
  <c r="AX132" i="28" s="1"/>
  <c r="X125" i="28"/>
  <c r="AY125" i="28"/>
  <c r="O120" i="28"/>
  <c r="AG120" i="28"/>
  <c r="AP120" i="28"/>
  <c r="AP132" i="28" s="1"/>
  <c r="F120" i="28"/>
  <c r="F132" i="28" s="1"/>
  <c r="N120" i="28"/>
  <c r="N132" i="28" s="1"/>
  <c r="V120" i="28"/>
  <c r="V132" i="28" s="1"/>
  <c r="AD120" i="28"/>
  <c r="AD132" i="28" s="1"/>
  <c r="AL120" i="28"/>
  <c r="AL132" i="28" s="1"/>
  <c r="AT120" i="28"/>
  <c r="AT132" i="28" s="1"/>
  <c r="AH144" i="28"/>
  <c r="K60" i="28"/>
  <c r="F48" i="28"/>
  <c r="N48" i="28"/>
  <c r="L60" i="28"/>
  <c r="G48" i="28"/>
  <c r="O48" i="28"/>
  <c r="E60" i="28"/>
  <c r="M60" i="28"/>
  <c r="H48" i="28"/>
  <c r="F60" i="28"/>
  <c r="N60" i="28"/>
  <c r="I48" i="28"/>
  <c r="G60" i="28"/>
  <c r="O60" i="28"/>
  <c r="J48" i="28"/>
  <c r="H60" i="28"/>
  <c r="K48" i="28"/>
  <c r="I60" i="28"/>
  <c r="L48" i="28"/>
  <c r="J60" i="28"/>
  <c r="E48" i="28"/>
  <c r="M48" i="28"/>
  <c r="P41" i="28"/>
  <c r="P65" i="28" s="1"/>
  <c r="P54" i="28"/>
  <c r="P47" i="28"/>
  <c r="P55" i="28"/>
  <c r="P57" i="28"/>
  <c r="P42" i="28"/>
  <c r="P58" i="28"/>
  <c r="P43" i="28"/>
  <c r="P59" i="28"/>
  <c r="P44" i="28"/>
  <c r="P46" i="28"/>
  <c r="I125" i="28"/>
  <c r="S129" i="28"/>
  <c r="K131" i="28"/>
  <c r="AO131" i="28"/>
  <c r="B137" i="28"/>
  <c r="G137" i="28"/>
  <c r="O137" i="28"/>
  <c r="W137" i="28"/>
  <c r="S126" i="28"/>
  <c r="S138" i="28"/>
  <c r="AA126" i="28"/>
  <c r="AA138" i="28"/>
  <c r="AI126" i="28"/>
  <c r="AI138" i="28"/>
  <c r="AQ126" i="28"/>
  <c r="AQ138" i="28"/>
  <c r="AY126" i="28"/>
  <c r="AY138" i="28"/>
  <c r="G127" i="28"/>
  <c r="G139" i="28"/>
  <c r="O127" i="28"/>
  <c r="O139" i="28"/>
  <c r="W127" i="28"/>
  <c r="W139" i="28"/>
  <c r="AE127" i="28"/>
  <c r="AE139" i="28"/>
  <c r="AM127" i="28"/>
  <c r="AM139" i="28"/>
  <c r="AU127" i="28"/>
  <c r="AU139" i="28"/>
  <c r="C128" i="28"/>
  <c r="C140" i="28"/>
  <c r="K128" i="28"/>
  <c r="K140" i="28"/>
  <c r="S128" i="28"/>
  <c r="S140" i="28"/>
  <c r="AA128" i="28"/>
  <c r="AA140" i="28"/>
  <c r="AI128" i="28"/>
  <c r="AI140" i="28"/>
  <c r="AQ128" i="28"/>
  <c r="AQ140" i="28"/>
  <c r="AY128" i="28"/>
  <c r="AY140" i="28"/>
  <c r="G129" i="28"/>
  <c r="G141" i="28"/>
  <c r="O129" i="28"/>
  <c r="O141" i="28"/>
  <c r="W129" i="28"/>
  <c r="W141" i="28"/>
  <c r="AE129" i="28"/>
  <c r="AE141" i="28"/>
  <c r="AM129" i="28"/>
  <c r="AM141" i="28"/>
  <c r="AU129" i="28"/>
  <c r="AU141" i="28"/>
  <c r="C130" i="28"/>
  <c r="C142" i="28"/>
  <c r="K130" i="28"/>
  <c r="K142" i="28"/>
  <c r="S130" i="28"/>
  <c r="S142" i="28"/>
  <c r="AA130" i="28"/>
  <c r="AA142" i="28"/>
  <c r="AI130" i="28"/>
  <c r="AI142" i="28"/>
  <c r="AQ130" i="28"/>
  <c r="AQ142" i="28"/>
  <c r="AY130" i="28"/>
  <c r="AY142" i="28"/>
  <c r="G131" i="28"/>
  <c r="G143" i="28"/>
  <c r="O131" i="28"/>
  <c r="O143" i="28"/>
  <c r="W131" i="28"/>
  <c r="W143" i="28"/>
  <c r="AE131" i="28"/>
  <c r="AE143" i="28"/>
  <c r="AM131" i="28"/>
  <c r="AM143" i="28"/>
  <c r="AU131" i="28"/>
  <c r="AU143" i="28"/>
  <c r="AE137" i="28"/>
  <c r="AM137" i="28"/>
  <c r="AU137" i="28"/>
  <c r="C138" i="28"/>
  <c r="C79" i="28"/>
  <c r="C67" i="28"/>
  <c r="K138" i="28"/>
  <c r="AW128" i="28"/>
  <c r="AA131" i="28"/>
  <c r="F137" i="28"/>
  <c r="N137" i="28"/>
  <c r="V137" i="28"/>
  <c r="AD137" i="28"/>
  <c r="AL137" i="28"/>
  <c r="AT137" i="28"/>
  <c r="B138" i="28"/>
  <c r="J138" i="28"/>
  <c r="R138" i="28"/>
  <c r="Z138" i="28"/>
  <c r="AH138" i="28"/>
  <c r="AP138" i="28"/>
  <c r="AX138" i="28"/>
  <c r="F139" i="28"/>
  <c r="N139" i="28"/>
  <c r="V139" i="28"/>
  <c r="AD139" i="28"/>
  <c r="AL139" i="28"/>
  <c r="AT139" i="28"/>
  <c r="B140" i="28"/>
  <c r="J140" i="28"/>
  <c r="R140" i="28"/>
  <c r="Z140" i="28"/>
  <c r="AH140" i="28"/>
  <c r="AP140" i="28"/>
  <c r="AX140" i="28"/>
  <c r="F141" i="28"/>
  <c r="N141" i="28"/>
  <c r="V141" i="28"/>
  <c r="AD141" i="28"/>
  <c r="AL141" i="28"/>
  <c r="AT141" i="28"/>
  <c r="B142" i="28"/>
  <c r="J142" i="28"/>
  <c r="R142" i="28"/>
  <c r="Z142" i="28"/>
  <c r="AH142" i="28"/>
  <c r="AP142" i="28"/>
  <c r="AX142" i="28"/>
  <c r="F143" i="28"/>
  <c r="N143" i="28"/>
  <c r="V143" i="28"/>
  <c r="AD143" i="28"/>
  <c r="AL143" i="28"/>
  <c r="AT143" i="28"/>
  <c r="AO125" i="28"/>
  <c r="AW129" i="28"/>
  <c r="AQ131" i="28"/>
  <c r="H137" i="28"/>
  <c r="P137" i="28"/>
  <c r="X137" i="28"/>
  <c r="AF137" i="28"/>
  <c r="AN137" i="28"/>
  <c r="AV137" i="28"/>
  <c r="D138" i="28"/>
  <c r="L138" i="28"/>
  <c r="T138" i="28"/>
  <c r="AB138" i="28"/>
  <c r="AJ138" i="28"/>
  <c r="AR138" i="28"/>
  <c r="AZ138" i="28"/>
  <c r="H139" i="28"/>
  <c r="P139" i="28"/>
  <c r="X139" i="28"/>
  <c r="AF139" i="28"/>
  <c r="AN139" i="28"/>
  <c r="AV139" i="28"/>
  <c r="D140" i="28"/>
  <c r="L140" i="28"/>
  <c r="T140" i="28"/>
  <c r="AB140" i="28"/>
  <c r="AJ140" i="28"/>
  <c r="AR140" i="28"/>
  <c r="AZ140" i="28"/>
  <c r="H141" i="28"/>
  <c r="P141" i="28"/>
  <c r="X141" i="28"/>
  <c r="AF141" i="28"/>
  <c r="AN141" i="28"/>
  <c r="AV141" i="28"/>
  <c r="D142" i="28"/>
  <c r="L142" i="28"/>
  <c r="T142" i="28"/>
  <c r="AB142" i="28"/>
  <c r="AJ142" i="28"/>
  <c r="AR142" i="28"/>
  <c r="AZ142" i="28"/>
  <c r="H143" i="28"/>
  <c r="P143" i="28"/>
  <c r="X143" i="28"/>
  <c r="AF143" i="28"/>
  <c r="AN143" i="28"/>
  <c r="AV143" i="28"/>
  <c r="AL126" i="28"/>
  <c r="AC130" i="28"/>
  <c r="Q137" i="28"/>
  <c r="Y137" i="28"/>
  <c r="AG137" i="28"/>
  <c r="AW137" i="28"/>
  <c r="E138" i="28"/>
  <c r="M138" i="28"/>
  <c r="U138" i="28"/>
  <c r="AC138" i="28"/>
  <c r="AK138" i="28"/>
  <c r="AS138" i="28"/>
  <c r="BA138" i="28"/>
  <c r="I139" i="28"/>
  <c r="Q139" i="28"/>
  <c r="Y139" i="28"/>
  <c r="AG139" i="28"/>
  <c r="AO139" i="28"/>
  <c r="AW139" i="28"/>
  <c r="E140" i="28"/>
  <c r="M140" i="28"/>
  <c r="U140" i="28"/>
  <c r="AC140" i="28"/>
  <c r="AK140" i="28"/>
  <c r="AS140" i="28"/>
  <c r="BA140" i="28"/>
  <c r="I141" i="28"/>
  <c r="Q141" i="28"/>
  <c r="Y141" i="28"/>
  <c r="AG141" i="28"/>
  <c r="AO141" i="28"/>
  <c r="E142" i="28"/>
  <c r="M142" i="28"/>
  <c r="U142" i="28"/>
  <c r="AK142" i="28"/>
  <c r="AS142" i="28"/>
  <c r="BA142" i="28"/>
  <c r="I143" i="28"/>
  <c r="Q143" i="28"/>
  <c r="Y143" i="28"/>
  <c r="AG143" i="28"/>
  <c r="AW143" i="28"/>
  <c r="AE130" i="28"/>
  <c r="J137" i="28"/>
  <c r="R137" i="28"/>
  <c r="Z137" i="28"/>
  <c r="AH137" i="28"/>
  <c r="AP137" i="28"/>
  <c r="AX137" i="28"/>
  <c r="F138" i="28"/>
  <c r="N138" i="28"/>
  <c r="V138" i="28"/>
  <c r="AD138" i="28"/>
  <c r="AT138" i="28"/>
  <c r="B139" i="28"/>
  <c r="J139" i="28"/>
  <c r="R139" i="28"/>
  <c r="Z139" i="28"/>
  <c r="AH139" i="28"/>
  <c r="AP139" i="28"/>
  <c r="AX139" i="28"/>
  <c r="F140" i="28"/>
  <c r="N140" i="28"/>
  <c r="V140" i="28"/>
  <c r="AD140" i="28"/>
  <c r="AL140" i="28"/>
  <c r="AT140" i="28"/>
  <c r="B141" i="28"/>
  <c r="J141" i="28"/>
  <c r="R141" i="28"/>
  <c r="Z141" i="28"/>
  <c r="AH141" i="28"/>
  <c r="AP141" i="28"/>
  <c r="AX141" i="28"/>
  <c r="F142" i="28"/>
  <c r="N142" i="28"/>
  <c r="V142" i="28"/>
  <c r="AD142" i="28"/>
  <c r="AL142" i="28"/>
  <c r="AT142" i="28"/>
  <c r="B143" i="28"/>
  <c r="J143" i="28"/>
  <c r="R143" i="28"/>
  <c r="Z143" i="28"/>
  <c r="AH143" i="28"/>
  <c r="AP143" i="28"/>
  <c r="AX143" i="28"/>
  <c r="AK127" i="28"/>
  <c r="AU130" i="28"/>
  <c r="C137" i="28"/>
  <c r="K137" i="28"/>
  <c r="S137" i="28"/>
  <c r="AA137" i="28"/>
  <c r="AI137" i="28"/>
  <c r="AQ137" i="28"/>
  <c r="AY137" i="28"/>
  <c r="G138" i="28"/>
  <c r="O138" i="28"/>
  <c r="W138" i="28"/>
  <c r="AE138" i="28"/>
  <c r="AM138" i="28"/>
  <c r="AU138" i="28"/>
  <c r="C139" i="28"/>
  <c r="K139" i="28"/>
  <c r="S139" i="28"/>
  <c r="AA139" i="28"/>
  <c r="AI139" i="28"/>
  <c r="AQ139" i="28"/>
  <c r="AY139" i="28"/>
  <c r="G140" i="28"/>
  <c r="O140" i="28"/>
  <c r="W140" i="28"/>
  <c r="AE140" i="28"/>
  <c r="AM140" i="28"/>
  <c r="AU140" i="28"/>
  <c r="C141" i="28"/>
  <c r="K141" i="28"/>
  <c r="AA141" i="28"/>
  <c r="AI141" i="28"/>
  <c r="AQ141" i="28"/>
  <c r="AY141" i="28"/>
  <c r="G142" i="28"/>
  <c r="O142" i="28"/>
  <c r="W142" i="28"/>
  <c r="AM142" i="28"/>
  <c r="C143" i="28"/>
  <c r="S143" i="28"/>
  <c r="AI143" i="28"/>
  <c r="AY143" i="28"/>
  <c r="D137" i="28"/>
  <c r="L137" i="28"/>
  <c r="T137" i="28"/>
  <c r="AB137" i="28"/>
  <c r="AJ137" i="28"/>
  <c r="AR137" i="28"/>
  <c r="AZ137" i="28"/>
  <c r="H138" i="28"/>
  <c r="P138" i="28"/>
  <c r="X138" i="28"/>
  <c r="AF138" i="28"/>
  <c r="AN138" i="28"/>
  <c r="AV138" i="28"/>
  <c r="D139" i="28"/>
  <c r="L139" i="28"/>
  <c r="T139" i="28"/>
  <c r="AB139" i="28"/>
  <c r="AJ139" i="28"/>
  <c r="AR139" i="28"/>
  <c r="AZ139" i="28"/>
  <c r="H140" i="28"/>
  <c r="P140" i="28"/>
  <c r="X140" i="28"/>
  <c r="AF140" i="28"/>
  <c r="AN140" i="28"/>
  <c r="AV140" i="28"/>
  <c r="D141" i="28"/>
  <c r="L141" i="28"/>
  <c r="T141" i="28"/>
  <c r="AB141" i="28"/>
  <c r="AJ141" i="28"/>
  <c r="AR141" i="28"/>
  <c r="AZ141" i="28"/>
  <c r="H142" i="28"/>
  <c r="P142" i="28"/>
  <c r="X142" i="28"/>
  <c r="AF142" i="28"/>
  <c r="AN142" i="28"/>
  <c r="AV142" i="28"/>
  <c r="D143" i="28"/>
  <c r="L143" i="28"/>
  <c r="T143" i="28"/>
  <c r="AB143" i="28"/>
  <c r="AJ143" i="28"/>
  <c r="AR143" i="28"/>
  <c r="AZ143" i="28"/>
  <c r="E137" i="28"/>
  <c r="M137" i="28"/>
  <c r="U137" i="28"/>
  <c r="AC137" i="28"/>
  <c r="AK137" i="28"/>
  <c r="AS137" i="28"/>
  <c r="BA137" i="28"/>
  <c r="I138" i="28"/>
  <c r="Q138" i="28"/>
  <c r="Y138" i="28"/>
  <c r="AG138" i="28"/>
  <c r="AO138" i="28"/>
  <c r="AW138" i="28"/>
  <c r="E139" i="28"/>
  <c r="M139" i="28"/>
  <c r="U139" i="28"/>
  <c r="AC139" i="28"/>
  <c r="AS139" i="28"/>
  <c r="BA139" i="28"/>
  <c r="I140" i="28"/>
  <c r="Q140" i="28"/>
  <c r="Y140" i="28"/>
  <c r="AG140" i="28"/>
  <c r="AO140" i="28"/>
  <c r="E141" i="28"/>
  <c r="M141" i="28"/>
  <c r="U141" i="28"/>
  <c r="AC141" i="28"/>
  <c r="AK141" i="28"/>
  <c r="AS141" i="28"/>
  <c r="BA141" i="28"/>
  <c r="I142" i="28"/>
  <c r="Q142" i="28"/>
  <c r="Y142" i="28"/>
  <c r="AG142" i="28"/>
  <c r="AO142" i="28"/>
  <c r="AW142" i="28"/>
  <c r="E143" i="28"/>
  <c r="M143" i="28"/>
  <c r="U143" i="28"/>
  <c r="AC143" i="28"/>
  <c r="AK143" i="28"/>
  <c r="AS143" i="28"/>
  <c r="BA143" i="28"/>
  <c r="C80" i="28"/>
  <c r="C70" i="28"/>
  <c r="C94" i="28" s="1"/>
  <c r="B67" i="28"/>
  <c r="D68" i="28"/>
  <c r="B71" i="28"/>
  <c r="B95" i="28" s="1"/>
  <c r="D77" i="28"/>
  <c r="B80" i="28"/>
  <c r="D81" i="28"/>
  <c r="B66" i="28"/>
  <c r="D67" i="28"/>
  <c r="B70" i="28"/>
  <c r="B94" i="28" s="1"/>
  <c r="D71" i="28"/>
  <c r="D95" i="28" s="1"/>
  <c r="C66" i="28"/>
  <c r="C83" i="28"/>
  <c r="B65" i="28"/>
  <c r="D66" i="28"/>
  <c r="B69" i="28"/>
  <c r="B93" i="28" s="1"/>
  <c r="D70" i="28"/>
  <c r="D94" i="28" s="1"/>
  <c r="C65" i="28"/>
  <c r="C89" i="28" s="1"/>
  <c r="C69" i="28"/>
  <c r="C93" i="28" s="1"/>
  <c r="B10" i="8"/>
  <c r="B9" i="8"/>
  <c r="B8" i="8"/>
  <c r="B7" i="8"/>
  <c r="A81" i="26"/>
  <c r="A80" i="26"/>
  <c r="A79" i="26"/>
  <c r="A78" i="26"/>
  <c r="A77" i="26"/>
  <c r="A76" i="26"/>
  <c r="A75" i="26"/>
  <c r="A74" i="26"/>
  <c r="A73" i="26"/>
  <c r="A72" i="26"/>
  <c r="A71" i="26"/>
  <c r="A70" i="26"/>
  <c r="A69" i="26"/>
  <c r="A68" i="26"/>
  <c r="A67" i="26"/>
  <c r="A66" i="26"/>
  <c r="A65" i="26"/>
  <c r="A64" i="26"/>
  <c r="A63" i="26"/>
  <c r="A62" i="26"/>
  <c r="A61" i="26"/>
  <c r="A60" i="26"/>
  <c r="A59" i="26"/>
  <c r="A58" i="26"/>
  <c r="A57" i="26"/>
  <c r="A56" i="26"/>
  <c r="A55" i="26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H2" i="26"/>
  <c r="G2" i="26"/>
  <c r="F2" i="26"/>
  <c r="E2" i="26"/>
  <c r="D2" i="26"/>
  <c r="C2" i="26"/>
  <c r="B2" i="26"/>
  <c r="H1" i="26"/>
  <c r="H23" i="26" s="1"/>
  <c r="H24" i="26" s="1"/>
  <c r="H25" i="26" s="1"/>
  <c r="H26" i="26" s="1"/>
  <c r="H27" i="26" s="1"/>
  <c r="H28" i="26" s="1"/>
  <c r="H29" i="26" s="1"/>
  <c r="H30" i="26" s="1"/>
  <c r="H31" i="26" s="1"/>
  <c r="H32" i="26" s="1"/>
  <c r="H33" i="26" s="1"/>
  <c r="H34" i="26" s="1"/>
  <c r="H35" i="26" s="1"/>
  <c r="H36" i="26" s="1"/>
  <c r="H37" i="26" s="1"/>
  <c r="H38" i="26" s="1"/>
  <c r="H39" i="26" s="1"/>
  <c r="H40" i="26" s="1"/>
  <c r="H41" i="26" s="1"/>
  <c r="H42" i="26" s="1"/>
  <c r="H43" i="26" s="1"/>
  <c r="H44" i="26" s="1"/>
  <c r="H45" i="26" s="1"/>
  <c r="H46" i="26" s="1"/>
  <c r="H47" i="26" s="1"/>
  <c r="H48" i="26" s="1"/>
  <c r="H49" i="26" s="1"/>
  <c r="H50" i="26" s="1"/>
  <c r="H51" i="26" s="1"/>
  <c r="H52" i="26" s="1"/>
  <c r="H53" i="26" s="1"/>
  <c r="H54" i="26" s="1"/>
  <c r="H55" i="26" s="1"/>
  <c r="H56" i="26" s="1"/>
  <c r="H57" i="26" s="1"/>
  <c r="H58" i="26" s="1"/>
  <c r="H59" i="26" s="1"/>
  <c r="H60" i="26" s="1"/>
  <c r="H61" i="26" s="1"/>
  <c r="H62" i="26" s="1"/>
  <c r="H63" i="26" s="1"/>
  <c r="H64" i="26" s="1"/>
  <c r="H65" i="26" s="1"/>
  <c r="H66" i="26" s="1"/>
  <c r="H67" i="26" s="1"/>
  <c r="H68" i="26" s="1"/>
  <c r="H69" i="26" s="1"/>
  <c r="H70" i="26" s="1"/>
  <c r="H71" i="26" s="1"/>
  <c r="H72" i="26" s="1"/>
  <c r="H73" i="26" s="1"/>
  <c r="H74" i="26" s="1"/>
  <c r="H75" i="26" s="1"/>
  <c r="H76" i="26" s="1"/>
  <c r="H77" i="26" s="1"/>
  <c r="H78" i="26" s="1"/>
  <c r="H79" i="26" s="1"/>
  <c r="H80" i="26" s="1"/>
  <c r="H81" i="26" s="1"/>
  <c r="G1" i="26"/>
  <c r="G28" i="26" s="1"/>
  <c r="F1" i="26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E1" i="26"/>
  <c r="E40" i="26" s="1"/>
  <c r="D1" i="26"/>
  <c r="D43" i="26" s="1"/>
  <c r="C1" i="26"/>
  <c r="C19" i="26" s="1"/>
  <c r="B1" i="26"/>
  <c r="B29" i="26" s="1"/>
  <c r="P68" i="28" l="1"/>
  <c r="AQ144" i="28"/>
  <c r="S132" i="28"/>
  <c r="AC144" i="28"/>
  <c r="O72" i="28"/>
  <c r="Z144" i="28"/>
  <c r="P144" i="28"/>
  <c r="P67" i="28"/>
  <c r="P66" i="28"/>
  <c r="P71" i="28"/>
  <c r="P70" i="28"/>
  <c r="P69" i="28"/>
  <c r="AK144" i="28"/>
  <c r="AU144" i="28"/>
  <c r="Q144" i="28"/>
  <c r="Q132" i="28"/>
  <c r="G144" i="28"/>
  <c r="G132" i="28"/>
  <c r="Y144" i="28"/>
  <c r="Y132" i="28"/>
  <c r="L144" i="28"/>
  <c r="L132" i="28"/>
  <c r="AV144" i="28"/>
  <c r="AV132" i="28"/>
  <c r="J144" i="28"/>
  <c r="W144" i="28"/>
  <c r="W132" i="28"/>
  <c r="AM144" i="28"/>
  <c r="AM132" i="28"/>
  <c r="AZ144" i="28"/>
  <c r="AZ132" i="28"/>
  <c r="AI144" i="28"/>
  <c r="AI132" i="28"/>
  <c r="AO144" i="28"/>
  <c r="AO132" i="28"/>
  <c r="AJ144" i="28"/>
  <c r="AJ132" i="28"/>
  <c r="AY144" i="28"/>
  <c r="AY132" i="28"/>
  <c r="I144" i="28"/>
  <c r="I132" i="28"/>
  <c r="AA144" i="28"/>
  <c r="AA132" i="28"/>
  <c r="X144" i="28"/>
  <c r="X132" i="28"/>
  <c r="AG144" i="28"/>
  <c r="AG132" i="28"/>
  <c r="T144" i="28"/>
  <c r="T132" i="28"/>
  <c r="K144" i="28"/>
  <c r="K132" i="28"/>
  <c r="H144" i="28"/>
  <c r="H132" i="28"/>
  <c r="AN144" i="28"/>
  <c r="O144" i="28"/>
  <c r="O132" i="28"/>
  <c r="AB144" i="28"/>
  <c r="AB132" i="28"/>
  <c r="AR144" i="28"/>
  <c r="AR132" i="28"/>
  <c r="AF144" i="28"/>
  <c r="AE144" i="28"/>
  <c r="AE132" i="28"/>
  <c r="AW144" i="28"/>
  <c r="AW132" i="28"/>
  <c r="K72" i="28"/>
  <c r="E144" i="28"/>
  <c r="P60" i="28"/>
  <c r="P84" i="28" s="1"/>
  <c r="BA144" i="28"/>
  <c r="U144" i="28"/>
  <c r="R144" i="28"/>
  <c r="M144" i="28"/>
  <c r="AX144" i="28"/>
  <c r="AS144" i="28"/>
  <c r="AP144" i="28"/>
  <c r="AL144" i="28"/>
  <c r="AD144" i="28"/>
  <c r="V144" i="28"/>
  <c r="N144" i="28"/>
  <c r="F144" i="28"/>
  <c r="AT144" i="28"/>
  <c r="P48" i="28"/>
  <c r="H72" i="28"/>
  <c r="M72" i="28"/>
  <c r="E72" i="28"/>
  <c r="J72" i="28"/>
  <c r="G72" i="28"/>
  <c r="I72" i="28"/>
  <c r="N72" i="28"/>
  <c r="L72" i="28"/>
  <c r="F72" i="28"/>
  <c r="D7" i="26"/>
  <c r="D9" i="26"/>
  <c r="D11" i="26"/>
  <c r="D13" i="26"/>
  <c r="D15" i="26"/>
  <c r="D18" i="26"/>
  <c r="D20" i="26"/>
  <c r="D22" i="26"/>
  <c r="E25" i="26"/>
  <c r="B28" i="26"/>
  <c r="E31" i="26"/>
  <c r="E33" i="26"/>
  <c r="E41" i="26"/>
  <c r="G5" i="26"/>
  <c r="G7" i="26"/>
  <c r="G9" i="26"/>
  <c r="G11" i="26"/>
  <c r="G1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C25" i="26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58" i="26" s="1"/>
  <c r="C59" i="26" s="1"/>
  <c r="C60" i="26" s="1"/>
  <c r="C61" i="26" s="1"/>
  <c r="C62" i="26" s="1"/>
  <c r="C63" i="26" s="1"/>
  <c r="C64" i="26" s="1"/>
  <c r="C65" i="26" s="1"/>
  <c r="C66" i="26" s="1"/>
  <c r="C67" i="26" s="1"/>
  <c r="C68" i="26" s="1"/>
  <c r="C69" i="26" s="1"/>
  <c r="C70" i="26" s="1"/>
  <c r="C71" i="26" s="1"/>
  <c r="C72" i="26" s="1"/>
  <c r="C73" i="26" s="1"/>
  <c r="C74" i="26" s="1"/>
  <c r="C75" i="26" s="1"/>
  <c r="C76" i="26" s="1"/>
  <c r="C77" i="26" s="1"/>
  <c r="C78" i="26" s="1"/>
  <c r="C79" i="26" s="1"/>
  <c r="C80" i="26" s="1"/>
  <c r="C81" i="26" s="1"/>
  <c r="E26" i="26"/>
  <c r="G27" i="26"/>
  <c r="D29" i="26"/>
  <c r="B31" i="26"/>
  <c r="B33" i="26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B58" i="26" s="1"/>
  <c r="B59" i="26" s="1"/>
  <c r="B60" i="26" s="1"/>
  <c r="B61" i="26" s="1"/>
  <c r="B62" i="26" s="1"/>
  <c r="B63" i="26" s="1"/>
  <c r="B64" i="26" s="1"/>
  <c r="B65" i="26" s="1"/>
  <c r="B66" i="26" s="1"/>
  <c r="B67" i="26" s="1"/>
  <c r="B68" i="26" s="1"/>
  <c r="B69" i="26" s="1"/>
  <c r="B70" i="26" s="1"/>
  <c r="B71" i="26" s="1"/>
  <c r="B72" i="26" s="1"/>
  <c r="B73" i="26" s="1"/>
  <c r="B74" i="26" s="1"/>
  <c r="B75" i="26" s="1"/>
  <c r="B76" i="26" s="1"/>
  <c r="B77" i="26" s="1"/>
  <c r="B78" i="26" s="1"/>
  <c r="B79" i="26" s="1"/>
  <c r="B80" i="26" s="1"/>
  <c r="B81" i="26" s="1"/>
  <c r="E35" i="26"/>
  <c r="D38" i="26"/>
  <c r="C5" i="26"/>
  <c r="C6" i="26"/>
  <c r="C8" i="26"/>
  <c r="C9" i="26"/>
  <c r="C10" i="26"/>
  <c r="C13" i="26"/>
  <c r="C16" i="26"/>
  <c r="C18" i="26"/>
  <c r="C20" i="26"/>
  <c r="C21" i="26"/>
  <c r="C22" i="26"/>
  <c r="C23" i="26"/>
  <c r="C24" i="26"/>
  <c r="D25" i="26"/>
  <c r="F26" i="26"/>
  <c r="E29" i="26"/>
  <c r="D31" i="26"/>
  <c r="D33" i="26"/>
  <c r="E38" i="26"/>
  <c r="D41" i="26"/>
  <c r="D44" i="26"/>
  <c r="C7" i="26"/>
  <c r="C11" i="26"/>
  <c r="C12" i="26"/>
  <c r="C14" i="26"/>
  <c r="C15" i="26"/>
  <c r="C17" i="26"/>
  <c r="D5" i="26"/>
  <c r="D6" i="26"/>
  <c r="D8" i="26"/>
  <c r="D10" i="26"/>
  <c r="D12" i="26"/>
  <c r="D14" i="26"/>
  <c r="D16" i="26"/>
  <c r="D17" i="26"/>
  <c r="D19" i="26"/>
  <c r="D21" i="26"/>
  <c r="D23" i="26"/>
  <c r="D24" i="26"/>
  <c r="G26" i="26"/>
  <c r="G29" i="26"/>
  <c r="G30" i="26" s="1"/>
  <c r="G31" i="26" s="1"/>
  <c r="G32" i="26" s="1"/>
  <c r="G33" i="26" s="1"/>
  <c r="G34" i="26" s="1"/>
  <c r="G35" i="26" s="1"/>
  <c r="G36" i="26" s="1"/>
  <c r="G37" i="26" s="1"/>
  <c r="G38" i="26" s="1"/>
  <c r="G39" i="26" s="1"/>
  <c r="G40" i="26" s="1"/>
  <c r="G41" i="26" s="1"/>
  <c r="G42" i="26" s="1"/>
  <c r="G43" i="26" s="1"/>
  <c r="G44" i="26" s="1"/>
  <c r="G45" i="26" s="1"/>
  <c r="G46" i="26" s="1"/>
  <c r="G47" i="26" s="1"/>
  <c r="G48" i="26" s="1"/>
  <c r="G49" i="26" s="1"/>
  <c r="G50" i="26" s="1"/>
  <c r="G51" i="26" s="1"/>
  <c r="G52" i="26" s="1"/>
  <c r="G53" i="26" s="1"/>
  <c r="G54" i="26" s="1"/>
  <c r="G55" i="26" s="1"/>
  <c r="G56" i="26" s="1"/>
  <c r="G57" i="26" s="1"/>
  <c r="G58" i="26" s="1"/>
  <c r="G59" i="26" s="1"/>
  <c r="G60" i="26" s="1"/>
  <c r="G61" i="26" s="1"/>
  <c r="G62" i="26" s="1"/>
  <c r="G63" i="26" s="1"/>
  <c r="G64" i="26" s="1"/>
  <c r="G65" i="26" s="1"/>
  <c r="G66" i="26" s="1"/>
  <c r="G67" i="26" s="1"/>
  <c r="G68" i="26" s="1"/>
  <c r="G69" i="26" s="1"/>
  <c r="G70" i="26" s="1"/>
  <c r="G71" i="26" s="1"/>
  <c r="G72" i="26" s="1"/>
  <c r="G73" i="26" s="1"/>
  <c r="G74" i="26" s="1"/>
  <c r="G75" i="26" s="1"/>
  <c r="G76" i="26" s="1"/>
  <c r="G77" i="26" s="1"/>
  <c r="G78" i="26" s="1"/>
  <c r="G79" i="26" s="1"/>
  <c r="G80" i="26" s="1"/>
  <c r="G81" i="26" s="1"/>
  <c r="D36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F25" i="26"/>
  <c r="D28" i="26"/>
  <c r="E36" i="26"/>
  <c r="D39" i="26"/>
  <c r="D45" i="26"/>
  <c r="D46" i="26" s="1"/>
  <c r="D47" i="26" s="1"/>
  <c r="D48" i="26" s="1"/>
  <c r="D49" i="26" s="1"/>
  <c r="D50" i="26" s="1"/>
  <c r="D51" i="26" s="1"/>
  <c r="D52" i="26" s="1"/>
  <c r="D53" i="26" s="1"/>
  <c r="D54" i="26" s="1"/>
  <c r="D55" i="26" s="1"/>
  <c r="D56" i="26" s="1"/>
  <c r="D57" i="26" s="1"/>
  <c r="D58" i="26" s="1"/>
  <c r="D59" i="26" s="1"/>
  <c r="D60" i="26" s="1"/>
  <c r="D61" i="26" s="1"/>
  <c r="D62" i="26" s="1"/>
  <c r="D63" i="26" s="1"/>
  <c r="D64" i="26" s="1"/>
  <c r="D65" i="26" s="1"/>
  <c r="D66" i="26" s="1"/>
  <c r="D67" i="26" s="1"/>
  <c r="D68" i="26" s="1"/>
  <c r="D69" i="26" s="1"/>
  <c r="D70" i="26" s="1"/>
  <c r="D71" i="26" s="1"/>
  <c r="D72" i="26" s="1"/>
  <c r="D73" i="26" s="1"/>
  <c r="D74" i="26" s="1"/>
  <c r="D75" i="26" s="1"/>
  <c r="D76" i="26" s="1"/>
  <c r="D77" i="26" s="1"/>
  <c r="D78" i="26" s="1"/>
  <c r="D79" i="26" s="1"/>
  <c r="D80" i="26" s="1"/>
  <c r="D81" i="26" s="1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G25" i="26"/>
  <c r="B27" i="26"/>
  <c r="E28" i="26"/>
  <c r="B30" i="26"/>
  <c r="B32" i="26"/>
  <c r="D34" i="26"/>
  <c r="E39" i="26"/>
  <c r="D42" i="26"/>
  <c r="G6" i="26"/>
  <c r="G8" i="26"/>
  <c r="G10" i="26"/>
  <c r="G12" i="26"/>
  <c r="G13" i="26"/>
  <c r="G15" i="26"/>
  <c r="G16" i="26"/>
  <c r="G17" i="26"/>
  <c r="G18" i="26"/>
  <c r="G19" i="26"/>
  <c r="G20" i="26"/>
  <c r="G21" i="26"/>
  <c r="G22" i="26"/>
  <c r="G23" i="26"/>
  <c r="G24" i="26"/>
  <c r="D27" i="26"/>
  <c r="D30" i="26"/>
  <c r="D32" i="26"/>
  <c r="E34" i="26"/>
  <c r="D37" i="26"/>
  <c r="E42" i="26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B26" i="26"/>
  <c r="E27" i="26"/>
  <c r="E30" i="26"/>
  <c r="E32" i="26"/>
  <c r="E37" i="26"/>
  <c r="D40" i="26"/>
  <c r="B25" i="26"/>
  <c r="D26" i="26"/>
  <c r="D35" i="26"/>
  <c r="P72" i="28" l="1"/>
</calcChain>
</file>

<file path=xl/sharedStrings.xml><?xml version="1.0" encoding="utf-8"?>
<sst xmlns="http://schemas.openxmlformats.org/spreadsheetml/2006/main" count="185" uniqueCount="74">
  <si>
    <t>France</t>
  </si>
  <si>
    <t>Germany</t>
  </si>
  <si>
    <t>Italy</t>
  </si>
  <si>
    <t>Spain</t>
  </si>
  <si>
    <t>Sweden</t>
  </si>
  <si>
    <t>US</t>
  </si>
  <si>
    <t>Date</t>
  </si>
  <si>
    <t>Adjustment</t>
  </si>
  <si>
    <t>Days</t>
  </si>
  <si>
    <t>Col_Offset</t>
  </si>
  <si>
    <t>Rebase_Offset</t>
  </si>
  <si>
    <t>Update process:</t>
  </si>
  <si>
    <t>Main charts are "Adj Pop Chart/Mavg/Poly"</t>
  </si>
  <si>
    <t>Covid-19 Simple Analysis</t>
  </si>
  <si>
    <t>UK</t>
  </si>
  <si>
    <t>New York</t>
  </si>
  <si>
    <t>Belgium</t>
  </si>
  <si>
    <t>Run Pandas script to generate source data</t>
  </si>
  <si>
    <t>Copy pandas output data to Adj Daily Deaths sheet</t>
  </si>
  <si>
    <t>If not updated, check chart data range</t>
  </si>
  <si>
    <t>X-axis may need updating to extend to cover full range</t>
  </si>
  <si>
    <t>All data processing now done in Python Pandas script</t>
  </si>
  <si>
    <t>Deaths by age group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</si>
  <si>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</si>
  <si>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</si>
  <si>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</si>
  <si>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</si>
  <si>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</si>
  <si>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</si>
  <si>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</si>
  <si>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</si>
  <si>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</si>
  <si>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</si>
  <si>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</si>
  <si>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</si>
  <si>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</si>
  <si>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</si>
  <si>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</si>
  <si>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</si>
  <si>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</si>
  <si>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</si>
  <si>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</si>
  <si>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90+</t>
  </si>
  <si>
    <t>Under 1 year</t>
  </si>
  <si>
    <t>01-14</t>
  </si>
  <si>
    <t>15-44</t>
  </si>
  <si>
    <t>45-64</t>
  </si>
  <si>
    <t>65-74</t>
  </si>
  <si>
    <t>75-84</t>
  </si>
  <si>
    <t>85+</t>
  </si>
  <si>
    <t>Week</t>
  </si>
  <si>
    <t>&lt;1 year</t>
  </si>
  <si>
    <t>ending</t>
  </si>
  <si>
    <t>Figure 3: Population pyramid for UK, mid-2018, single year of age 0 to 89</t>
  </si>
  <si>
    <t>Age</t>
  </si>
  <si>
    <t>Population Male Mid-2018</t>
  </si>
  <si>
    <t>Population Female Mid-2018</t>
  </si>
  <si>
    <t>Check</t>
  </si>
  <si>
    <t>Death reporting groups</t>
  </si>
  <si>
    <t>Increased mortality risk 2019 vs. 2018</t>
  </si>
  <si>
    <t>2020 Death data</t>
  </si>
  <si>
    <t>2019 Death data</t>
  </si>
  <si>
    <t>Difference in recorded UK deaths 2019 - 2018 (i.e. increase Y-on-Y)</t>
  </si>
  <si>
    <t>Relative diff in recorded UK deaths 2019 - 2019 (i.e. increase Y-on-Y)</t>
  </si>
  <si>
    <t>(Weekly figures annualized for equivalent additional deaths as a proportion of the age group)</t>
  </si>
  <si>
    <t>TOTAL</t>
  </si>
  <si>
    <t>2019 Deaths Data for noise analysis</t>
  </si>
  <si>
    <t>Annual mortality risk (2020)</t>
  </si>
  <si>
    <t>2020 deaths normalized to 2019</t>
  </si>
  <si>
    <t>Chance of death in the next 12m based if this weekly rate were to continue)</t>
  </si>
  <si>
    <t>Absolute mortality increase annualised (2020 vs. 2019)</t>
  </si>
  <si>
    <t>Relative mortality risk increase (2020 vs. 2019)</t>
  </si>
  <si>
    <t xml:space="preserve">UK deaths (2020 vs. 2019) </t>
  </si>
  <si>
    <t>Increase Y-on-Y (negative numbers green in parentheses)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</si>
</sst>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yyyy\-mm\-dd\ hh:mm:ss"/>
    <numFmt numFmtId="169" formatCode="_-* #,##0.00_-;\-* #,##0.00_-;_-* &quot;-&quot;??_-;_-@_-"/>
    <numFmt numFmtId="170" formatCode="General_)"/>
    <numFmt numFmtId="176" formatCode="[Color9]#,##0_ ;[Color10]\(#,##0\)"/>
    <numFmt numFmtId="181" formatCode="[Color9]\+#,##0_ %;[Color10]\-#,##0%"/>
    <numFmt numFmtId="183" formatCode="[Color9]\+0.000%;[Color10]\-0.000%"/>
    <numFmt numFmtId="184" formatCode="[Color9]0.000%;[Color10]\-0.000%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Helv"/>
    </font>
    <font>
      <u/>
      <sz val="7.5"/>
      <color indexed="12"/>
      <name val="Helv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292929"/>
      <name val="Arial"/>
      <family val="2"/>
    </font>
    <font>
      <i/>
      <sz val="11"/>
      <color theme="1"/>
      <name val="Calibri"/>
      <family val="2"/>
      <scheme val="minor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 style="medium">
        <color rgb="FF002060"/>
      </right>
      <top/>
      <bottom/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 style="thin">
        <color indexed="64"/>
      </top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 style="thin">
        <color indexed="64"/>
      </bottom>
      <diagonal/>
    </border>
  </borders>
  <cellStyleXfs count="32">
    <xf numFmtId="0" fontId="0" fillId="0" borderId="0"/>
    <xf numFmtId="0" fontId="4" fillId="0" borderId="0"/>
    <xf numFmtId="169" fontId="5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170" fontId="8" fillId="0" borderId="0"/>
    <xf numFmtId="17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11" fillId="0" borderId="0" applyNumberFormat="0" applyFill="0" applyBorder="0" applyAlignment="0" applyProtection="0"/>
    <xf numFmtId="0" fontId="10" fillId="0" borderId="0"/>
    <xf numFmtId="0" fontId="12" fillId="0" borderId="0" applyNumberForma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0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0" fontId="2" fillId="0" borderId="0" xfId="0" applyFont="1"/>
    <xf numFmtId="165" fontId="1" fillId="0" borderId="1" xfId="0" applyNumberFormat="1" applyFont="1" applyBorder="1" applyAlignment="1">
      <alignment horizontal="center" vertical="top"/>
    </xf>
    <xf numFmtId="0" fontId="4" fillId="0" borderId="0" xfId="1"/>
    <xf numFmtId="3" fontId="5" fillId="0" borderId="0" xfId="5" applyNumberFormat="1" applyFont="1" applyFill="1" applyAlignment="1">
      <alignment horizontal="right"/>
    </xf>
    <xf numFmtId="170" fontId="5" fillId="0" borderId="0" xfId="10" applyFont="1" applyFill="1" applyAlignment="1">
      <alignment wrapText="1"/>
    </xf>
    <xf numFmtId="170" fontId="6" fillId="0" borderId="0" xfId="10" applyFont="1" applyFill="1" applyAlignment="1">
      <alignment wrapText="1"/>
    </xf>
    <xf numFmtId="170" fontId="5" fillId="0" borderId="0" xfId="10" quotePrefix="1" applyFont="1" applyFill="1" applyAlignment="1">
      <alignment wrapText="1"/>
    </xf>
    <xf numFmtId="0" fontId="4" fillId="0" borderId="0" xfId="1" applyAlignment="1">
      <alignment horizontal="left"/>
    </xf>
    <xf numFmtId="0" fontId="13" fillId="0" borderId="8" xfId="0" applyFont="1" applyBorder="1"/>
    <xf numFmtId="16" fontId="5" fillId="0" borderId="6" xfId="10" applyNumberFormat="1" applyFon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3" xfId="0" applyBorder="1"/>
    <xf numFmtId="0" fontId="13" fillId="0" borderId="0" xfId="0" applyFont="1"/>
    <xf numFmtId="3" fontId="0" fillId="0" borderId="0" xfId="0" applyNumberFormat="1"/>
    <xf numFmtId="170" fontId="5" fillId="0" borderId="0" xfId="10" quotePrefix="1" applyFont="1" applyAlignment="1">
      <alignment wrapText="1"/>
    </xf>
    <xf numFmtId="170" fontId="5" fillId="0" borderId="0" xfId="10" applyFont="1" applyAlignment="1">
      <alignment wrapText="1"/>
    </xf>
    <xf numFmtId="3" fontId="5" fillId="0" borderId="0" xfId="12" applyNumberFormat="1" applyAlignment="1">
      <alignment horizontal="right"/>
    </xf>
    <xf numFmtId="3" fontId="5" fillId="0" borderId="0" xfId="5" applyNumberFormat="1" applyFont="1" applyAlignment="1">
      <alignment horizontal="right"/>
    </xf>
    <xf numFmtId="170" fontId="5" fillId="0" borderId="3" xfId="10" quotePrefix="1" applyFont="1" applyBorder="1" applyAlignment="1">
      <alignment horizontal="right"/>
    </xf>
    <xf numFmtId="170" fontId="6" fillId="0" borderId="0" xfId="10" applyFont="1" applyAlignment="1">
      <alignment wrapText="1"/>
    </xf>
    <xf numFmtId="170" fontId="5" fillId="0" borderId="3" xfId="10" quotePrefix="1" applyFont="1" applyBorder="1" applyAlignment="1">
      <alignment horizontal="right"/>
    </xf>
    <xf numFmtId="170" fontId="6" fillId="0" borderId="0" xfId="10" applyFont="1" applyAlignment="1">
      <alignment wrapText="1"/>
    </xf>
    <xf numFmtId="170" fontId="5" fillId="0" borderId="0" xfId="10" quotePrefix="1" applyFont="1" applyAlignment="1">
      <alignment wrapText="1"/>
    </xf>
    <xf numFmtId="170" fontId="5" fillId="0" borderId="0" xfId="10" applyFont="1" applyAlignment="1">
      <alignment wrapText="1"/>
    </xf>
    <xf numFmtId="170" fontId="5" fillId="0" borderId="5" xfId="10" quotePrefix="1" applyFont="1" applyBorder="1" applyAlignment="1">
      <alignment wrapText="1"/>
    </xf>
    <xf numFmtId="0" fontId="0" fillId="0" borderId="5" xfId="0" applyBorder="1"/>
    <xf numFmtId="170" fontId="5" fillId="0" borderId="5" xfId="10" applyFont="1" applyBorder="1" applyAlignment="1">
      <alignment wrapText="1"/>
    </xf>
    <xf numFmtId="0" fontId="0" fillId="0" borderId="0" xfId="0" applyBorder="1"/>
    <xf numFmtId="170" fontId="6" fillId="0" borderId="5" xfId="10" applyFont="1" applyBorder="1" applyAlignment="1">
      <alignment horizontal="right" wrapText="1"/>
    </xf>
    <xf numFmtId="3" fontId="5" fillId="0" borderId="0" xfId="12" applyNumberFormat="1" applyBorder="1" applyAlignment="1">
      <alignment horizontal="right"/>
    </xf>
    <xf numFmtId="170" fontId="6" fillId="0" borderId="5" xfId="10" applyFont="1" applyBorder="1" applyAlignment="1">
      <alignment wrapText="1"/>
    </xf>
    <xf numFmtId="0" fontId="0" fillId="0" borderId="7" xfId="0" applyBorder="1"/>
    <xf numFmtId="16" fontId="5" fillId="0" borderId="0" xfId="10" applyNumberFormat="1" applyFont="1" applyBorder="1" applyAlignment="1">
      <alignment horizontal="center" vertical="top"/>
    </xf>
    <xf numFmtId="16" fontId="5" fillId="0" borderId="0" xfId="10" applyNumberFormat="1" applyFont="1" applyFill="1" applyBorder="1" applyAlignment="1">
      <alignment horizontal="center" vertical="top"/>
    </xf>
    <xf numFmtId="3" fontId="5" fillId="0" borderId="0" xfId="5" applyNumberFormat="1" applyFont="1" applyBorder="1" applyAlignment="1">
      <alignment horizontal="right"/>
    </xf>
    <xf numFmtId="16" fontId="5" fillId="0" borderId="0" xfId="10" applyNumberFormat="1" applyFont="1" applyAlignment="1">
      <alignment horizontal="right"/>
    </xf>
    <xf numFmtId="170" fontId="5" fillId="0" borderId="0" xfId="10" applyFont="1" applyFill="1" applyAlignment="1">
      <alignment wrapText="1"/>
    </xf>
    <xf numFmtId="170" fontId="5" fillId="0" borderId="0" xfId="10" quotePrefix="1" applyFont="1" applyAlignment="1">
      <alignment wrapText="1"/>
    </xf>
    <xf numFmtId="3" fontId="5" fillId="0" borderId="0" xfId="5" applyNumberFormat="1" applyFont="1" applyAlignment="1">
      <alignment horizontal="right"/>
    </xf>
    <xf numFmtId="170" fontId="6" fillId="0" borderId="0" xfId="10" applyFont="1" applyAlignment="1"/>
    <xf numFmtId="176" fontId="0" fillId="0" borderId="0" xfId="0" applyNumberForma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0" fontId="5" fillId="0" borderId="9" xfId="10" applyFont="1" applyBorder="1" applyAlignment="1">
      <alignment wrapText="1"/>
    </xf>
    <xf numFmtId="176" fontId="0" fillId="0" borderId="4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170" fontId="5" fillId="0" borderId="0" xfId="10" applyFont="1" applyBorder="1" applyAlignment="1">
      <alignment wrapText="1"/>
    </xf>
    <xf numFmtId="181" fontId="0" fillId="0" borderId="0" xfId="0" applyNumberFormat="1" applyBorder="1" applyAlignment="1">
      <alignment horizontal="center"/>
    </xf>
    <xf numFmtId="181" fontId="0" fillId="0" borderId="4" xfId="0" applyNumberFormat="1" applyBorder="1" applyAlignment="1">
      <alignment horizontal="center"/>
    </xf>
    <xf numFmtId="0" fontId="0" fillId="0" borderId="4" xfId="0" applyBorder="1"/>
    <xf numFmtId="170" fontId="14" fillId="0" borderId="0" xfId="10" applyFont="1"/>
    <xf numFmtId="170" fontId="10" fillId="0" borderId="0" xfId="10" applyFont="1"/>
    <xf numFmtId="0" fontId="15" fillId="0" borderId="0" xfId="10" applyNumberFormat="1" applyFont="1"/>
    <xf numFmtId="0" fontId="16" fillId="0" borderId="0" xfId="0" applyFont="1"/>
    <xf numFmtId="170" fontId="6" fillId="0" borderId="11" xfId="10" applyFont="1" applyBorder="1" applyAlignment="1">
      <alignment horizontal="right" wrapText="1"/>
    </xf>
    <xf numFmtId="3" fontId="10" fillId="0" borderId="0" xfId="10" applyNumberFormat="1" applyFont="1" applyAlignment="1">
      <alignment wrapText="1"/>
    </xf>
    <xf numFmtId="3" fontId="5" fillId="0" borderId="0" xfId="31" applyNumberFormat="1" applyFont="1" applyBorder="1" applyAlignment="1">
      <alignment horizontal="right" wrapText="1"/>
    </xf>
    <xf numFmtId="3" fontId="10" fillId="0" borderId="0" xfId="0" applyNumberFormat="1" applyFont="1"/>
    <xf numFmtId="170" fontId="5" fillId="0" borderId="8" xfId="10" quotePrefix="1" applyFont="1" applyBorder="1" applyAlignment="1">
      <alignment wrapText="1"/>
    </xf>
    <xf numFmtId="3" fontId="0" fillId="0" borderId="7" xfId="0" applyNumberFormat="1" applyBorder="1"/>
    <xf numFmtId="3" fontId="0" fillId="0" borderId="6" xfId="0" applyNumberFormat="1" applyBorder="1"/>
    <xf numFmtId="3" fontId="0" fillId="0" borderId="10" xfId="0" applyNumberFormat="1" applyBorder="1"/>
    <xf numFmtId="183" fontId="0" fillId="0" borderId="0" xfId="0" applyNumberFormat="1" applyBorder="1" applyAlignment="1">
      <alignment horizontal="center"/>
    </xf>
    <xf numFmtId="0" fontId="6" fillId="0" borderId="0" xfId="10" applyNumberFormat="1" applyFont="1" applyFill="1" applyAlignment="1"/>
    <xf numFmtId="0" fontId="5" fillId="0" borderId="0" xfId="5" applyNumberFormat="1" applyFont="1" applyFill="1" applyAlignment="1">
      <alignment horizontal="right"/>
    </xf>
    <xf numFmtId="170" fontId="5" fillId="0" borderId="8" xfId="10" quotePrefix="1" applyFont="1" applyFill="1" applyBorder="1" applyAlignment="1">
      <alignment wrapText="1"/>
    </xf>
    <xf numFmtId="181" fontId="0" fillId="0" borderId="3" xfId="0" applyNumberFormat="1" applyBorder="1" applyAlignment="1">
      <alignment horizontal="center"/>
    </xf>
    <xf numFmtId="181" fontId="0" fillId="0" borderId="7" xfId="0" applyNumberFormat="1" applyBorder="1" applyAlignment="1">
      <alignment horizontal="center"/>
    </xf>
    <xf numFmtId="181" fontId="0" fillId="0" borderId="6" xfId="0" applyNumberFormat="1" applyBorder="1" applyAlignment="1">
      <alignment horizontal="center"/>
    </xf>
    <xf numFmtId="181" fontId="0" fillId="0" borderId="10" xfId="0" applyNumberFormat="1" applyBorder="1" applyAlignment="1">
      <alignment horizontal="center"/>
    </xf>
    <xf numFmtId="183" fontId="0" fillId="0" borderId="4" xfId="0" applyNumberFormat="1" applyBorder="1" applyAlignment="1">
      <alignment horizontal="center"/>
    </xf>
    <xf numFmtId="170" fontId="5" fillId="0" borderId="9" xfId="10" applyFont="1" applyFill="1" applyBorder="1" applyAlignment="1">
      <alignment wrapText="1"/>
    </xf>
    <xf numFmtId="170" fontId="5" fillId="0" borderId="12" xfId="10" applyFont="1" applyBorder="1" applyAlignment="1">
      <alignment wrapText="1"/>
    </xf>
    <xf numFmtId="181" fontId="0" fillId="0" borderId="2" xfId="0" applyNumberForma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76" fontId="0" fillId="0" borderId="13" xfId="0" applyNumberFormat="1" applyBorder="1" applyAlignment="1">
      <alignment horizontal="center"/>
    </xf>
    <xf numFmtId="183" fontId="0" fillId="0" borderId="2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83" fontId="0" fillId="0" borderId="6" xfId="0" applyNumberFormat="1" applyBorder="1" applyAlignment="1">
      <alignment horizontal="center"/>
    </xf>
    <xf numFmtId="183" fontId="0" fillId="0" borderId="10" xfId="0" applyNumberFormat="1" applyBorder="1" applyAlignment="1">
      <alignment horizontal="center"/>
    </xf>
    <xf numFmtId="170" fontId="5" fillId="0" borderId="12" xfId="10" applyFont="1" applyFill="1" applyBorder="1" applyAlignment="1">
      <alignment wrapText="1"/>
    </xf>
    <xf numFmtId="0" fontId="0" fillId="0" borderId="2" xfId="0" applyBorder="1"/>
    <xf numFmtId="183" fontId="0" fillId="0" borderId="13" xfId="0" applyNumberFormat="1" applyBorder="1" applyAlignment="1">
      <alignment horizontal="center"/>
    </xf>
    <xf numFmtId="184" fontId="0" fillId="0" borderId="0" xfId="0" applyNumberFormat="1" applyBorder="1" applyAlignment="1">
      <alignment horizontal="center"/>
    </xf>
    <xf numFmtId="184" fontId="0" fillId="0" borderId="4" xfId="0" applyNumberFormat="1" applyBorder="1" applyAlignment="1">
      <alignment horizontal="center"/>
    </xf>
    <xf numFmtId="0" fontId="0" fillId="0" borderId="14" xfId="0" applyBorder="1" applyAlignment="1">
      <alignment horizontal="center" vertical="top"/>
    </xf>
    <xf numFmtId="16" fontId="5" fillId="0" borderId="15" xfId="10" applyNumberFormat="1" applyFont="1" applyBorder="1" applyAlignment="1">
      <alignment horizontal="center" vertical="top"/>
    </xf>
    <xf numFmtId="183" fontId="0" fillId="0" borderId="17" xfId="0" applyNumberFormat="1" applyBorder="1" applyAlignment="1">
      <alignment horizontal="center"/>
    </xf>
    <xf numFmtId="184" fontId="0" fillId="2" borderId="15" xfId="0" applyNumberFormat="1" applyFill="1" applyBorder="1" applyAlignment="1">
      <alignment horizontal="center"/>
    </xf>
    <xf numFmtId="184" fontId="0" fillId="2" borderId="18" xfId="0" applyNumberFormat="1" applyFill="1" applyBorder="1" applyAlignment="1">
      <alignment horizontal="center"/>
    </xf>
    <xf numFmtId="0" fontId="17" fillId="0" borderId="14" xfId="0" applyFont="1" applyBorder="1" applyAlignment="1">
      <alignment horizontal="center" vertical="top"/>
    </xf>
    <xf numFmtId="16" fontId="18" fillId="0" borderId="15" xfId="10" applyNumberFormat="1" applyFont="1" applyBorder="1" applyAlignment="1">
      <alignment horizontal="center" vertical="top"/>
    </xf>
    <xf numFmtId="176" fontId="17" fillId="0" borderId="15" xfId="0" applyNumberFormat="1" applyFont="1" applyBorder="1" applyAlignment="1">
      <alignment horizontal="center"/>
    </xf>
    <xf numFmtId="176" fontId="17" fillId="0" borderId="16" xfId="0" applyNumberFormat="1" applyFont="1" applyBorder="1" applyAlignment="1">
      <alignment horizontal="center"/>
    </xf>
    <xf numFmtId="181" fontId="17" fillId="0" borderId="15" xfId="0" applyNumberFormat="1" applyFont="1" applyBorder="1" applyAlignment="1">
      <alignment horizontal="center"/>
    </xf>
    <xf numFmtId="181" fontId="17" fillId="0" borderId="17" xfId="0" applyNumberFormat="1" applyFont="1" applyBorder="1" applyAlignment="1">
      <alignment horizontal="center"/>
    </xf>
    <xf numFmtId="183" fontId="17" fillId="0" borderId="15" xfId="0" applyNumberFormat="1" applyFont="1" applyBorder="1" applyAlignment="1">
      <alignment horizontal="center"/>
    </xf>
    <xf numFmtId="183" fontId="17" fillId="0" borderId="17" xfId="0" applyNumberFormat="1" applyFont="1" applyBorder="1" applyAlignment="1">
      <alignment horizontal="center"/>
    </xf>
  </cellXfs>
  <cellStyles count="32">
    <cellStyle name="Comma 2" xfId="3" xr:uid="{B645A2AB-35F7-46F1-B893-8C183BC53542}"/>
    <cellStyle name="Comma 2 2" xfId="4" xr:uid="{798CB0EE-60E5-4381-9FDE-4D0FF86C10A5}"/>
    <cellStyle name="Comma 2 2 2" xfId="26" xr:uid="{E818BE3A-E396-4051-891F-094621BC18A4}"/>
    <cellStyle name="Comma 2 3" xfId="25" xr:uid="{63EF529E-5063-4878-8DBC-281ABDE0676E}"/>
    <cellStyle name="Comma 3" xfId="5" xr:uid="{DA644861-B0C8-4E6C-91EF-6DBC5D5047E6}"/>
    <cellStyle name="Comma 3 2" xfId="6" xr:uid="{6AB7CCE2-CC39-44E2-96EE-CD5A35D974BE}"/>
    <cellStyle name="Comma 3 2 2" xfId="23" xr:uid="{D393D7C4-7B94-4ACB-AC0F-061DDE6C187E}"/>
    <cellStyle name="Comma 3 2 3" xfId="28" xr:uid="{664EDD49-2555-4C14-8372-75D27395104F}"/>
    <cellStyle name="Comma 3 3" xfId="27" xr:uid="{F2EAD47E-B2FC-4DE7-B43B-C8BC3A95E4DE}"/>
    <cellStyle name="Comma 4" xfId="7" xr:uid="{2FDDADB7-3344-4EB8-9529-32B97028A8DC}"/>
    <cellStyle name="Comma 4 2" xfId="29" xr:uid="{7E3CA4C7-B352-4946-9785-3A68E83FC998}"/>
    <cellStyle name="Comma 5" xfId="24" xr:uid="{B86F88FE-2455-4F46-8346-D266C0006EBF}"/>
    <cellStyle name="Comma 6" xfId="2" xr:uid="{D669DB99-7C90-4158-8DBA-E3A5F7F6A8C3}"/>
    <cellStyle name="Hyperlink 2" xfId="8" xr:uid="{26D04F32-992E-4709-8BA9-51440F0D5A02}"/>
    <cellStyle name="Hyperlink 2 2" xfId="9" xr:uid="{2C42193E-1A91-4FD6-942C-8E0FD077AD45}"/>
    <cellStyle name="Hyperlink 2 2 2" xfId="22" xr:uid="{4D2916B6-194E-436B-ADB8-FA82068EB75F}"/>
    <cellStyle name="Hyperlink 3" xfId="20" xr:uid="{A1524011-72DA-4BA7-AE95-A241954FB3A1}"/>
    <cellStyle name="Normal" xfId="0" builtinId="0"/>
    <cellStyle name="Normal 2" xfId="10" xr:uid="{CAFA1051-C1E5-4B6B-AF60-699B07CEB4E7}"/>
    <cellStyle name="Normal 2 2" xfId="11" xr:uid="{22E3AAA3-F57B-46F0-94A8-6B386C4D3519}"/>
    <cellStyle name="Normal 2 2 2" xfId="12" xr:uid="{D6B18059-21B2-4528-9E4F-F41A9A2A16FF}"/>
    <cellStyle name="Normal 2 3" xfId="13" xr:uid="{C7A09A0A-7704-426F-8F3F-60882A04484B}"/>
    <cellStyle name="Normal 2 4" xfId="14" xr:uid="{3D16F422-9B6A-49B8-9CB6-0B82685FC544}"/>
    <cellStyle name="Normal 2 5" xfId="21" xr:uid="{66611E39-2EE2-45DD-A314-97116F61AF7B}"/>
    <cellStyle name="Normal 3" xfId="15" xr:uid="{8AB65E4C-CC4A-402B-AA69-AB890C8F567E}"/>
    <cellStyle name="Normal 3 2" xfId="16" xr:uid="{B8ED7942-3A29-43CE-AEA0-D18F7F2D8E29}"/>
    <cellStyle name="Normal 3 3" xfId="17" xr:uid="{24621108-E0C4-4BCE-984E-C048D5BE5192}"/>
    <cellStyle name="Normal 4" xfId="18" xr:uid="{B017A7FD-C375-4716-8991-D193AFB6F501}"/>
    <cellStyle name="Normal 5" xfId="19" xr:uid="{DE459E79-3DA7-40E6-B8CB-9A7046A78620}"/>
    <cellStyle name="Normal 5 2" xfId="30" xr:uid="{3C7234C2-81F8-48C4-90B5-4331A5D84071}"/>
    <cellStyle name="Normal 6" xfId="1" xr:uid="{15CFAB01-5BE1-4E47-B92F-68BD50519429}"/>
    <cellStyle name="Percent 2" xfId="31" xr:uid="{4E4EFBEE-33CC-47A0-B86F-2AED4359D693}"/>
  </cellStyles>
  <dxfs count="0"/>
  <tableStyles count="0" defaultTableStyle="TableStyleMedium2" defaultPivotStyle="PivotStyleLight16"/>
  <colors>
    <mruColors>
      <color rgb="FF843C0C"/>
      <color rgb="FFED7D31"/>
      <color rgb="FFC000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tyles" Target="styles.xml"/><Relationship Id="rId5" Type="http://schemas.openxmlformats.org/officeDocument/2006/relationships/worksheet" Target="worksheets/sheet2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5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Covid-19</a:t>
            </a:r>
            <a:r>
              <a:rPr lang="en-GB" sz="1800" baseline="0"/>
              <a:t> deaths  (population adjusted)</a:t>
            </a:r>
            <a:endParaRPr lang="en-GB" sz="1800"/>
          </a:p>
        </c:rich>
      </c:tx>
      <c:layout>
        <c:manualLayout>
          <c:xMode val="edge"/>
          <c:yMode val="edge"/>
          <c:x val="0.29537034021379732"/>
          <c:y val="2.2990991382410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'Adj Daily Deaths'!$B$2</c:f>
              <c:strCache>
                <c:ptCount val="1"/>
                <c:pt idx="0">
                  <c:v>France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</c:numCache>
            </c:numRef>
          </c:xVal>
          <c:yVal>
            <c:numRef>
              <c:f>'Adj Daily Deaths'!$B$3:$B$80</c:f>
              <c:numCache>
                <c:formatCode>General</c:formatCode>
                <c:ptCount val="78"/>
                <c:pt idx="1">
                  <c:v>0.76769854922324177</c:v>
                </c:pt>
                <c:pt idx="2">
                  <c:v>0.76769854922324177</c:v>
                </c:pt>
                <c:pt idx="3">
                  <c:v>0</c:v>
                </c:pt>
                <c:pt idx="4">
                  <c:v>1.535397098446484</c:v>
                </c:pt>
                <c:pt idx="5">
                  <c:v>2.3030956476697249</c:v>
                </c:pt>
                <c:pt idx="6">
                  <c:v>1.535397098446484</c:v>
                </c:pt>
                <c:pt idx="7">
                  <c:v>6.1415883937859341</c:v>
                </c:pt>
                <c:pt idx="8">
                  <c:v>0</c:v>
                </c:pt>
                <c:pt idx="9">
                  <c:v>10.74777968912538</c:v>
                </c:pt>
                <c:pt idx="10">
                  <c:v>11.51547823834863</c:v>
                </c:pt>
                <c:pt idx="11">
                  <c:v>0</c:v>
                </c:pt>
                <c:pt idx="12">
                  <c:v>23.7986550259205</c:v>
                </c:pt>
                <c:pt idx="13">
                  <c:v>9.2123825906789012</c:v>
                </c:pt>
                <c:pt idx="14">
                  <c:v>0</c:v>
                </c:pt>
                <c:pt idx="15">
                  <c:v>43.758817305724783</c:v>
                </c:pt>
                <c:pt idx="16">
                  <c:v>0</c:v>
                </c:pt>
                <c:pt idx="17">
                  <c:v>0</c:v>
                </c:pt>
                <c:pt idx="18">
                  <c:v>72.931362176207969</c:v>
                </c:pt>
                <c:pt idx="19">
                  <c:v>158.91359968921111</c:v>
                </c:pt>
                <c:pt idx="20">
                  <c:v>85.982237513003071</c:v>
                </c:pt>
                <c:pt idx="21">
                  <c:v>85.982237513003071</c:v>
                </c:pt>
                <c:pt idx="22">
                  <c:v>142.791930155523</c:v>
                </c:pt>
                <c:pt idx="23">
                  <c:v>184.24765181357799</c:v>
                </c:pt>
                <c:pt idx="24">
                  <c:v>177.33836487056891</c:v>
                </c:pt>
                <c:pt idx="25">
                  <c:v>280.20997046648318</c:v>
                </c:pt>
                <c:pt idx="26">
                  <c:v>229.54186621774929</c:v>
                </c:pt>
                <c:pt idx="27">
                  <c:v>244.8958372022141</c:v>
                </c:pt>
                <c:pt idx="28">
                  <c:v>224.1679763731866</c:v>
                </c:pt>
                <c:pt idx="29">
                  <c:v>320.89799357531513</c:v>
                </c:pt>
                <c:pt idx="30">
                  <c:v>383.08157606239757</c:v>
                </c:pt>
                <c:pt idx="31">
                  <c:v>675.57472331645272</c:v>
                </c:pt>
                <c:pt idx="32">
                  <c:v>755.41537243566995</c:v>
                </c:pt>
                <c:pt idx="33">
                  <c:v>859.82237513003076</c:v>
                </c:pt>
                <c:pt idx="34">
                  <c:v>808.38657233207357</c:v>
                </c:pt>
                <c:pt idx="35">
                  <c:v>397.66784849763923</c:v>
                </c:pt>
                <c:pt idx="36">
                  <c:v>639.49289150296045</c:v>
                </c:pt>
                <c:pt idx="37">
                  <c:v>1087.828844249334</c:v>
                </c:pt>
                <c:pt idx="38">
                  <c:v>415.32491512977379</c:v>
                </c:pt>
                <c:pt idx="39">
                  <c:v>1029.4837545083669</c:v>
                </c:pt>
                <c:pt idx="40">
                  <c:v>757.71846808333964</c:v>
                </c:pt>
                <c:pt idx="41">
                  <c:v>487.4885787567585</c:v>
                </c:pt>
                <c:pt idx="42">
                  <c:v>430.67888611423871</c:v>
                </c:pt>
                <c:pt idx="43">
                  <c:v>440.65896725414069</c:v>
                </c:pt>
                <c:pt idx="44">
                  <c:v>584.98629450811018</c:v>
                </c:pt>
                <c:pt idx="45">
                  <c:v>1103.950513783022</c:v>
                </c:pt>
                <c:pt idx="46">
                  <c:v>578.0770075651011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3A-4F05-91B8-735D180CE431}"/>
            </c:ext>
          </c:extLst>
        </c:ser>
        <c:ser>
          <c:idx val="1"/>
          <c:order val="1"/>
          <c:tx>
            <c:strRef>
              <c:f>'Adj Daily Deaths'!$C$2</c:f>
              <c:strCache>
                <c:ptCount val="1"/>
                <c:pt idx="0">
                  <c:v>Germany</c:v>
                </c:pt>
              </c:strCache>
            </c:strRef>
          </c:tx>
          <c:spPr>
            <a:ln w="22225" cap="rnd">
              <a:solidFill>
                <a:srgbClr val="843C0C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/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</c:numCache>
            </c:numRef>
          </c:xVal>
          <c:yVal>
            <c:numRef>
              <c:f>'Adj Daily Deaths'!$C$3:$C$80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1.1973603568306279</c:v>
                </c:pt>
                <c:pt idx="9">
                  <c:v>0</c:v>
                </c:pt>
                <c:pt idx="10">
                  <c:v>0.59868017841531418</c:v>
                </c:pt>
                <c:pt idx="11">
                  <c:v>0</c:v>
                </c:pt>
                <c:pt idx="12">
                  <c:v>2.3947207136612572</c:v>
                </c:pt>
                <c:pt idx="13">
                  <c:v>1.1973603568306279</c:v>
                </c:pt>
                <c:pt idx="14">
                  <c:v>1.1973603568306279</c:v>
                </c:pt>
                <c:pt idx="15">
                  <c:v>3.5920810704918851</c:v>
                </c:pt>
                <c:pt idx="16">
                  <c:v>4.190761248907199</c:v>
                </c:pt>
                <c:pt idx="17">
                  <c:v>2.3947207136612572</c:v>
                </c:pt>
                <c:pt idx="18">
                  <c:v>9.5788828546450269</c:v>
                </c:pt>
                <c:pt idx="19">
                  <c:v>13.769644103552229</c:v>
                </c:pt>
                <c:pt idx="20">
                  <c:v>10.177563033060339</c:v>
                </c:pt>
                <c:pt idx="21">
                  <c:v>5.9868017841531422</c:v>
                </c:pt>
                <c:pt idx="22">
                  <c:v>17.361725174044111</c:v>
                </c:pt>
                <c:pt idx="23">
                  <c:v>20.355126066120679</c:v>
                </c:pt>
                <c:pt idx="24">
                  <c:v>29.335328742350399</c:v>
                </c:pt>
                <c:pt idx="25">
                  <c:v>36.519490883334157</c:v>
                </c:pt>
                <c:pt idx="26">
                  <c:v>44.901013381148573</c:v>
                </c:pt>
                <c:pt idx="27">
                  <c:v>54.479896235793589</c:v>
                </c:pt>
                <c:pt idx="28">
                  <c:v>59.868017841531419</c:v>
                </c:pt>
                <c:pt idx="29">
                  <c:v>67.052179982515185</c:v>
                </c:pt>
                <c:pt idx="30">
                  <c:v>77.828423193990844</c:v>
                </c:pt>
                <c:pt idx="31">
                  <c:v>86.808625870220553</c:v>
                </c:pt>
                <c:pt idx="32">
                  <c:v>111.9531933636638</c:v>
                </c:pt>
                <c:pt idx="33">
                  <c:v>100.57826997377281</c:v>
                </c:pt>
                <c:pt idx="34">
                  <c:v>101.1769501521881</c:v>
                </c:pt>
                <c:pt idx="35">
                  <c:v>83.815224978143988</c:v>
                </c:pt>
                <c:pt idx="36">
                  <c:v>135.30172032186101</c:v>
                </c:pt>
                <c:pt idx="37">
                  <c:v>123.3281167535547</c:v>
                </c:pt>
                <c:pt idx="38">
                  <c:v>199.36049941229959</c:v>
                </c:pt>
                <c:pt idx="39">
                  <c:v>154.45948603115099</c:v>
                </c:pt>
                <c:pt idx="40">
                  <c:v>95.788828546450276</c:v>
                </c:pt>
                <c:pt idx="41">
                  <c:v>-18.559085530874739</c:v>
                </c:pt>
                <c:pt idx="42">
                  <c:v>171.22253102677979</c:v>
                </c:pt>
                <c:pt idx="43">
                  <c:v>102.97299068743401</c:v>
                </c:pt>
                <c:pt idx="44">
                  <c:v>59.868017841531419</c:v>
                </c:pt>
                <c:pt idx="45">
                  <c:v>305.32689099181022</c:v>
                </c:pt>
                <c:pt idx="46">
                  <c:v>148.47268424699789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3A-4F05-91B8-735D180CE431}"/>
            </c:ext>
          </c:extLst>
        </c:ser>
        <c:ser>
          <c:idx val="2"/>
          <c:order val="2"/>
          <c:tx>
            <c:strRef>
              <c:f>'Adj Daily Deaths'!$D$2</c:f>
              <c:strCache>
                <c:ptCount val="1"/>
                <c:pt idx="0">
                  <c:v>Italy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</c:numCache>
            </c:numRef>
          </c:xVal>
          <c:yVal>
            <c:numRef>
              <c:f>'Adj Daily Deaths'!$D$3:$D$80</c:f>
              <c:numCache>
                <c:formatCode>General</c:formatCode>
                <c:ptCount val="78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0</c:v>
                </c:pt>
                <c:pt idx="12">
                  <c:v>362.50977124857212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  <c:pt idx="40">
                  <c:v>470.68466881933062</c:v>
                </c:pt>
                <c:pt idx="41">
                  <c:v>511.14703508625553</c:v>
                </c:pt>
                <c:pt idx="42">
                  <c:v>355.90367063356399</c:v>
                </c:pt>
                <c:pt idx="43">
                  <c:v>467.3816185118265</c:v>
                </c:pt>
                <c:pt idx="44">
                  <c:v>497.10907127936309</c:v>
                </c:pt>
                <c:pt idx="45">
                  <c:v>477.2907694343387</c:v>
                </c:pt>
                <c:pt idx="46">
                  <c:v>433.52535285990967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3A-4F05-91B8-735D180CE431}"/>
            </c:ext>
          </c:extLst>
        </c:ser>
        <c:ser>
          <c:idx val="3"/>
          <c:order val="3"/>
          <c:tx>
            <c:strRef>
              <c:f>'Adj Daily Deaths'!$E$2</c:f>
              <c:strCache>
                <c:ptCount val="1"/>
                <c:pt idx="0">
                  <c:v>Spain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</c:numCache>
            </c:numRef>
          </c:xVal>
          <c:yVal>
            <c:numRef>
              <c:f>'Adj Daily Deaths'!$E$3:$E$80</c:f>
              <c:numCache>
                <c:formatCode>General</c:formatCode>
                <c:ptCount val="78"/>
                <c:pt idx="1">
                  <c:v>0</c:v>
                </c:pt>
                <c:pt idx="2">
                  <c:v>1.06982119564843</c:v>
                </c:pt>
                <c:pt idx="3">
                  <c:v>1.06982119564843</c:v>
                </c:pt>
                <c:pt idx="4">
                  <c:v>1.06982119564843</c:v>
                </c:pt>
                <c:pt idx="5">
                  <c:v>2.1396423912968592</c:v>
                </c:pt>
                <c:pt idx="6">
                  <c:v>5.3491059782421484</c:v>
                </c:pt>
                <c:pt idx="7">
                  <c:v>7.4887483695390067</c:v>
                </c:pt>
                <c:pt idx="8">
                  <c:v>11.76803315213273</c:v>
                </c:pt>
                <c:pt idx="9">
                  <c:v>7.4887483695390067</c:v>
                </c:pt>
                <c:pt idx="10">
                  <c:v>20.32660271732016</c:v>
                </c:pt>
                <c:pt idx="11">
                  <c:v>1.06982119564843</c:v>
                </c:pt>
                <c:pt idx="12">
                  <c:v>83.446053260577514</c:v>
                </c:pt>
                <c:pt idx="13">
                  <c:v>66.328914130202634</c:v>
                </c:pt>
                <c:pt idx="14">
                  <c:v>100.56319239095239</c:v>
                </c:pt>
                <c:pt idx="15">
                  <c:v>56.700523369366771</c:v>
                </c:pt>
                <c:pt idx="16">
                  <c:v>204.33584836885009</c:v>
                </c:pt>
                <c:pt idx="17">
                  <c:v>96.28390760835866</c:v>
                </c:pt>
                <c:pt idx="18">
                  <c:v>221.45298749922489</c:v>
                </c:pt>
                <c:pt idx="19">
                  <c:v>227.8719146731155</c:v>
                </c:pt>
                <c:pt idx="20">
                  <c:v>355.1806369552786</c:v>
                </c:pt>
                <c:pt idx="21">
                  <c:v>424.71901467242662</c:v>
                </c:pt>
                <c:pt idx="22">
                  <c:v>576.63362445450355</c:v>
                </c:pt>
                <c:pt idx="23">
                  <c:v>531.70113423726946</c:v>
                </c:pt>
                <c:pt idx="24">
                  <c:v>897.57998314903239</c:v>
                </c:pt>
                <c:pt idx="25">
                  <c:v>768.1316184755724</c:v>
                </c:pt>
                <c:pt idx="26">
                  <c:v>826.97178423623609</c:v>
                </c:pt>
                <c:pt idx="27">
                  <c:v>902.92908912727455</c:v>
                </c:pt>
                <c:pt idx="28">
                  <c:v>878.32320162736073</c:v>
                </c:pt>
                <c:pt idx="29">
                  <c:v>976.74675162701624</c:v>
                </c:pt>
                <c:pt idx="30">
                  <c:v>800.22625434502538</c:v>
                </c:pt>
                <c:pt idx="31">
                  <c:v>987.44496358350057</c:v>
                </c:pt>
                <c:pt idx="32">
                  <c:v>1028.0981690181411</c:v>
                </c:pt>
                <c:pt idx="33">
                  <c:v>909.3480163011651</c:v>
                </c:pt>
                <c:pt idx="34">
                  <c:v>801.29607554067377</c:v>
                </c:pt>
                <c:pt idx="35">
                  <c:v>742.45590978001019</c:v>
                </c:pt>
                <c:pt idx="36">
                  <c:v>748.87483695390074</c:v>
                </c:pt>
                <c:pt idx="37">
                  <c:v>753.1541217364944</c:v>
                </c:pt>
                <c:pt idx="38">
                  <c:v>799.15643314937688</c:v>
                </c:pt>
                <c:pt idx="39">
                  <c:v>700.73288314972137</c:v>
                </c:pt>
                <c:pt idx="40">
                  <c:v>678.26663804110433</c:v>
                </c:pt>
                <c:pt idx="41">
                  <c:v>561.65612771542555</c:v>
                </c:pt>
                <c:pt idx="42">
                  <c:v>645.10218097600307</c:v>
                </c:pt>
                <c:pt idx="43">
                  <c:v>585.19219401969099</c:v>
                </c:pt>
                <c:pt idx="44">
                  <c:v>320.9463586945289</c:v>
                </c:pt>
                <c:pt idx="45">
                  <c:v>697.5234195627761</c:v>
                </c:pt>
                <c:pt idx="46">
                  <c:v>649.38146575859673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3A-4F05-91B8-735D180CE431}"/>
            </c:ext>
          </c:extLst>
        </c:ser>
        <c:ser>
          <c:idx val="4"/>
          <c:order val="4"/>
          <c:tx>
            <c:strRef>
              <c:f>'Adj Daily Deaths'!$F$2</c:f>
              <c:strCache>
                <c:ptCount val="1"/>
                <c:pt idx="0">
                  <c:v>Sweden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rgbClr val="ED7D31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ED7D31"/>
                </a:solidFill>
              </a:ln>
              <a:effectLst>
                <a:glow rad="139700">
                  <a:srgbClr val="ED7D31">
                    <a:alpha val="14000"/>
                  </a:srgbClr>
                </a:glow>
              </a:effectLst>
            </c:spPr>
          </c:marker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</c:numCache>
            </c:numRef>
          </c:xVal>
          <c:yVal>
            <c:numRef>
              <c:f>'Adj Daily Deaths'!$F$3:$F$80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4.9818704751538672</c:v>
                </c:pt>
                <c:pt idx="11">
                  <c:v>0</c:v>
                </c:pt>
                <c:pt idx="12">
                  <c:v>0</c:v>
                </c:pt>
                <c:pt idx="13">
                  <c:v>4.9818704751538672</c:v>
                </c:pt>
                <c:pt idx="14">
                  <c:v>4.9818704751538672</c:v>
                </c:pt>
                <c:pt idx="15">
                  <c:v>14.9456114254616</c:v>
                </c:pt>
                <c:pt idx="16">
                  <c:v>4.9818704751538672</c:v>
                </c:pt>
                <c:pt idx="17">
                  <c:v>14.9456114254616</c:v>
                </c:pt>
                <c:pt idx="18">
                  <c:v>4.9818704751538672</c:v>
                </c:pt>
                <c:pt idx="19">
                  <c:v>24.909352375769341</c:v>
                </c:pt>
                <c:pt idx="20">
                  <c:v>19.927481900615469</c:v>
                </c:pt>
                <c:pt idx="21">
                  <c:v>4.9818704751538672</c:v>
                </c:pt>
                <c:pt idx="22">
                  <c:v>19.927481900615469</c:v>
                </c:pt>
                <c:pt idx="23">
                  <c:v>54.800575226692537</c:v>
                </c:pt>
                <c:pt idx="24">
                  <c:v>129.52863235400051</c:v>
                </c:pt>
                <c:pt idx="25">
                  <c:v>74.728057127308006</c:v>
                </c:pt>
                <c:pt idx="26">
                  <c:v>139.4923733043083</c:v>
                </c:pt>
                <c:pt idx="27">
                  <c:v>0</c:v>
                </c:pt>
                <c:pt idx="28">
                  <c:v>24.909352375769341</c:v>
                </c:pt>
                <c:pt idx="29">
                  <c:v>179.3473371055392</c:v>
                </c:pt>
                <c:pt idx="30">
                  <c:v>169.38359615523149</c:v>
                </c:pt>
                <c:pt idx="31">
                  <c:v>293.93035803407821</c:v>
                </c:pt>
                <c:pt idx="32">
                  <c:v>343.74906278561679</c:v>
                </c:pt>
                <c:pt idx="33">
                  <c:v>249.09352375769339</c:v>
                </c:pt>
                <c:pt idx="34">
                  <c:v>74.728057127308006</c:v>
                </c:pt>
                <c:pt idx="35">
                  <c:v>139.4923733043083</c:v>
                </c:pt>
                <c:pt idx="36">
                  <c:v>378.62215611169393</c:v>
                </c:pt>
                <c:pt idx="37">
                  <c:v>567.93323416754083</c:v>
                </c:pt>
                <c:pt idx="38">
                  <c:v>478.25956561477119</c:v>
                </c:pt>
                <c:pt idx="39">
                  <c:v>528.07827036630988</c:v>
                </c:pt>
                <c:pt idx="40">
                  <c:v>383.60402658684779</c:v>
                </c:pt>
                <c:pt idx="41">
                  <c:v>84.691798077615744</c:v>
                </c:pt>
                <c:pt idx="42">
                  <c:v>59.782445701846413</c:v>
                </c:pt>
                <c:pt idx="43">
                  <c:v>99.63740950307735</c:v>
                </c:pt>
                <c:pt idx="44">
                  <c:v>567.93323416754083</c:v>
                </c:pt>
                <c:pt idx="45">
                  <c:v>846.91798077615738</c:v>
                </c:pt>
                <c:pt idx="46">
                  <c:v>647.64316177000273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3A-4F05-91B8-735D180CE431}"/>
            </c:ext>
          </c:extLst>
        </c:ser>
        <c:ser>
          <c:idx val="5"/>
          <c:order val="5"/>
          <c:tx>
            <c:strRef>
              <c:f>'Adj Daily Deaths'!$G$2</c:f>
              <c:strCache>
                <c:ptCount val="1"/>
                <c:pt idx="0">
                  <c:v>UK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</c:numCache>
            </c:numRef>
          </c:xVal>
          <c:yVal>
            <c:numRef>
              <c:f>'Adj Daily Deaths'!$G$3:$G$80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0.74040990365771531</c:v>
                </c:pt>
                <c:pt idx="5">
                  <c:v>0.74040990365771531</c:v>
                </c:pt>
                <c:pt idx="6">
                  <c:v>0</c:v>
                </c:pt>
                <c:pt idx="7">
                  <c:v>0.74040990365771531</c:v>
                </c:pt>
                <c:pt idx="8">
                  <c:v>0.74040990365771531</c:v>
                </c:pt>
                <c:pt idx="9">
                  <c:v>1.4808198073154311</c:v>
                </c:pt>
                <c:pt idx="10">
                  <c:v>1.4808198073154311</c:v>
                </c:pt>
                <c:pt idx="11">
                  <c:v>0</c:v>
                </c:pt>
                <c:pt idx="12">
                  <c:v>0</c:v>
                </c:pt>
                <c:pt idx="13">
                  <c:v>9.6253287475502987</c:v>
                </c:pt>
                <c:pt idx="14">
                  <c:v>0</c:v>
                </c:pt>
                <c:pt idx="15">
                  <c:v>25.173936724362321</c:v>
                </c:pt>
                <c:pt idx="16">
                  <c:v>0</c:v>
                </c:pt>
                <c:pt idx="17">
                  <c:v>11.84655845852344</c:v>
                </c:pt>
                <c:pt idx="18">
                  <c:v>48.867053641409207</c:v>
                </c:pt>
                <c:pt idx="19">
                  <c:v>29.61639614630861</c:v>
                </c:pt>
                <c:pt idx="20">
                  <c:v>41.462954604832063</c:v>
                </c:pt>
                <c:pt idx="21">
                  <c:v>35.539675375570333</c:v>
                </c:pt>
                <c:pt idx="22">
                  <c:v>39.982134797516629</c:v>
                </c:pt>
                <c:pt idx="23">
                  <c:v>64.415661618221236</c:v>
                </c:pt>
                <c:pt idx="24">
                  <c:v>31.837625857281761</c:v>
                </c:pt>
                <c:pt idx="25">
                  <c:v>83.666319113321833</c:v>
                </c:pt>
                <c:pt idx="26">
                  <c:v>134.0141925620465</c:v>
                </c:pt>
                <c:pt idx="27">
                  <c:v>192.506574951006</c:v>
                </c:pt>
                <c:pt idx="28">
                  <c:v>154.74566986446251</c:v>
                </c:pt>
                <c:pt idx="29">
                  <c:v>133.2737826583888</c:v>
                </c:pt>
                <c:pt idx="30">
                  <c:v>282.09617329358952</c:v>
                </c:pt>
                <c:pt idx="31">
                  <c:v>416.8507757592937</c:v>
                </c:pt>
                <c:pt idx="32">
                  <c:v>421.29323518123999</c:v>
                </c:pt>
                <c:pt idx="33">
                  <c:v>506.4403741018773</c:v>
                </c:pt>
                <c:pt idx="34">
                  <c:v>524.21021178966248</c:v>
                </c:pt>
                <c:pt idx="35">
                  <c:v>459.79455017144119</c:v>
                </c:pt>
                <c:pt idx="36">
                  <c:v>325.03994770573701</c:v>
                </c:pt>
                <c:pt idx="37">
                  <c:v>581.96218427496422</c:v>
                </c:pt>
                <c:pt idx="38">
                  <c:v>694.50448963093697</c:v>
                </c:pt>
                <c:pt idx="39">
                  <c:v>652.30112512244716</c:v>
                </c:pt>
                <c:pt idx="40">
                  <c:v>725.60170558456105</c:v>
                </c:pt>
                <c:pt idx="41">
                  <c:v>678.95588165412494</c:v>
                </c:pt>
                <c:pt idx="42">
                  <c:v>545.68209899573617</c:v>
                </c:pt>
                <c:pt idx="43">
                  <c:v>530.87390092258192</c:v>
                </c:pt>
                <c:pt idx="44">
                  <c:v>576.03890504570256</c:v>
                </c:pt>
                <c:pt idx="45">
                  <c:v>563.45193668352135</c:v>
                </c:pt>
                <c:pt idx="46">
                  <c:v>637.49292704929292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3A-4F05-91B8-735D180CE431}"/>
            </c:ext>
          </c:extLst>
        </c:ser>
        <c:ser>
          <c:idx val="6"/>
          <c:order val="6"/>
          <c:tx>
            <c:strRef>
              <c:f>'Adj Daily Deaths'!$H$2</c:f>
              <c:strCache>
                <c:ptCount val="1"/>
                <c:pt idx="0">
                  <c:v>US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rgbClr val="FF000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139700">
                  <a:srgbClr val="FF0000">
                    <a:alpha val="14000"/>
                  </a:srgbClr>
                </a:glow>
              </a:effectLst>
            </c:spPr>
          </c:marker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</c:numCache>
            </c:numRef>
          </c:xVal>
          <c:yVal>
            <c:numRef>
              <c:f>'Adj Daily Deaths'!$H$3:$H$80</c:f>
              <c:numCache>
                <c:formatCode>General</c:formatCode>
                <c:ptCount val="78"/>
                <c:pt idx="1">
                  <c:v>0.75972851277852871</c:v>
                </c:pt>
                <c:pt idx="2">
                  <c:v>0.15194570255570569</c:v>
                </c:pt>
                <c:pt idx="3">
                  <c:v>0.60778281022282299</c:v>
                </c:pt>
                <c:pt idx="4">
                  <c:v>0.15194570255570569</c:v>
                </c:pt>
                <c:pt idx="5">
                  <c:v>0.30389140511141149</c:v>
                </c:pt>
                <c:pt idx="6">
                  <c:v>0.45583710766711732</c:v>
                </c:pt>
                <c:pt idx="7">
                  <c:v>0.60778281022282299</c:v>
                </c:pt>
                <c:pt idx="8">
                  <c:v>0.15194570255570569</c:v>
                </c:pt>
                <c:pt idx="9">
                  <c:v>0.91167421533423454</c:v>
                </c:pt>
                <c:pt idx="10">
                  <c:v>1.215565620445646</c:v>
                </c:pt>
                <c:pt idx="11">
                  <c:v>0.60778281022282299</c:v>
                </c:pt>
                <c:pt idx="12">
                  <c:v>1.0636199178899399</c:v>
                </c:pt>
                <c:pt idx="13">
                  <c:v>1.0636199178899399</c:v>
                </c:pt>
                <c:pt idx="14">
                  <c:v>1.367511323001352</c:v>
                </c:pt>
                <c:pt idx="15">
                  <c:v>3.3428054562255261</c:v>
                </c:pt>
                <c:pt idx="16">
                  <c:v>3.4947511587812321</c:v>
                </c:pt>
                <c:pt idx="17">
                  <c:v>1.519457025557057</c:v>
                </c:pt>
                <c:pt idx="18">
                  <c:v>12.459547609567871</c:v>
                </c:pt>
                <c:pt idx="19">
                  <c:v>6.685610912451053</c:v>
                </c:pt>
                <c:pt idx="20">
                  <c:v>9.5725792610094622</c:v>
                </c:pt>
                <c:pt idx="21">
                  <c:v>16.714027281127631</c:v>
                </c:pt>
                <c:pt idx="22">
                  <c:v>21.272398357798799</c:v>
                </c:pt>
                <c:pt idx="23">
                  <c:v>22.639909680800159</c:v>
                </c:pt>
                <c:pt idx="24">
                  <c:v>35.859185803146559</c:v>
                </c:pt>
                <c:pt idx="25">
                  <c:v>40.569502582373431</c:v>
                </c:pt>
                <c:pt idx="26">
                  <c:v>56.523801350722543</c:v>
                </c:pt>
                <c:pt idx="27">
                  <c:v>67.615837637289061</c:v>
                </c:pt>
                <c:pt idx="28">
                  <c:v>67.008054827066232</c:v>
                </c:pt>
                <c:pt idx="29">
                  <c:v>77.644254005965635</c:v>
                </c:pt>
                <c:pt idx="30">
                  <c:v>135.9914037873566</c:v>
                </c:pt>
                <c:pt idx="31">
                  <c:v>134.32000105924391</c:v>
                </c:pt>
                <c:pt idx="32">
                  <c:v>177.62452628762</c:v>
                </c:pt>
                <c:pt idx="33">
                  <c:v>176.4089606671744</c:v>
                </c:pt>
                <c:pt idx="34">
                  <c:v>200.56832737353159</c:v>
                </c:pt>
                <c:pt idx="35">
                  <c:v>184.15819149751539</c:v>
                </c:pt>
                <c:pt idx="36">
                  <c:v>176.86479777484149</c:v>
                </c:pt>
                <c:pt idx="37">
                  <c:v>294.62271725551352</c:v>
                </c:pt>
                <c:pt idx="38">
                  <c:v>299.78887114240752</c:v>
                </c:pt>
                <c:pt idx="39">
                  <c:v>270.91918765682328</c:v>
                </c:pt>
                <c:pt idx="40">
                  <c:v>320.3015409874277</c:v>
                </c:pt>
                <c:pt idx="41">
                  <c:v>285.05013799450398</c:v>
                </c:pt>
                <c:pt idx="42">
                  <c:v>236.57945887923381</c:v>
                </c:pt>
                <c:pt idx="43">
                  <c:v>229.28606515656</c:v>
                </c:pt>
                <c:pt idx="44">
                  <c:v>349.93095298579033</c:v>
                </c:pt>
                <c:pt idx="45">
                  <c:v>378.95258217393013</c:v>
                </c:pt>
                <c:pt idx="46">
                  <c:v>697.58272043324507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A3A-4F05-91B8-735D180CE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40440"/>
        <c:axId val="258739456"/>
      </c:scatterChart>
      <c:valAx>
        <c:axId val="258740440"/>
        <c:scaling>
          <c:orientation val="minMax"/>
          <c:max val="43940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39456"/>
        <c:crosses val="autoZero"/>
        <c:crossBetween val="midCat"/>
      </c:valAx>
      <c:valAx>
        <c:axId val="2587394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Deaths equivalent per day for 50m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Covid-19</a:t>
            </a:r>
            <a:r>
              <a:rPr lang="en-GB" sz="1800" baseline="0"/>
              <a:t> death trend (5 day moving average)</a:t>
            </a:r>
            <a:endParaRPr lang="en-GB" sz="1800"/>
          </a:p>
        </c:rich>
      </c:tx>
      <c:layout>
        <c:manualLayout>
          <c:xMode val="edge"/>
          <c:yMode val="edge"/>
          <c:x val="0.29537034021379732"/>
          <c:y val="2.2990991382410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525494778893978E-2"/>
          <c:y val="8.8588552263691042E-2"/>
          <c:w val="0.87575028508710406"/>
          <c:h val="0.857097082053153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'Adj Daily Deaths'!$B$2</c:f>
              <c:strCache>
                <c:ptCount val="1"/>
                <c:pt idx="0">
                  <c:v>France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</c:numCache>
            </c:numRef>
          </c:xVal>
          <c:yVal>
            <c:numRef>
              <c:f>'Adj Daily Deaths'!$B$3:$B$80</c:f>
              <c:numCache>
                <c:formatCode>General</c:formatCode>
                <c:ptCount val="78"/>
                <c:pt idx="1">
                  <c:v>0.76769854922324177</c:v>
                </c:pt>
                <c:pt idx="2">
                  <c:v>0.76769854922324177</c:v>
                </c:pt>
                <c:pt idx="3">
                  <c:v>0</c:v>
                </c:pt>
                <c:pt idx="4">
                  <c:v>1.535397098446484</c:v>
                </c:pt>
                <c:pt idx="5">
                  <c:v>2.3030956476697249</c:v>
                </c:pt>
                <c:pt idx="6">
                  <c:v>1.535397098446484</c:v>
                </c:pt>
                <c:pt idx="7">
                  <c:v>6.1415883937859341</c:v>
                </c:pt>
                <c:pt idx="8">
                  <c:v>0</c:v>
                </c:pt>
                <c:pt idx="9">
                  <c:v>10.74777968912538</c:v>
                </c:pt>
                <c:pt idx="10">
                  <c:v>11.51547823834863</c:v>
                </c:pt>
                <c:pt idx="11">
                  <c:v>0</c:v>
                </c:pt>
                <c:pt idx="12">
                  <c:v>23.7986550259205</c:v>
                </c:pt>
                <c:pt idx="13">
                  <c:v>9.2123825906789012</c:v>
                </c:pt>
                <c:pt idx="14">
                  <c:v>0</c:v>
                </c:pt>
                <c:pt idx="15">
                  <c:v>43.758817305724783</c:v>
                </c:pt>
                <c:pt idx="16">
                  <c:v>0</c:v>
                </c:pt>
                <c:pt idx="17">
                  <c:v>0</c:v>
                </c:pt>
                <c:pt idx="18">
                  <c:v>72.931362176207969</c:v>
                </c:pt>
                <c:pt idx="19">
                  <c:v>158.91359968921111</c:v>
                </c:pt>
                <c:pt idx="20">
                  <c:v>85.982237513003071</c:v>
                </c:pt>
                <c:pt idx="21">
                  <c:v>85.982237513003071</c:v>
                </c:pt>
                <c:pt idx="22">
                  <c:v>142.791930155523</c:v>
                </c:pt>
                <c:pt idx="23">
                  <c:v>184.24765181357799</c:v>
                </c:pt>
                <c:pt idx="24">
                  <c:v>177.33836487056891</c:v>
                </c:pt>
                <c:pt idx="25">
                  <c:v>280.20997046648318</c:v>
                </c:pt>
                <c:pt idx="26">
                  <c:v>229.54186621774929</c:v>
                </c:pt>
                <c:pt idx="27">
                  <c:v>244.8958372022141</c:v>
                </c:pt>
                <c:pt idx="28">
                  <c:v>224.1679763731866</c:v>
                </c:pt>
                <c:pt idx="29">
                  <c:v>320.89799357531513</c:v>
                </c:pt>
                <c:pt idx="30">
                  <c:v>383.08157606239757</c:v>
                </c:pt>
                <c:pt idx="31">
                  <c:v>675.57472331645272</c:v>
                </c:pt>
                <c:pt idx="32">
                  <c:v>755.41537243566995</c:v>
                </c:pt>
                <c:pt idx="33">
                  <c:v>859.82237513003076</c:v>
                </c:pt>
                <c:pt idx="34">
                  <c:v>808.38657233207357</c:v>
                </c:pt>
                <c:pt idx="35">
                  <c:v>397.66784849763923</c:v>
                </c:pt>
                <c:pt idx="36">
                  <c:v>639.49289150296045</c:v>
                </c:pt>
                <c:pt idx="37">
                  <c:v>1087.828844249334</c:v>
                </c:pt>
                <c:pt idx="38">
                  <c:v>415.32491512977379</c:v>
                </c:pt>
                <c:pt idx="39">
                  <c:v>1029.4837545083669</c:v>
                </c:pt>
                <c:pt idx="40">
                  <c:v>757.71846808333964</c:v>
                </c:pt>
                <c:pt idx="41">
                  <c:v>487.4885787567585</c:v>
                </c:pt>
                <c:pt idx="42">
                  <c:v>430.67888611423871</c:v>
                </c:pt>
                <c:pt idx="43">
                  <c:v>440.65896725414069</c:v>
                </c:pt>
                <c:pt idx="44">
                  <c:v>584.98629450811018</c:v>
                </c:pt>
                <c:pt idx="45">
                  <c:v>1103.950513783022</c:v>
                </c:pt>
                <c:pt idx="46">
                  <c:v>578.0770075651011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2-40AC-B1A0-2C7C3E644B72}"/>
            </c:ext>
          </c:extLst>
        </c:ser>
        <c:ser>
          <c:idx val="1"/>
          <c:order val="1"/>
          <c:tx>
            <c:strRef>
              <c:f>'Adj Daily Deaths'!$C$2</c:f>
              <c:strCache>
                <c:ptCount val="1"/>
                <c:pt idx="0">
                  <c:v>Germany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/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</c:numCache>
            </c:numRef>
          </c:xVal>
          <c:yVal>
            <c:numRef>
              <c:f>'Adj Daily Deaths'!$C$3:$C$80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1.1973603568306279</c:v>
                </c:pt>
                <c:pt idx="9">
                  <c:v>0</c:v>
                </c:pt>
                <c:pt idx="10">
                  <c:v>0.59868017841531418</c:v>
                </c:pt>
                <c:pt idx="11">
                  <c:v>0</c:v>
                </c:pt>
                <c:pt idx="12">
                  <c:v>2.3947207136612572</c:v>
                </c:pt>
                <c:pt idx="13">
                  <c:v>1.1973603568306279</c:v>
                </c:pt>
                <c:pt idx="14">
                  <c:v>1.1973603568306279</c:v>
                </c:pt>
                <c:pt idx="15">
                  <c:v>3.5920810704918851</c:v>
                </c:pt>
                <c:pt idx="16">
                  <c:v>4.190761248907199</c:v>
                </c:pt>
                <c:pt idx="17">
                  <c:v>2.3947207136612572</c:v>
                </c:pt>
                <c:pt idx="18">
                  <c:v>9.5788828546450269</c:v>
                </c:pt>
                <c:pt idx="19">
                  <c:v>13.769644103552229</c:v>
                </c:pt>
                <c:pt idx="20">
                  <c:v>10.177563033060339</c:v>
                </c:pt>
                <c:pt idx="21">
                  <c:v>5.9868017841531422</c:v>
                </c:pt>
                <c:pt idx="22">
                  <c:v>17.361725174044111</c:v>
                </c:pt>
                <c:pt idx="23">
                  <c:v>20.355126066120679</c:v>
                </c:pt>
                <c:pt idx="24">
                  <c:v>29.335328742350399</c:v>
                </c:pt>
                <c:pt idx="25">
                  <c:v>36.519490883334157</c:v>
                </c:pt>
                <c:pt idx="26">
                  <c:v>44.901013381148573</c:v>
                </c:pt>
                <c:pt idx="27">
                  <c:v>54.479896235793589</c:v>
                </c:pt>
                <c:pt idx="28">
                  <c:v>59.868017841531419</c:v>
                </c:pt>
                <c:pt idx="29">
                  <c:v>67.052179982515185</c:v>
                </c:pt>
                <c:pt idx="30">
                  <c:v>77.828423193990844</c:v>
                </c:pt>
                <c:pt idx="31">
                  <c:v>86.808625870220553</c:v>
                </c:pt>
                <c:pt idx="32">
                  <c:v>111.9531933636638</c:v>
                </c:pt>
                <c:pt idx="33">
                  <c:v>100.57826997377281</c:v>
                </c:pt>
                <c:pt idx="34">
                  <c:v>101.1769501521881</c:v>
                </c:pt>
                <c:pt idx="35">
                  <c:v>83.815224978143988</c:v>
                </c:pt>
                <c:pt idx="36">
                  <c:v>135.30172032186101</c:v>
                </c:pt>
                <c:pt idx="37">
                  <c:v>123.3281167535547</c:v>
                </c:pt>
                <c:pt idx="38">
                  <c:v>199.36049941229959</c:v>
                </c:pt>
                <c:pt idx="39">
                  <c:v>154.45948603115099</c:v>
                </c:pt>
                <c:pt idx="40">
                  <c:v>95.788828546450276</c:v>
                </c:pt>
                <c:pt idx="41">
                  <c:v>-18.559085530874739</c:v>
                </c:pt>
                <c:pt idx="42">
                  <c:v>171.22253102677979</c:v>
                </c:pt>
                <c:pt idx="43">
                  <c:v>102.97299068743401</c:v>
                </c:pt>
                <c:pt idx="44">
                  <c:v>59.868017841531419</c:v>
                </c:pt>
                <c:pt idx="45">
                  <c:v>305.32689099181022</c:v>
                </c:pt>
                <c:pt idx="46">
                  <c:v>148.47268424699789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C2-40AC-B1A0-2C7C3E644B72}"/>
            </c:ext>
          </c:extLst>
        </c:ser>
        <c:ser>
          <c:idx val="2"/>
          <c:order val="2"/>
          <c:tx>
            <c:strRef>
              <c:f>'Adj Daily Deaths'!$D$2</c:f>
              <c:strCache>
                <c:ptCount val="1"/>
                <c:pt idx="0">
                  <c:v>Italy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</c:numCache>
            </c:numRef>
          </c:xVal>
          <c:yVal>
            <c:numRef>
              <c:f>'Adj Daily Deaths'!$D$3:$D$80</c:f>
              <c:numCache>
                <c:formatCode>General</c:formatCode>
                <c:ptCount val="78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0</c:v>
                </c:pt>
                <c:pt idx="12">
                  <c:v>362.50977124857212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  <c:pt idx="40">
                  <c:v>470.68466881933062</c:v>
                </c:pt>
                <c:pt idx="41">
                  <c:v>511.14703508625553</c:v>
                </c:pt>
                <c:pt idx="42">
                  <c:v>355.90367063356399</c:v>
                </c:pt>
                <c:pt idx="43">
                  <c:v>467.3816185118265</c:v>
                </c:pt>
                <c:pt idx="44">
                  <c:v>497.10907127936309</c:v>
                </c:pt>
                <c:pt idx="45">
                  <c:v>477.2907694343387</c:v>
                </c:pt>
                <c:pt idx="46">
                  <c:v>433.52535285990967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C2-40AC-B1A0-2C7C3E644B72}"/>
            </c:ext>
          </c:extLst>
        </c:ser>
        <c:ser>
          <c:idx val="3"/>
          <c:order val="3"/>
          <c:tx>
            <c:strRef>
              <c:f>'Adj Daily Deaths'!$E$2</c:f>
              <c:strCache>
                <c:ptCount val="1"/>
                <c:pt idx="0">
                  <c:v>Spain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</c:numCache>
            </c:numRef>
          </c:xVal>
          <c:yVal>
            <c:numRef>
              <c:f>'Adj Daily Deaths'!$E$3:$E$80</c:f>
              <c:numCache>
                <c:formatCode>General</c:formatCode>
                <c:ptCount val="78"/>
                <c:pt idx="1">
                  <c:v>0</c:v>
                </c:pt>
                <c:pt idx="2">
                  <c:v>1.06982119564843</c:v>
                </c:pt>
                <c:pt idx="3">
                  <c:v>1.06982119564843</c:v>
                </c:pt>
                <c:pt idx="4">
                  <c:v>1.06982119564843</c:v>
                </c:pt>
                <c:pt idx="5">
                  <c:v>2.1396423912968592</c:v>
                </c:pt>
                <c:pt idx="6">
                  <c:v>5.3491059782421484</c:v>
                </c:pt>
                <c:pt idx="7">
                  <c:v>7.4887483695390067</c:v>
                </c:pt>
                <c:pt idx="8">
                  <c:v>11.76803315213273</c:v>
                </c:pt>
                <c:pt idx="9">
                  <c:v>7.4887483695390067</c:v>
                </c:pt>
                <c:pt idx="10">
                  <c:v>20.32660271732016</c:v>
                </c:pt>
                <c:pt idx="11">
                  <c:v>1.06982119564843</c:v>
                </c:pt>
                <c:pt idx="12">
                  <c:v>83.446053260577514</c:v>
                </c:pt>
                <c:pt idx="13">
                  <c:v>66.328914130202634</c:v>
                </c:pt>
                <c:pt idx="14">
                  <c:v>100.56319239095239</c:v>
                </c:pt>
                <c:pt idx="15">
                  <c:v>56.700523369366771</c:v>
                </c:pt>
                <c:pt idx="16">
                  <c:v>204.33584836885009</c:v>
                </c:pt>
                <c:pt idx="17">
                  <c:v>96.28390760835866</c:v>
                </c:pt>
                <c:pt idx="18">
                  <c:v>221.45298749922489</c:v>
                </c:pt>
                <c:pt idx="19">
                  <c:v>227.8719146731155</c:v>
                </c:pt>
                <c:pt idx="20">
                  <c:v>355.1806369552786</c:v>
                </c:pt>
                <c:pt idx="21">
                  <c:v>424.71901467242662</c:v>
                </c:pt>
                <c:pt idx="22">
                  <c:v>576.63362445450355</c:v>
                </c:pt>
                <c:pt idx="23">
                  <c:v>531.70113423726946</c:v>
                </c:pt>
                <c:pt idx="24">
                  <c:v>897.57998314903239</c:v>
                </c:pt>
                <c:pt idx="25">
                  <c:v>768.1316184755724</c:v>
                </c:pt>
                <c:pt idx="26">
                  <c:v>826.97178423623609</c:v>
                </c:pt>
                <c:pt idx="27">
                  <c:v>902.92908912727455</c:v>
                </c:pt>
                <c:pt idx="28">
                  <c:v>878.32320162736073</c:v>
                </c:pt>
                <c:pt idx="29">
                  <c:v>976.74675162701624</c:v>
                </c:pt>
                <c:pt idx="30">
                  <c:v>800.22625434502538</c:v>
                </c:pt>
                <c:pt idx="31">
                  <c:v>987.44496358350057</c:v>
                </c:pt>
                <c:pt idx="32">
                  <c:v>1028.0981690181411</c:v>
                </c:pt>
                <c:pt idx="33">
                  <c:v>909.3480163011651</c:v>
                </c:pt>
                <c:pt idx="34">
                  <c:v>801.29607554067377</c:v>
                </c:pt>
                <c:pt idx="35">
                  <c:v>742.45590978001019</c:v>
                </c:pt>
                <c:pt idx="36">
                  <c:v>748.87483695390074</c:v>
                </c:pt>
                <c:pt idx="37">
                  <c:v>753.1541217364944</c:v>
                </c:pt>
                <c:pt idx="38">
                  <c:v>799.15643314937688</c:v>
                </c:pt>
                <c:pt idx="39">
                  <c:v>700.73288314972137</c:v>
                </c:pt>
                <c:pt idx="40">
                  <c:v>678.26663804110433</c:v>
                </c:pt>
                <c:pt idx="41">
                  <c:v>561.65612771542555</c:v>
                </c:pt>
                <c:pt idx="42">
                  <c:v>645.10218097600307</c:v>
                </c:pt>
                <c:pt idx="43">
                  <c:v>585.19219401969099</c:v>
                </c:pt>
                <c:pt idx="44">
                  <c:v>320.9463586945289</c:v>
                </c:pt>
                <c:pt idx="45">
                  <c:v>697.5234195627761</c:v>
                </c:pt>
                <c:pt idx="46">
                  <c:v>649.38146575859673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C2-40AC-B1A0-2C7C3E644B72}"/>
            </c:ext>
          </c:extLst>
        </c:ser>
        <c:ser>
          <c:idx val="4"/>
          <c:order val="4"/>
          <c:tx>
            <c:strRef>
              <c:f>'Adj Daily Deaths'!$F$2</c:f>
              <c:strCache>
                <c:ptCount val="1"/>
                <c:pt idx="0">
                  <c:v>Sweden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rgbClr val="ED7D31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ED7D31"/>
                </a:solidFill>
              </a:ln>
              <a:effectLst>
                <a:glow rad="139700">
                  <a:srgbClr val="ED7D31">
                    <a:alpha val="14000"/>
                  </a:srgbClr>
                </a:glow>
              </a:effectLst>
            </c:spPr>
          </c:marker>
          <c:trendline>
            <c:spPr>
              <a:ln w="25400" cap="rnd">
                <a:solidFill>
                  <a:schemeClr val="accent5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trendline>
            <c:spPr>
              <a:ln w="25400" cap="rnd">
                <a:solidFill>
                  <a:srgbClr val="ED7D31">
                    <a:alpha val="50196"/>
                  </a:srgbClr>
                </a:solidFill>
                <a:tailEnd type="triangle" w="lg" len="lg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</c:numCache>
            </c:numRef>
          </c:xVal>
          <c:yVal>
            <c:numRef>
              <c:f>'Adj Daily Deaths'!$F$3:$F$80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4.9818704751538672</c:v>
                </c:pt>
                <c:pt idx="11">
                  <c:v>0</c:v>
                </c:pt>
                <c:pt idx="12">
                  <c:v>0</c:v>
                </c:pt>
                <c:pt idx="13">
                  <c:v>4.9818704751538672</c:v>
                </c:pt>
                <c:pt idx="14">
                  <c:v>4.9818704751538672</c:v>
                </c:pt>
                <c:pt idx="15">
                  <c:v>14.9456114254616</c:v>
                </c:pt>
                <c:pt idx="16">
                  <c:v>4.9818704751538672</c:v>
                </c:pt>
                <c:pt idx="17">
                  <c:v>14.9456114254616</c:v>
                </c:pt>
                <c:pt idx="18">
                  <c:v>4.9818704751538672</c:v>
                </c:pt>
                <c:pt idx="19">
                  <c:v>24.909352375769341</c:v>
                </c:pt>
                <c:pt idx="20">
                  <c:v>19.927481900615469</c:v>
                </c:pt>
                <c:pt idx="21">
                  <c:v>4.9818704751538672</c:v>
                </c:pt>
                <c:pt idx="22">
                  <c:v>19.927481900615469</c:v>
                </c:pt>
                <c:pt idx="23">
                  <c:v>54.800575226692537</c:v>
                </c:pt>
                <c:pt idx="24">
                  <c:v>129.52863235400051</c:v>
                </c:pt>
                <c:pt idx="25">
                  <c:v>74.728057127308006</c:v>
                </c:pt>
                <c:pt idx="26">
                  <c:v>139.4923733043083</c:v>
                </c:pt>
                <c:pt idx="27">
                  <c:v>0</c:v>
                </c:pt>
                <c:pt idx="28">
                  <c:v>24.909352375769341</c:v>
                </c:pt>
                <c:pt idx="29">
                  <c:v>179.3473371055392</c:v>
                </c:pt>
                <c:pt idx="30">
                  <c:v>169.38359615523149</c:v>
                </c:pt>
                <c:pt idx="31">
                  <c:v>293.93035803407821</c:v>
                </c:pt>
                <c:pt idx="32">
                  <c:v>343.74906278561679</c:v>
                </c:pt>
                <c:pt idx="33">
                  <c:v>249.09352375769339</c:v>
                </c:pt>
                <c:pt idx="34">
                  <c:v>74.728057127308006</c:v>
                </c:pt>
                <c:pt idx="35">
                  <c:v>139.4923733043083</c:v>
                </c:pt>
                <c:pt idx="36">
                  <c:v>378.62215611169393</c:v>
                </c:pt>
                <c:pt idx="37">
                  <c:v>567.93323416754083</c:v>
                </c:pt>
                <c:pt idx="38">
                  <c:v>478.25956561477119</c:v>
                </c:pt>
                <c:pt idx="39">
                  <c:v>528.07827036630988</c:v>
                </c:pt>
                <c:pt idx="40">
                  <c:v>383.60402658684779</c:v>
                </c:pt>
                <c:pt idx="41">
                  <c:v>84.691798077615744</c:v>
                </c:pt>
                <c:pt idx="42">
                  <c:v>59.782445701846413</c:v>
                </c:pt>
                <c:pt idx="43">
                  <c:v>99.63740950307735</c:v>
                </c:pt>
                <c:pt idx="44">
                  <c:v>567.93323416754083</c:v>
                </c:pt>
                <c:pt idx="45">
                  <c:v>846.91798077615738</c:v>
                </c:pt>
                <c:pt idx="46">
                  <c:v>647.64316177000273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C2-40AC-B1A0-2C7C3E644B72}"/>
            </c:ext>
          </c:extLst>
        </c:ser>
        <c:ser>
          <c:idx val="5"/>
          <c:order val="5"/>
          <c:tx>
            <c:strRef>
              <c:f>'Adj Daily Deaths'!$G$2</c:f>
              <c:strCache>
                <c:ptCount val="1"/>
                <c:pt idx="0">
                  <c:v>UK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</c:numCache>
            </c:numRef>
          </c:xVal>
          <c:yVal>
            <c:numRef>
              <c:f>'Adj Daily Deaths'!$G$3:$G$80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0.74040990365771531</c:v>
                </c:pt>
                <c:pt idx="5">
                  <c:v>0.74040990365771531</c:v>
                </c:pt>
                <c:pt idx="6">
                  <c:v>0</c:v>
                </c:pt>
                <c:pt idx="7">
                  <c:v>0.74040990365771531</c:v>
                </c:pt>
                <c:pt idx="8">
                  <c:v>0.74040990365771531</c:v>
                </c:pt>
                <c:pt idx="9">
                  <c:v>1.4808198073154311</c:v>
                </c:pt>
                <c:pt idx="10">
                  <c:v>1.4808198073154311</c:v>
                </c:pt>
                <c:pt idx="11">
                  <c:v>0</c:v>
                </c:pt>
                <c:pt idx="12">
                  <c:v>0</c:v>
                </c:pt>
                <c:pt idx="13">
                  <c:v>9.6253287475502987</c:v>
                </c:pt>
                <c:pt idx="14">
                  <c:v>0</c:v>
                </c:pt>
                <c:pt idx="15">
                  <c:v>25.173936724362321</c:v>
                </c:pt>
                <c:pt idx="16">
                  <c:v>0</c:v>
                </c:pt>
                <c:pt idx="17">
                  <c:v>11.84655845852344</c:v>
                </c:pt>
                <c:pt idx="18">
                  <c:v>48.867053641409207</c:v>
                </c:pt>
                <c:pt idx="19">
                  <c:v>29.61639614630861</c:v>
                </c:pt>
                <c:pt idx="20">
                  <c:v>41.462954604832063</c:v>
                </c:pt>
                <c:pt idx="21">
                  <c:v>35.539675375570333</c:v>
                </c:pt>
                <c:pt idx="22">
                  <c:v>39.982134797516629</c:v>
                </c:pt>
                <c:pt idx="23">
                  <c:v>64.415661618221236</c:v>
                </c:pt>
                <c:pt idx="24">
                  <c:v>31.837625857281761</c:v>
                </c:pt>
                <c:pt idx="25">
                  <c:v>83.666319113321833</c:v>
                </c:pt>
                <c:pt idx="26">
                  <c:v>134.0141925620465</c:v>
                </c:pt>
                <c:pt idx="27">
                  <c:v>192.506574951006</c:v>
                </c:pt>
                <c:pt idx="28">
                  <c:v>154.74566986446251</c:v>
                </c:pt>
                <c:pt idx="29">
                  <c:v>133.2737826583888</c:v>
                </c:pt>
                <c:pt idx="30">
                  <c:v>282.09617329358952</c:v>
                </c:pt>
                <c:pt idx="31">
                  <c:v>416.8507757592937</c:v>
                </c:pt>
                <c:pt idx="32">
                  <c:v>421.29323518123999</c:v>
                </c:pt>
                <c:pt idx="33">
                  <c:v>506.4403741018773</c:v>
                </c:pt>
                <c:pt idx="34">
                  <c:v>524.21021178966248</c:v>
                </c:pt>
                <c:pt idx="35">
                  <c:v>459.79455017144119</c:v>
                </c:pt>
                <c:pt idx="36">
                  <c:v>325.03994770573701</c:v>
                </c:pt>
                <c:pt idx="37">
                  <c:v>581.96218427496422</c:v>
                </c:pt>
                <c:pt idx="38">
                  <c:v>694.50448963093697</c:v>
                </c:pt>
                <c:pt idx="39">
                  <c:v>652.30112512244716</c:v>
                </c:pt>
                <c:pt idx="40">
                  <c:v>725.60170558456105</c:v>
                </c:pt>
                <c:pt idx="41">
                  <c:v>678.95588165412494</c:v>
                </c:pt>
                <c:pt idx="42">
                  <c:v>545.68209899573617</c:v>
                </c:pt>
                <c:pt idx="43">
                  <c:v>530.87390092258192</c:v>
                </c:pt>
                <c:pt idx="44">
                  <c:v>576.03890504570256</c:v>
                </c:pt>
                <c:pt idx="45">
                  <c:v>563.45193668352135</c:v>
                </c:pt>
                <c:pt idx="46">
                  <c:v>637.49292704929292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C2-40AC-B1A0-2C7C3E644B72}"/>
            </c:ext>
          </c:extLst>
        </c:ser>
        <c:ser>
          <c:idx val="6"/>
          <c:order val="6"/>
          <c:tx>
            <c:strRef>
              <c:f>'Adj Daily Deaths'!$H$2</c:f>
              <c:strCache>
                <c:ptCount val="1"/>
                <c:pt idx="0">
                  <c:v>US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rgbClr val="FF000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139700">
                  <a:srgbClr val="FF0000">
                    <a:alpha val="14000"/>
                  </a:srgbClr>
                </a:glow>
              </a:effectLst>
            </c:spPr>
          </c:marker>
          <c:trendline>
            <c:spPr>
              <a:ln w="25400" cap="rnd">
                <a:solidFill>
                  <a:srgbClr val="C00000">
                    <a:alpha val="50000"/>
                  </a:srgbClr>
                </a:solidFill>
                <a:tailEnd type="triangle" w="lg" len="lg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</c:numCache>
            </c:numRef>
          </c:xVal>
          <c:yVal>
            <c:numRef>
              <c:f>'Adj Daily Deaths'!$H$3:$H$80</c:f>
              <c:numCache>
                <c:formatCode>General</c:formatCode>
                <c:ptCount val="78"/>
                <c:pt idx="1">
                  <c:v>0.75972851277852871</c:v>
                </c:pt>
                <c:pt idx="2">
                  <c:v>0.15194570255570569</c:v>
                </c:pt>
                <c:pt idx="3">
                  <c:v>0.60778281022282299</c:v>
                </c:pt>
                <c:pt idx="4">
                  <c:v>0.15194570255570569</c:v>
                </c:pt>
                <c:pt idx="5">
                  <c:v>0.30389140511141149</c:v>
                </c:pt>
                <c:pt idx="6">
                  <c:v>0.45583710766711732</c:v>
                </c:pt>
                <c:pt idx="7">
                  <c:v>0.60778281022282299</c:v>
                </c:pt>
                <c:pt idx="8">
                  <c:v>0.15194570255570569</c:v>
                </c:pt>
                <c:pt idx="9">
                  <c:v>0.91167421533423454</c:v>
                </c:pt>
                <c:pt idx="10">
                  <c:v>1.215565620445646</c:v>
                </c:pt>
                <c:pt idx="11">
                  <c:v>0.60778281022282299</c:v>
                </c:pt>
                <c:pt idx="12">
                  <c:v>1.0636199178899399</c:v>
                </c:pt>
                <c:pt idx="13">
                  <c:v>1.0636199178899399</c:v>
                </c:pt>
                <c:pt idx="14">
                  <c:v>1.367511323001352</c:v>
                </c:pt>
                <c:pt idx="15">
                  <c:v>3.3428054562255261</c:v>
                </c:pt>
                <c:pt idx="16">
                  <c:v>3.4947511587812321</c:v>
                </c:pt>
                <c:pt idx="17">
                  <c:v>1.519457025557057</c:v>
                </c:pt>
                <c:pt idx="18">
                  <c:v>12.459547609567871</c:v>
                </c:pt>
                <c:pt idx="19">
                  <c:v>6.685610912451053</c:v>
                </c:pt>
                <c:pt idx="20">
                  <c:v>9.5725792610094622</c:v>
                </c:pt>
                <c:pt idx="21">
                  <c:v>16.714027281127631</c:v>
                </c:pt>
                <c:pt idx="22">
                  <c:v>21.272398357798799</c:v>
                </c:pt>
                <c:pt idx="23">
                  <c:v>22.639909680800159</c:v>
                </c:pt>
                <c:pt idx="24">
                  <c:v>35.859185803146559</c:v>
                </c:pt>
                <c:pt idx="25">
                  <c:v>40.569502582373431</c:v>
                </c:pt>
                <c:pt idx="26">
                  <c:v>56.523801350722543</c:v>
                </c:pt>
                <c:pt idx="27">
                  <c:v>67.615837637289061</c:v>
                </c:pt>
                <c:pt idx="28">
                  <c:v>67.008054827066232</c:v>
                </c:pt>
                <c:pt idx="29">
                  <c:v>77.644254005965635</c:v>
                </c:pt>
                <c:pt idx="30">
                  <c:v>135.9914037873566</c:v>
                </c:pt>
                <c:pt idx="31">
                  <c:v>134.32000105924391</c:v>
                </c:pt>
                <c:pt idx="32">
                  <c:v>177.62452628762</c:v>
                </c:pt>
                <c:pt idx="33">
                  <c:v>176.4089606671744</c:v>
                </c:pt>
                <c:pt idx="34">
                  <c:v>200.56832737353159</c:v>
                </c:pt>
                <c:pt idx="35">
                  <c:v>184.15819149751539</c:v>
                </c:pt>
                <c:pt idx="36">
                  <c:v>176.86479777484149</c:v>
                </c:pt>
                <c:pt idx="37">
                  <c:v>294.62271725551352</c:v>
                </c:pt>
                <c:pt idx="38">
                  <c:v>299.78887114240752</c:v>
                </c:pt>
                <c:pt idx="39">
                  <c:v>270.91918765682328</c:v>
                </c:pt>
                <c:pt idx="40">
                  <c:v>320.3015409874277</c:v>
                </c:pt>
                <c:pt idx="41">
                  <c:v>285.05013799450398</c:v>
                </c:pt>
                <c:pt idx="42">
                  <c:v>236.57945887923381</c:v>
                </c:pt>
                <c:pt idx="43">
                  <c:v>229.28606515656</c:v>
                </c:pt>
                <c:pt idx="44">
                  <c:v>349.93095298579033</c:v>
                </c:pt>
                <c:pt idx="45">
                  <c:v>378.95258217393013</c:v>
                </c:pt>
                <c:pt idx="46">
                  <c:v>697.58272043324507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C2-40AC-B1A0-2C7C3E644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40440"/>
        <c:axId val="258739456"/>
      </c:scatterChart>
      <c:valAx>
        <c:axId val="258740440"/>
        <c:scaling>
          <c:orientation val="minMax"/>
          <c:max val="43940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39456"/>
        <c:crosses val="autoZero"/>
        <c:crossBetween val="midCat"/>
      </c:valAx>
      <c:valAx>
        <c:axId val="25873945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  <a:tailEnd type="none" w="lg" len="lg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Deaths equivalent per day for 50m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Covid-19</a:t>
            </a:r>
            <a:r>
              <a:rPr lang="en-GB" sz="1800" baseline="0"/>
              <a:t> death trend (polynomial)</a:t>
            </a:r>
            <a:endParaRPr lang="en-GB" sz="1800"/>
          </a:p>
        </c:rich>
      </c:tx>
      <c:layout>
        <c:manualLayout>
          <c:xMode val="edge"/>
          <c:yMode val="edge"/>
          <c:x val="0.29537034021379732"/>
          <c:y val="2.2990991382410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890602224136242E-2"/>
          <c:y val="8.6498462138017373E-2"/>
          <c:w val="0.87028985530613501"/>
          <c:h val="0.857097082053153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'Adj Daily Deaths'!$B$2</c:f>
              <c:strCache>
                <c:ptCount val="1"/>
                <c:pt idx="0">
                  <c:v>France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</c:numCache>
            </c:numRef>
          </c:xVal>
          <c:yVal>
            <c:numRef>
              <c:f>'Adj Daily Deaths'!$B$3:$B$80</c:f>
              <c:numCache>
                <c:formatCode>General</c:formatCode>
                <c:ptCount val="78"/>
                <c:pt idx="1">
                  <c:v>0.76769854922324177</c:v>
                </c:pt>
                <c:pt idx="2">
                  <c:v>0.76769854922324177</c:v>
                </c:pt>
                <c:pt idx="3">
                  <c:v>0</c:v>
                </c:pt>
                <c:pt idx="4">
                  <c:v>1.535397098446484</c:v>
                </c:pt>
                <c:pt idx="5">
                  <c:v>2.3030956476697249</c:v>
                </c:pt>
                <c:pt idx="6">
                  <c:v>1.535397098446484</c:v>
                </c:pt>
                <c:pt idx="7">
                  <c:v>6.1415883937859341</c:v>
                </c:pt>
                <c:pt idx="8">
                  <c:v>0</c:v>
                </c:pt>
                <c:pt idx="9">
                  <c:v>10.74777968912538</c:v>
                </c:pt>
                <c:pt idx="10">
                  <c:v>11.51547823834863</c:v>
                </c:pt>
                <c:pt idx="11">
                  <c:v>0</c:v>
                </c:pt>
                <c:pt idx="12">
                  <c:v>23.7986550259205</c:v>
                </c:pt>
                <c:pt idx="13">
                  <c:v>9.2123825906789012</c:v>
                </c:pt>
                <c:pt idx="14">
                  <c:v>0</c:v>
                </c:pt>
                <c:pt idx="15">
                  <c:v>43.758817305724783</c:v>
                </c:pt>
                <c:pt idx="16">
                  <c:v>0</c:v>
                </c:pt>
                <c:pt idx="17">
                  <c:v>0</c:v>
                </c:pt>
                <c:pt idx="18">
                  <c:v>72.931362176207969</c:v>
                </c:pt>
                <c:pt idx="19">
                  <c:v>158.91359968921111</c:v>
                </c:pt>
                <c:pt idx="20">
                  <c:v>85.982237513003071</c:v>
                </c:pt>
                <c:pt idx="21">
                  <c:v>85.982237513003071</c:v>
                </c:pt>
                <c:pt idx="22">
                  <c:v>142.791930155523</c:v>
                </c:pt>
                <c:pt idx="23">
                  <c:v>184.24765181357799</c:v>
                </c:pt>
                <c:pt idx="24">
                  <c:v>177.33836487056891</c:v>
                </c:pt>
                <c:pt idx="25">
                  <c:v>280.20997046648318</c:v>
                </c:pt>
                <c:pt idx="26">
                  <c:v>229.54186621774929</c:v>
                </c:pt>
                <c:pt idx="27">
                  <c:v>244.8958372022141</c:v>
                </c:pt>
                <c:pt idx="28">
                  <c:v>224.1679763731866</c:v>
                </c:pt>
                <c:pt idx="29">
                  <c:v>320.89799357531513</c:v>
                </c:pt>
                <c:pt idx="30">
                  <c:v>383.08157606239757</c:v>
                </c:pt>
                <c:pt idx="31">
                  <c:v>675.57472331645272</c:v>
                </c:pt>
                <c:pt idx="32">
                  <c:v>755.41537243566995</c:v>
                </c:pt>
                <c:pt idx="33">
                  <c:v>859.82237513003076</c:v>
                </c:pt>
                <c:pt idx="34">
                  <c:v>808.38657233207357</c:v>
                </c:pt>
                <c:pt idx="35">
                  <c:v>397.66784849763923</c:v>
                </c:pt>
                <c:pt idx="36">
                  <c:v>639.49289150296045</c:v>
                </c:pt>
                <c:pt idx="37">
                  <c:v>1087.828844249334</c:v>
                </c:pt>
                <c:pt idx="38">
                  <c:v>415.32491512977379</c:v>
                </c:pt>
                <c:pt idx="39">
                  <c:v>1029.4837545083669</c:v>
                </c:pt>
                <c:pt idx="40">
                  <c:v>757.71846808333964</c:v>
                </c:pt>
                <c:pt idx="41">
                  <c:v>487.4885787567585</c:v>
                </c:pt>
                <c:pt idx="42">
                  <c:v>430.67888611423871</c:v>
                </c:pt>
                <c:pt idx="43">
                  <c:v>440.65896725414069</c:v>
                </c:pt>
                <c:pt idx="44">
                  <c:v>584.98629450811018</c:v>
                </c:pt>
                <c:pt idx="45">
                  <c:v>1103.950513783022</c:v>
                </c:pt>
                <c:pt idx="46">
                  <c:v>578.0770075651011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3-4929-AE0D-E58F9DF8F3FD}"/>
            </c:ext>
          </c:extLst>
        </c:ser>
        <c:ser>
          <c:idx val="1"/>
          <c:order val="1"/>
          <c:tx>
            <c:strRef>
              <c:f>'Adj Daily Deaths'!$C$2</c:f>
              <c:strCache>
                <c:ptCount val="1"/>
                <c:pt idx="0">
                  <c:v>Germany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/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</c:numCache>
            </c:numRef>
          </c:xVal>
          <c:yVal>
            <c:numRef>
              <c:f>'Adj Daily Deaths'!$C$3:$C$80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1.1973603568306279</c:v>
                </c:pt>
                <c:pt idx="9">
                  <c:v>0</c:v>
                </c:pt>
                <c:pt idx="10">
                  <c:v>0.59868017841531418</c:v>
                </c:pt>
                <c:pt idx="11">
                  <c:v>0</c:v>
                </c:pt>
                <c:pt idx="12">
                  <c:v>2.3947207136612572</c:v>
                </c:pt>
                <c:pt idx="13">
                  <c:v>1.1973603568306279</c:v>
                </c:pt>
                <c:pt idx="14">
                  <c:v>1.1973603568306279</c:v>
                </c:pt>
                <c:pt idx="15">
                  <c:v>3.5920810704918851</c:v>
                </c:pt>
                <c:pt idx="16">
                  <c:v>4.190761248907199</c:v>
                </c:pt>
                <c:pt idx="17">
                  <c:v>2.3947207136612572</c:v>
                </c:pt>
                <c:pt idx="18">
                  <c:v>9.5788828546450269</c:v>
                </c:pt>
                <c:pt idx="19">
                  <c:v>13.769644103552229</c:v>
                </c:pt>
                <c:pt idx="20">
                  <c:v>10.177563033060339</c:v>
                </c:pt>
                <c:pt idx="21">
                  <c:v>5.9868017841531422</c:v>
                </c:pt>
                <c:pt idx="22">
                  <c:v>17.361725174044111</c:v>
                </c:pt>
                <c:pt idx="23">
                  <c:v>20.355126066120679</c:v>
                </c:pt>
                <c:pt idx="24">
                  <c:v>29.335328742350399</c:v>
                </c:pt>
                <c:pt idx="25">
                  <c:v>36.519490883334157</c:v>
                </c:pt>
                <c:pt idx="26">
                  <c:v>44.901013381148573</c:v>
                </c:pt>
                <c:pt idx="27">
                  <c:v>54.479896235793589</c:v>
                </c:pt>
                <c:pt idx="28">
                  <c:v>59.868017841531419</c:v>
                </c:pt>
                <c:pt idx="29">
                  <c:v>67.052179982515185</c:v>
                </c:pt>
                <c:pt idx="30">
                  <c:v>77.828423193990844</c:v>
                </c:pt>
                <c:pt idx="31">
                  <c:v>86.808625870220553</c:v>
                </c:pt>
                <c:pt idx="32">
                  <c:v>111.9531933636638</c:v>
                </c:pt>
                <c:pt idx="33">
                  <c:v>100.57826997377281</c:v>
                </c:pt>
                <c:pt idx="34">
                  <c:v>101.1769501521881</c:v>
                </c:pt>
                <c:pt idx="35">
                  <c:v>83.815224978143988</c:v>
                </c:pt>
                <c:pt idx="36">
                  <c:v>135.30172032186101</c:v>
                </c:pt>
                <c:pt idx="37">
                  <c:v>123.3281167535547</c:v>
                </c:pt>
                <c:pt idx="38">
                  <c:v>199.36049941229959</c:v>
                </c:pt>
                <c:pt idx="39">
                  <c:v>154.45948603115099</c:v>
                </c:pt>
                <c:pt idx="40">
                  <c:v>95.788828546450276</c:v>
                </c:pt>
                <c:pt idx="41">
                  <c:v>-18.559085530874739</c:v>
                </c:pt>
                <c:pt idx="42">
                  <c:v>171.22253102677979</c:v>
                </c:pt>
                <c:pt idx="43">
                  <c:v>102.97299068743401</c:v>
                </c:pt>
                <c:pt idx="44">
                  <c:v>59.868017841531419</c:v>
                </c:pt>
                <c:pt idx="45">
                  <c:v>305.32689099181022</c:v>
                </c:pt>
                <c:pt idx="46">
                  <c:v>148.47268424699789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3-4929-AE0D-E58F9DF8F3FD}"/>
            </c:ext>
          </c:extLst>
        </c:ser>
        <c:ser>
          <c:idx val="2"/>
          <c:order val="2"/>
          <c:tx>
            <c:strRef>
              <c:f>'Adj Daily Deaths'!$D$2</c:f>
              <c:strCache>
                <c:ptCount val="1"/>
                <c:pt idx="0">
                  <c:v>Italy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</c:numCache>
            </c:numRef>
          </c:xVal>
          <c:yVal>
            <c:numRef>
              <c:f>'Adj Daily Deaths'!$D$3:$D$80</c:f>
              <c:numCache>
                <c:formatCode>General</c:formatCode>
                <c:ptCount val="78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0</c:v>
                </c:pt>
                <c:pt idx="12">
                  <c:v>362.50977124857212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  <c:pt idx="40">
                  <c:v>470.68466881933062</c:v>
                </c:pt>
                <c:pt idx="41">
                  <c:v>511.14703508625553</c:v>
                </c:pt>
                <c:pt idx="42">
                  <c:v>355.90367063356399</c:v>
                </c:pt>
                <c:pt idx="43">
                  <c:v>467.3816185118265</c:v>
                </c:pt>
                <c:pt idx="44">
                  <c:v>497.10907127936309</c:v>
                </c:pt>
                <c:pt idx="45">
                  <c:v>477.2907694343387</c:v>
                </c:pt>
                <c:pt idx="46">
                  <c:v>433.52535285990967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13-4929-AE0D-E58F9DF8F3FD}"/>
            </c:ext>
          </c:extLst>
        </c:ser>
        <c:ser>
          <c:idx val="3"/>
          <c:order val="3"/>
          <c:tx>
            <c:strRef>
              <c:f>'Adj Daily Deaths'!$E$2</c:f>
              <c:strCache>
                <c:ptCount val="1"/>
                <c:pt idx="0">
                  <c:v>Spain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</c:numCache>
            </c:numRef>
          </c:xVal>
          <c:yVal>
            <c:numRef>
              <c:f>'Adj Daily Deaths'!$E$3:$E$80</c:f>
              <c:numCache>
                <c:formatCode>General</c:formatCode>
                <c:ptCount val="78"/>
                <c:pt idx="1">
                  <c:v>0</c:v>
                </c:pt>
                <c:pt idx="2">
                  <c:v>1.06982119564843</c:v>
                </c:pt>
                <c:pt idx="3">
                  <c:v>1.06982119564843</c:v>
                </c:pt>
                <c:pt idx="4">
                  <c:v>1.06982119564843</c:v>
                </c:pt>
                <c:pt idx="5">
                  <c:v>2.1396423912968592</c:v>
                </c:pt>
                <c:pt idx="6">
                  <c:v>5.3491059782421484</c:v>
                </c:pt>
                <c:pt idx="7">
                  <c:v>7.4887483695390067</c:v>
                </c:pt>
                <c:pt idx="8">
                  <c:v>11.76803315213273</c:v>
                </c:pt>
                <c:pt idx="9">
                  <c:v>7.4887483695390067</c:v>
                </c:pt>
                <c:pt idx="10">
                  <c:v>20.32660271732016</c:v>
                </c:pt>
                <c:pt idx="11">
                  <c:v>1.06982119564843</c:v>
                </c:pt>
                <c:pt idx="12">
                  <c:v>83.446053260577514</c:v>
                </c:pt>
                <c:pt idx="13">
                  <c:v>66.328914130202634</c:v>
                </c:pt>
                <c:pt idx="14">
                  <c:v>100.56319239095239</c:v>
                </c:pt>
                <c:pt idx="15">
                  <c:v>56.700523369366771</c:v>
                </c:pt>
                <c:pt idx="16">
                  <c:v>204.33584836885009</c:v>
                </c:pt>
                <c:pt idx="17">
                  <c:v>96.28390760835866</c:v>
                </c:pt>
                <c:pt idx="18">
                  <c:v>221.45298749922489</c:v>
                </c:pt>
                <c:pt idx="19">
                  <c:v>227.8719146731155</c:v>
                </c:pt>
                <c:pt idx="20">
                  <c:v>355.1806369552786</c:v>
                </c:pt>
                <c:pt idx="21">
                  <c:v>424.71901467242662</c:v>
                </c:pt>
                <c:pt idx="22">
                  <c:v>576.63362445450355</c:v>
                </c:pt>
                <c:pt idx="23">
                  <c:v>531.70113423726946</c:v>
                </c:pt>
                <c:pt idx="24">
                  <c:v>897.57998314903239</c:v>
                </c:pt>
                <c:pt idx="25">
                  <c:v>768.1316184755724</c:v>
                </c:pt>
                <c:pt idx="26">
                  <c:v>826.97178423623609</c:v>
                </c:pt>
                <c:pt idx="27">
                  <c:v>902.92908912727455</c:v>
                </c:pt>
                <c:pt idx="28">
                  <c:v>878.32320162736073</c:v>
                </c:pt>
                <c:pt idx="29">
                  <c:v>976.74675162701624</c:v>
                </c:pt>
                <c:pt idx="30">
                  <c:v>800.22625434502538</c:v>
                </c:pt>
                <c:pt idx="31">
                  <c:v>987.44496358350057</c:v>
                </c:pt>
                <c:pt idx="32">
                  <c:v>1028.0981690181411</c:v>
                </c:pt>
                <c:pt idx="33">
                  <c:v>909.3480163011651</c:v>
                </c:pt>
                <c:pt idx="34">
                  <c:v>801.29607554067377</c:v>
                </c:pt>
                <c:pt idx="35">
                  <c:v>742.45590978001019</c:v>
                </c:pt>
                <c:pt idx="36">
                  <c:v>748.87483695390074</c:v>
                </c:pt>
                <c:pt idx="37">
                  <c:v>753.1541217364944</c:v>
                </c:pt>
                <c:pt idx="38">
                  <c:v>799.15643314937688</c:v>
                </c:pt>
                <c:pt idx="39">
                  <c:v>700.73288314972137</c:v>
                </c:pt>
                <c:pt idx="40">
                  <c:v>678.26663804110433</c:v>
                </c:pt>
                <c:pt idx="41">
                  <c:v>561.65612771542555</c:v>
                </c:pt>
                <c:pt idx="42">
                  <c:v>645.10218097600307</c:v>
                </c:pt>
                <c:pt idx="43">
                  <c:v>585.19219401969099</c:v>
                </c:pt>
                <c:pt idx="44">
                  <c:v>320.9463586945289</c:v>
                </c:pt>
                <c:pt idx="45">
                  <c:v>697.5234195627761</c:v>
                </c:pt>
                <c:pt idx="46">
                  <c:v>649.38146575859673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413-4929-AE0D-E58F9DF8F3FD}"/>
            </c:ext>
          </c:extLst>
        </c:ser>
        <c:ser>
          <c:idx val="4"/>
          <c:order val="4"/>
          <c:tx>
            <c:strRef>
              <c:f>'Adj Daily Deaths'!$F$2</c:f>
              <c:strCache>
                <c:ptCount val="1"/>
                <c:pt idx="0">
                  <c:v>Sweden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lumMod val="40000"/>
                  <a:lumOff val="60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ED7D31"/>
                </a:solidFill>
              </a:ln>
              <a:effectLst>
                <a:glow rad="139700">
                  <a:schemeClr val="accent2">
                    <a:lumMod val="40000"/>
                    <a:lumOff val="60000"/>
                    <a:alpha val="14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ED7D31">
                    <a:alpha val="50196"/>
                  </a:srgb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</c:numCache>
            </c:numRef>
          </c:xVal>
          <c:yVal>
            <c:numRef>
              <c:f>'Adj Daily Deaths'!$F$3:$F$80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4.9818704751538672</c:v>
                </c:pt>
                <c:pt idx="11">
                  <c:v>0</c:v>
                </c:pt>
                <c:pt idx="12">
                  <c:v>0</c:v>
                </c:pt>
                <c:pt idx="13">
                  <c:v>4.9818704751538672</c:v>
                </c:pt>
                <c:pt idx="14">
                  <c:v>4.9818704751538672</c:v>
                </c:pt>
                <c:pt idx="15">
                  <c:v>14.9456114254616</c:v>
                </c:pt>
                <c:pt idx="16">
                  <c:v>4.9818704751538672</c:v>
                </c:pt>
                <c:pt idx="17">
                  <c:v>14.9456114254616</c:v>
                </c:pt>
                <c:pt idx="18">
                  <c:v>4.9818704751538672</c:v>
                </c:pt>
                <c:pt idx="19">
                  <c:v>24.909352375769341</c:v>
                </c:pt>
                <c:pt idx="20">
                  <c:v>19.927481900615469</c:v>
                </c:pt>
                <c:pt idx="21">
                  <c:v>4.9818704751538672</c:v>
                </c:pt>
                <c:pt idx="22">
                  <c:v>19.927481900615469</c:v>
                </c:pt>
                <c:pt idx="23">
                  <c:v>54.800575226692537</c:v>
                </c:pt>
                <c:pt idx="24">
                  <c:v>129.52863235400051</c:v>
                </c:pt>
                <c:pt idx="25">
                  <c:v>74.728057127308006</c:v>
                </c:pt>
                <c:pt idx="26">
                  <c:v>139.4923733043083</c:v>
                </c:pt>
                <c:pt idx="27">
                  <c:v>0</c:v>
                </c:pt>
                <c:pt idx="28">
                  <c:v>24.909352375769341</c:v>
                </c:pt>
                <c:pt idx="29">
                  <c:v>179.3473371055392</c:v>
                </c:pt>
                <c:pt idx="30">
                  <c:v>169.38359615523149</c:v>
                </c:pt>
                <c:pt idx="31">
                  <c:v>293.93035803407821</c:v>
                </c:pt>
                <c:pt idx="32">
                  <c:v>343.74906278561679</c:v>
                </c:pt>
                <c:pt idx="33">
                  <c:v>249.09352375769339</c:v>
                </c:pt>
                <c:pt idx="34">
                  <c:v>74.728057127308006</c:v>
                </c:pt>
                <c:pt idx="35">
                  <c:v>139.4923733043083</c:v>
                </c:pt>
                <c:pt idx="36">
                  <c:v>378.62215611169393</c:v>
                </c:pt>
                <c:pt idx="37">
                  <c:v>567.93323416754083</c:v>
                </c:pt>
                <c:pt idx="38">
                  <c:v>478.25956561477119</c:v>
                </c:pt>
                <c:pt idx="39">
                  <c:v>528.07827036630988</c:v>
                </c:pt>
                <c:pt idx="40">
                  <c:v>383.60402658684779</c:v>
                </c:pt>
                <c:pt idx="41">
                  <c:v>84.691798077615744</c:v>
                </c:pt>
                <c:pt idx="42">
                  <c:v>59.782445701846413</c:v>
                </c:pt>
                <c:pt idx="43">
                  <c:v>99.63740950307735</c:v>
                </c:pt>
                <c:pt idx="44">
                  <c:v>567.93323416754083</c:v>
                </c:pt>
                <c:pt idx="45">
                  <c:v>846.91798077615738</c:v>
                </c:pt>
                <c:pt idx="46">
                  <c:v>647.64316177000273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413-4929-AE0D-E58F9DF8F3FD}"/>
            </c:ext>
          </c:extLst>
        </c:ser>
        <c:ser>
          <c:idx val="5"/>
          <c:order val="5"/>
          <c:tx>
            <c:strRef>
              <c:f>'Adj Daily Deaths'!$G$2</c:f>
              <c:strCache>
                <c:ptCount val="1"/>
                <c:pt idx="0">
                  <c:v>UK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</c:numCache>
            </c:numRef>
          </c:xVal>
          <c:yVal>
            <c:numRef>
              <c:f>'Adj Daily Deaths'!$G$3:$G$80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0.74040990365771531</c:v>
                </c:pt>
                <c:pt idx="5">
                  <c:v>0.74040990365771531</c:v>
                </c:pt>
                <c:pt idx="6">
                  <c:v>0</c:v>
                </c:pt>
                <c:pt idx="7">
                  <c:v>0.74040990365771531</c:v>
                </c:pt>
                <c:pt idx="8">
                  <c:v>0.74040990365771531</c:v>
                </c:pt>
                <c:pt idx="9">
                  <c:v>1.4808198073154311</c:v>
                </c:pt>
                <c:pt idx="10">
                  <c:v>1.4808198073154311</c:v>
                </c:pt>
                <c:pt idx="11">
                  <c:v>0</c:v>
                </c:pt>
                <c:pt idx="12">
                  <c:v>0</c:v>
                </c:pt>
                <c:pt idx="13">
                  <c:v>9.6253287475502987</c:v>
                </c:pt>
                <c:pt idx="14">
                  <c:v>0</c:v>
                </c:pt>
                <c:pt idx="15">
                  <c:v>25.173936724362321</c:v>
                </c:pt>
                <c:pt idx="16">
                  <c:v>0</c:v>
                </c:pt>
                <c:pt idx="17">
                  <c:v>11.84655845852344</c:v>
                </c:pt>
                <c:pt idx="18">
                  <c:v>48.867053641409207</c:v>
                </c:pt>
                <c:pt idx="19">
                  <c:v>29.61639614630861</c:v>
                </c:pt>
                <c:pt idx="20">
                  <c:v>41.462954604832063</c:v>
                </c:pt>
                <c:pt idx="21">
                  <c:v>35.539675375570333</c:v>
                </c:pt>
                <c:pt idx="22">
                  <c:v>39.982134797516629</c:v>
                </c:pt>
                <c:pt idx="23">
                  <c:v>64.415661618221236</c:v>
                </c:pt>
                <c:pt idx="24">
                  <c:v>31.837625857281761</c:v>
                </c:pt>
                <c:pt idx="25">
                  <c:v>83.666319113321833</c:v>
                </c:pt>
                <c:pt idx="26">
                  <c:v>134.0141925620465</c:v>
                </c:pt>
                <c:pt idx="27">
                  <c:v>192.506574951006</c:v>
                </c:pt>
                <c:pt idx="28">
                  <c:v>154.74566986446251</c:v>
                </c:pt>
                <c:pt idx="29">
                  <c:v>133.2737826583888</c:v>
                </c:pt>
                <c:pt idx="30">
                  <c:v>282.09617329358952</c:v>
                </c:pt>
                <c:pt idx="31">
                  <c:v>416.8507757592937</c:v>
                </c:pt>
                <c:pt idx="32">
                  <c:v>421.29323518123999</c:v>
                </c:pt>
                <c:pt idx="33">
                  <c:v>506.4403741018773</c:v>
                </c:pt>
                <c:pt idx="34">
                  <c:v>524.21021178966248</c:v>
                </c:pt>
                <c:pt idx="35">
                  <c:v>459.79455017144119</c:v>
                </c:pt>
                <c:pt idx="36">
                  <c:v>325.03994770573701</c:v>
                </c:pt>
                <c:pt idx="37">
                  <c:v>581.96218427496422</c:v>
                </c:pt>
                <c:pt idx="38">
                  <c:v>694.50448963093697</c:v>
                </c:pt>
                <c:pt idx="39">
                  <c:v>652.30112512244716</c:v>
                </c:pt>
                <c:pt idx="40">
                  <c:v>725.60170558456105</c:v>
                </c:pt>
                <c:pt idx="41">
                  <c:v>678.95588165412494</c:v>
                </c:pt>
                <c:pt idx="42">
                  <c:v>545.68209899573617</c:v>
                </c:pt>
                <c:pt idx="43">
                  <c:v>530.87390092258192</c:v>
                </c:pt>
                <c:pt idx="44">
                  <c:v>576.03890504570256</c:v>
                </c:pt>
                <c:pt idx="45">
                  <c:v>563.45193668352135</c:v>
                </c:pt>
                <c:pt idx="46">
                  <c:v>637.49292704929292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413-4929-AE0D-E58F9DF8F3FD}"/>
            </c:ext>
          </c:extLst>
        </c:ser>
        <c:ser>
          <c:idx val="6"/>
          <c:order val="6"/>
          <c:tx>
            <c:strRef>
              <c:f>'Adj Daily Deaths'!$H$2</c:f>
              <c:strCache>
                <c:ptCount val="1"/>
                <c:pt idx="0">
                  <c:v>US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rgbClr val="FF000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139700">
                  <a:srgbClr val="FF0000">
                    <a:alpha val="14000"/>
                  </a:srgbClr>
                </a:glow>
              </a:effectLst>
            </c:spPr>
          </c:marker>
          <c:trendline>
            <c:spPr>
              <a:ln w="25400" cap="rnd">
                <a:solidFill>
                  <a:srgbClr val="C00000">
                    <a:alpha val="50000"/>
                  </a:srgb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</c:numCache>
            </c:numRef>
          </c:xVal>
          <c:yVal>
            <c:numRef>
              <c:f>'Adj Daily Deaths'!$H$3:$H$80</c:f>
              <c:numCache>
                <c:formatCode>General</c:formatCode>
                <c:ptCount val="78"/>
                <c:pt idx="1">
                  <c:v>0.75972851277852871</c:v>
                </c:pt>
                <c:pt idx="2">
                  <c:v>0.15194570255570569</c:v>
                </c:pt>
                <c:pt idx="3">
                  <c:v>0.60778281022282299</c:v>
                </c:pt>
                <c:pt idx="4">
                  <c:v>0.15194570255570569</c:v>
                </c:pt>
                <c:pt idx="5">
                  <c:v>0.30389140511141149</c:v>
                </c:pt>
                <c:pt idx="6">
                  <c:v>0.45583710766711732</c:v>
                </c:pt>
                <c:pt idx="7">
                  <c:v>0.60778281022282299</c:v>
                </c:pt>
                <c:pt idx="8">
                  <c:v>0.15194570255570569</c:v>
                </c:pt>
                <c:pt idx="9">
                  <c:v>0.91167421533423454</c:v>
                </c:pt>
                <c:pt idx="10">
                  <c:v>1.215565620445646</c:v>
                </c:pt>
                <c:pt idx="11">
                  <c:v>0.60778281022282299</c:v>
                </c:pt>
                <c:pt idx="12">
                  <c:v>1.0636199178899399</c:v>
                </c:pt>
                <c:pt idx="13">
                  <c:v>1.0636199178899399</c:v>
                </c:pt>
                <c:pt idx="14">
                  <c:v>1.367511323001352</c:v>
                </c:pt>
                <c:pt idx="15">
                  <c:v>3.3428054562255261</c:v>
                </c:pt>
                <c:pt idx="16">
                  <c:v>3.4947511587812321</c:v>
                </c:pt>
                <c:pt idx="17">
                  <c:v>1.519457025557057</c:v>
                </c:pt>
                <c:pt idx="18">
                  <c:v>12.459547609567871</c:v>
                </c:pt>
                <c:pt idx="19">
                  <c:v>6.685610912451053</c:v>
                </c:pt>
                <c:pt idx="20">
                  <c:v>9.5725792610094622</c:v>
                </c:pt>
                <c:pt idx="21">
                  <c:v>16.714027281127631</c:v>
                </c:pt>
                <c:pt idx="22">
                  <c:v>21.272398357798799</c:v>
                </c:pt>
                <c:pt idx="23">
                  <c:v>22.639909680800159</c:v>
                </c:pt>
                <c:pt idx="24">
                  <c:v>35.859185803146559</c:v>
                </c:pt>
                <c:pt idx="25">
                  <c:v>40.569502582373431</c:v>
                </c:pt>
                <c:pt idx="26">
                  <c:v>56.523801350722543</c:v>
                </c:pt>
                <c:pt idx="27">
                  <c:v>67.615837637289061</c:v>
                </c:pt>
                <c:pt idx="28">
                  <c:v>67.008054827066232</c:v>
                </c:pt>
                <c:pt idx="29">
                  <c:v>77.644254005965635</c:v>
                </c:pt>
                <c:pt idx="30">
                  <c:v>135.9914037873566</c:v>
                </c:pt>
                <c:pt idx="31">
                  <c:v>134.32000105924391</c:v>
                </c:pt>
                <c:pt idx="32">
                  <c:v>177.62452628762</c:v>
                </c:pt>
                <c:pt idx="33">
                  <c:v>176.4089606671744</c:v>
                </c:pt>
                <c:pt idx="34">
                  <c:v>200.56832737353159</c:v>
                </c:pt>
                <c:pt idx="35">
                  <c:v>184.15819149751539</c:v>
                </c:pt>
                <c:pt idx="36">
                  <c:v>176.86479777484149</c:v>
                </c:pt>
                <c:pt idx="37">
                  <c:v>294.62271725551352</c:v>
                </c:pt>
                <c:pt idx="38">
                  <c:v>299.78887114240752</c:v>
                </c:pt>
                <c:pt idx="39">
                  <c:v>270.91918765682328</c:v>
                </c:pt>
                <c:pt idx="40">
                  <c:v>320.3015409874277</c:v>
                </c:pt>
                <c:pt idx="41">
                  <c:v>285.05013799450398</c:v>
                </c:pt>
                <c:pt idx="42">
                  <c:v>236.57945887923381</c:v>
                </c:pt>
                <c:pt idx="43">
                  <c:v>229.28606515656</c:v>
                </c:pt>
                <c:pt idx="44">
                  <c:v>349.93095298579033</c:v>
                </c:pt>
                <c:pt idx="45">
                  <c:v>378.95258217393013</c:v>
                </c:pt>
                <c:pt idx="46">
                  <c:v>697.58272043324507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413-4929-AE0D-E58F9DF8F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40440"/>
        <c:axId val="258739456"/>
      </c:scatterChart>
      <c:valAx>
        <c:axId val="258740440"/>
        <c:scaling>
          <c:orientation val="minMax"/>
          <c:max val="43940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39456"/>
        <c:crosses val="autoZero"/>
        <c:crossBetween val="midCat"/>
      </c:valAx>
      <c:valAx>
        <c:axId val="2587394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Deaths equivalent per day for 50m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Rebased daily poly-6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'Rebased Deaths'!$B$3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Deaths'!$B$4:$B$48</c:f>
              <c:numCache>
                <c:formatCode>General</c:formatCode>
                <c:ptCount val="45"/>
                <c:pt idx="1">
                  <c:v>9.2123825906789012</c:v>
                </c:pt>
                <c:pt idx="2">
                  <c:v>0</c:v>
                </c:pt>
                <c:pt idx="3">
                  <c:v>43.758817305724783</c:v>
                </c:pt>
                <c:pt idx="4">
                  <c:v>0</c:v>
                </c:pt>
                <c:pt idx="5">
                  <c:v>0</c:v>
                </c:pt>
                <c:pt idx="6">
                  <c:v>72.931362176207969</c:v>
                </c:pt>
                <c:pt idx="7">
                  <c:v>158.91359968921111</c:v>
                </c:pt>
                <c:pt idx="8">
                  <c:v>85.982237513003071</c:v>
                </c:pt>
                <c:pt idx="9">
                  <c:v>85.982237513003071</c:v>
                </c:pt>
                <c:pt idx="10">
                  <c:v>142.791930155523</c:v>
                </c:pt>
                <c:pt idx="11">
                  <c:v>184.24765181357799</c:v>
                </c:pt>
                <c:pt idx="12">
                  <c:v>177.33836487056891</c:v>
                </c:pt>
                <c:pt idx="13">
                  <c:v>280.20997046648318</c:v>
                </c:pt>
                <c:pt idx="14">
                  <c:v>229.54186621774929</c:v>
                </c:pt>
                <c:pt idx="15">
                  <c:v>244.8958372022141</c:v>
                </c:pt>
                <c:pt idx="16">
                  <c:v>224.1679763731866</c:v>
                </c:pt>
                <c:pt idx="17">
                  <c:v>320.89799357531513</c:v>
                </c:pt>
                <c:pt idx="18">
                  <c:v>383.08157606239757</c:v>
                </c:pt>
                <c:pt idx="19">
                  <c:v>675.57472331645272</c:v>
                </c:pt>
                <c:pt idx="20">
                  <c:v>755.41537243566995</c:v>
                </c:pt>
                <c:pt idx="21">
                  <c:v>859.82237513003076</c:v>
                </c:pt>
                <c:pt idx="22">
                  <c:v>808.38657233207357</c:v>
                </c:pt>
                <c:pt idx="23">
                  <c:v>397.66784849763923</c:v>
                </c:pt>
                <c:pt idx="24">
                  <c:v>639.49289150296045</c:v>
                </c:pt>
                <c:pt idx="25">
                  <c:v>1087.828844249334</c:v>
                </c:pt>
                <c:pt idx="26">
                  <c:v>415.32491512977379</c:v>
                </c:pt>
                <c:pt idx="27">
                  <c:v>1029.4837545083669</c:v>
                </c:pt>
                <c:pt idx="28">
                  <c:v>757.71846808333964</c:v>
                </c:pt>
                <c:pt idx="29">
                  <c:v>487.4885787567585</c:v>
                </c:pt>
                <c:pt idx="30">
                  <c:v>487.4885787567585</c:v>
                </c:pt>
                <c:pt idx="31">
                  <c:v>487.4885787567585</c:v>
                </c:pt>
                <c:pt idx="32">
                  <c:v>487.4885787567585</c:v>
                </c:pt>
                <c:pt idx="33">
                  <c:v>487.4885787567585</c:v>
                </c:pt>
                <c:pt idx="34">
                  <c:v>487.4885787567585</c:v>
                </c:pt>
                <c:pt idx="35">
                  <c:v>487.4885787567585</c:v>
                </c:pt>
                <c:pt idx="36">
                  <c:v>487.4885787567585</c:v>
                </c:pt>
                <c:pt idx="37">
                  <c:v>487.4885787567585</c:v>
                </c:pt>
                <c:pt idx="38">
                  <c:v>487.4885787567585</c:v>
                </c:pt>
                <c:pt idx="39">
                  <c:v>487.4885787567585</c:v>
                </c:pt>
                <c:pt idx="40">
                  <c:v>487.4885787567585</c:v>
                </c:pt>
                <c:pt idx="41">
                  <c:v>487.4885787567585</c:v>
                </c:pt>
                <c:pt idx="42">
                  <c:v>487.4885787567585</c:v>
                </c:pt>
                <c:pt idx="43">
                  <c:v>487.4885787567585</c:v>
                </c:pt>
                <c:pt idx="44">
                  <c:v>487.4885787567585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8-4B09-9F3F-E6B73220575C}"/>
            </c:ext>
          </c:extLst>
        </c:ser>
        <c:ser>
          <c:idx val="1"/>
          <c:order val="1"/>
          <c:tx>
            <c:strRef>
              <c:f>'Rebased Deaths'!$C$3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Deaths'!$C$4:$C$48</c:f>
              <c:numCache>
                <c:formatCode>General</c:formatCode>
                <c:ptCount val="45"/>
                <c:pt idx="1">
                  <c:v>5.9868017841531422</c:v>
                </c:pt>
                <c:pt idx="2">
                  <c:v>17.361725174044111</c:v>
                </c:pt>
                <c:pt idx="3">
                  <c:v>20.355126066120679</c:v>
                </c:pt>
                <c:pt idx="4">
                  <c:v>29.335328742350399</c:v>
                </c:pt>
                <c:pt idx="5">
                  <c:v>36.519490883334157</c:v>
                </c:pt>
                <c:pt idx="6">
                  <c:v>44.901013381148573</c:v>
                </c:pt>
                <c:pt idx="7">
                  <c:v>54.479896235793589</c:v>
                </c:pt>
                <c:pt idx="8">
                  <c:v>59.868017841531419</c:v>
                </c:pt>
                <c:pt idx="9">
                  <c:v>67.052179982515185</c:v>
                </c:pt>
                <c:pt idx="10">
                  <c:v>77.828423193990844</c:v>
                </c:pt>
                <c:pt idx="11">
                  <c:v>86.808625870220553</c:v>
                </c:pt>
                <c:pt idx="12">
                  <c:v>111.9531933636638</c:v>
                </c:pt>
                <c:pt idx="13">
                  <c:v>100.57826997377281</c:v>
                </c:pt>
                <c:pt idx="14">
                  <c:v>101.1769501521881</c:v>
                </c:pt>
                <c:pt idx="15">
                  <c:v>83.815224978143988</c:v>
                </c:pt>
                <c:pt idx="16">
                  <c:v>135.30172032186101</c:v>
                </c:pt>
                <c:pt idx="17">
                  <c:v>123.3281167535547</c:v>
                </c:pt>
                <c:pt idx="18">
                  <c:v>199.36049941229959</c:v>
                </c:pt>
                <c:pt idx="19">
                  <c:v>154.45948603115099</c:v>
                </c:pt>
                <c:pt idx="20">
                  <c:v>95.788828546450276</c:v>
                </c:pt>
                <c:pt idx="21">
                  <c:v>-18.559085530874739</c:v>
                </c:pt>
                <c:pt idx="22">
                  <c:v>-18.559085530874739</c:v>
                </c:pt>
                <c:pt idx="23">
                  <c:v>-18.559085530874739</c:v>
                </c:pt>
                <c:pt idx="24">
                  <c:v>-18.559085530874739</c:v>
                </c:pt>
                <c:pt idx="25">
                  <c:v>-18.559085530874739</c:v>
                </c:pt>
                <c:pt idx="26">
                  <c:v>-18.559085530874739</c:v>
                </c:pt>
                <c:pt idx="27">
                  <c:v>-18.559085530874739</c:v>
                </c:pt>
                <c:pt idx="28">
                  <c:v>-18.559085530874739</c:v>
                </c:pt>
                <c:pt idx="29">
                  <c:v>-18.559085530874739</c:v>
                </c:pt>
                <c:pt idx="30">
                  <c:v>-18.559085530874739</c:v>
                </c:pt>
                <c:pt idx="31">
                  <c:v>-18.559085530874739</c:v>
                </c:pt>
                <c:pt idx="32">
                  <c:v>-18.559085530874739</c:v>
                </c:pt>
                <c:pt idx="33">
                  <c:v>-18.559085530874739</c:v>
                </c:pt>
                <c:pt idx="34">
                  <c:v>-18.559085530874739</c:v>
                </c:pt>
                <c:pt idx="35">
                  <c:v>-18.559085530874739</c:v>
                </c:pt>
                <c:pt idx="36">
                  <c:v>-18.559085530874739</c:v>
                </c:pt>
                <c:pt idx="37">
                  <c:v>-18.559085530874739</c:v>
                </c:pt>
                <c:pt idx="38">
                  <c:v>-18.559085530874739</c:v>
                </c:pt>
                <c:pt idx="39">
                  <c:v>-18.559085530874739</c:v>
                </c:pt>
                <c:pt idx="40">
                  <c:v>-18.559085530874739</c:v>
                </c:pt>
                <c:pt idx="41">
                  <c:v>-18.559085530874739</c:v>
                </c:pt>
                <c:pt idx="42">
                  <c:v>-18.559085530874739</c:v>
                </c:pt>
                <c:pt idx="43">
                  <c:v>-18.559085530874739</c:v>
                </c:pt>
                <c:pt idx="44">
                  <c:v>-18.559085530874739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8-4B09-9F3F-E6B73220575C}"/>
            </c:ext>
          </c:extLst>
        </c:ser>
        <c:ser>
          <c:idx val="2"/>
          <c:order val="2"/>
          <c:tx>
            <c:strRef>
              <c:f>'Rebased Deaths'!$D$3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Deaths'!$D$4:$D$48</c:f>
              <c:numCache>
                <c:formatCode>General</c:formatCode>
                <c:ptCount val="45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0</c:v>
                </c:pt>
                <c:pt idx="12">
                  <c:v>362.50977124857212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  <c:pt idx="40">
                  <c:v>470.68466881933062</c:v>
                </c:pt>
                <c:pt idx="41">
                  <c:v>511.14703508625553</c:v>
                </c:pt>
                <c:pt idx="42">
                  <c:v>511.14703508625553</c:v>
                </c:pt>
                <c:pt idx="43">
                  <c:v>511.14703508625553</c:v>
                </c:pt>
                <c:pt idx="44">
                  <c:v>511.14703508625553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58-4B09-9F3F-E6B73220575C}"/>
            </c:ext>
          </c:extLst>
        </c:ser>
        <c:ser>
          <c:idx val="3"/>
          <c:order val="3"/>
          <c:tx>
            <c:strRef>
              <c:f>'Rebased Deaths'!$E$3</c:f>
              <c:strCache>
                <c:ptCount val="1"/>
                <c:pt idx="0">
                  <c:v>Spain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Deaths'!$E$4:$E$48</c:f>
              <c:numCache>
                <c:formatCode>General</c:formatCode>
                <c:ptCount val="45"/>
                <c:pt idx="1">
                  <c:v>1.06982119564843</c:v>
                </c:pt>
                <c:pt idx="2">
                  <c:v>2.1396423912968592</c:v>
                </c:pt>
                <c:pt idx="3">
                  <c:v>5.3491059782421484</c:v>
                </c:pt>
                <c:pt idx="4">
                  <c:v>7.4887483695390067</c:v>
                </c:pt>
                <c:pt idx="5">
                  <c:v>11.76803315213273</c:v>
                </c:pt>
                <c:pt idx="6">
                  <c:v>7.4887483695390067</c:v>
                </c:pt>
                <c:pt idx="7">
                  <c:v>20.32660271732016</c:v>
                </c:pt>
                <c:pt idx="8">
                  <c:v>1.06982119564843</c:v>
                </c:pt>
                <c:pt idx="9">
                  <c:v>83.446053260577514</c:v>
                </c:pt>
                <c:pt idx="10">
                  <c:v>66.328914130202634</c:v>
                </c:pt>
                <c:pt idx="11">
                  <c:v>100.56319239095239</c:v>
                </c:pt>
                <c:pt idx="12">
                  <c:v>56.700523369366771</c:v>
                </c:pt>
                <c:pt idx="13">
                  <c:v>204.33584836885009</c:v>
                </c:pt>
                <c:pt idx="14">
                  <c:v>96.28390760835866</c:v>
                </c:pt>
                <c:pt idx="15">
                  <c:v>221.45298749922489</c:v>
                </c:pt>
                <c:pt idx="16">
                  <c:v>227.8719146731155</c:v>
                </c:pt>
                <c:pt idx="17">
                  <c:v>355.1806369552786</c:v>
                </c:pt>
                <c:pt idx="18">
                  <c:v>424.71901467242662</c:v>
                </c:pt>
                <c:pt idx="19">
                  <c:v>576.63362445450355</c:v>
                </c:pt>
                <c:pt idx="20">
                  <c:v>531.70113423726946</c:v>
                </c:pt>
                <c:pt idx="21">
                  <c:v>897.57998314903239</c:v>
                </c:pt>
                <c:pt idx="22">
                  <c:v>768.1316184755724</c:v>
                </c:pt>
                <c:pt idx="23">
                  <c:v>826.97178423623609</c:v>
                </c:pt>
                <c:pt idx="24">
                  <c:v>902.92908912727455</c:v>
                </c:pt>
                <c:pt idx="25">
                  <c:v>878.32320162736073</c:v>
                </c:pt>
                <c:pt idx="26">
                  <c:v>976.74675162701624</c:v>
                </c:pt>
                <c:pt idx="27">
                  <c:v>800.22625434502538</c:v>
                </c:pt>
                <c:pt idx="28">
                  <c:v>987.44496358350057</c:v>
                </c:pt>
                <c:pt idx="29">
                  <c:v>1028.0981690181411</c:v>
                </c:pt>
                <c:pt idx="30">
                  <c:v>909.3480163011651</c:v>
                </c:pt>
                <c:pt idx="31">
                  <c:v>801.29607554067377</c:v>
                </c:pt>
                <c:pt idx="32">
                  <c:v>742.45590978001019</c:v>
                </c:pt>
                <c:pt idx="33">
                  <c:v>748.87483695390074</c:v>
                </c:pt>
                <c:pt idx="34">
                  <c:v>753.1541217364944</c:v>
                </c:pt>
                <c:pt idx="35">
                  <c:v>799.15643314937688</c:v>
                </c:pt>
                <c:pt idx="36">
                  <c:v>700.73288314972137</c:v>
                </c:pt>
                <c:pt idx="37">
                  <c:v>678.26663804110433</c:v>
                </c:pt>
                <c:pt idx="38">
                  <c:v>561.65612771542555</c:v>
                </c:pt>
                <c:pt idx="39">
                  <c:v>561.65612771542555</c:v>
                </c:pt>
                <c:pt idx="40">
                  <c:v>561.65612771542555</c:v>
                </c:pt>
                <c:pt idx="41">
                  <c:v>561.65612771542555</c:v>
                </c:pt>
                <c:pt idx="42">
                  <c:v>561.65612771542555</c:v>
                </c:pt>
                <c:pt idx="43">
                  <c:v>561.65612771542555</c:v>
                </c:pt>
                <c:pt idx="44">
                  <c:v>561.65612771542555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58-4B09-9F3F-E6B73220575C}"/>
            </c:ext>
          </c:extLst>
        </c:ser>
        <c:ser>
          <c:idx val="4"/>
          <c:order val="4"/>
          <c:tx>
            <c:strRef>
              <c:f>'Rebased Deaths'!$F$3</c:f>
              <c:strCache>
                <c:ptCount val="1"/>
                <c:pt idx="0">
                  <c:v>Sweden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Deaths'!$F$4:$F$48</c:f>
              <c:numCache>
                <c:formatCode>General</c:formatCode>
                <c:ptCount val="45"/>
                <c:pt idx="1">
                  <c:v>24.909352375769341</c:v>
                </c:pt>
                <c:pt idx="2">
                  <c:v>19.927481900615469</c:v>
                </c:pt>
                <c:pt idx="3">
                  <c:v>4.9818704751538672</c:v>
                </c:pt>
                <c:pt idx="4">
                  <c:v>19.927481900615469</c:v>
                </c:pt>
                <c:pt idx="5">
                  <c:v>54.800575226692537</c:v>
                </c:pt>
                <c:pt idx="6">
                  <c:v>129.52863235400051</c:v>
                </c:pt>
                <c:pt idx="7">
                  <c:v>74.728057127308006</c:v>
                </c:pt>
                <c:pt idx="8">
                  <c:v>139.4923733043083</c:v>
                </c:pt>
                <c:pt idx="9">
                  <c:v>0</c:v>
                </c:pt>
                <c:pt idx="10">
                  <c:v>24.909352375769341</c:v>
                </c:pt>
                <c:pt idx="11">
                  <c:v>179.3473371055392</c:v>
                </c:pt>
                <c:pt idx="12">
                  <c:v>169.38359615523149</c:v>
                </c:pt>
                <c:pt idx="13">
                  <c:v>293.93035803407821</c:v>
                </c:pt>
                <c:pt idx="14">
                  <c:v>343.74906278561679</c:v>
                </c:pt>
                <c:pt idx="15">
                  <c:v>249.09352375769339</c:v>
                </c:pt>
                <c:pt idx="16">
                  <c:v>74.728057127308006</c:v>
                </c:pt>
                <c:pt idx="17">
                  <c:v>139.4923733043083</c:v>
                </c:pt>
                <c:pt idx="18">
                  <c:v>378.62215611169393</c:v>
                </c:pt>
                <c:pt idx="19">
                  <c:v>567.93323416754083</c:v>
                </c:pt>
                <c:pt idx="20">
                  <c:v>478.25956561477119</c:v>
                </c:pt>
                <c:pt idx="21">
                  <c:v>528.07827036630988</c:v>
                </c:pt>
                <c:pt idx="22">
                  <c:v>383.60402658684779</c:v>
                </c:pt>
                <c:pt idx="23">
                  <c:v>84.691798077615744</c:v>
                </c:pt>
                <c:pt idx="24">
                  <c:v>84.691798077615744</c:v>
                </c:pt>
                <c:pt idx="25">
                  <c:v>84.691798077615744</c:v>
                </c:pt>
                <c:pt idx="26">
                  <c:v>84.691798077615744</c:v>
                </c:pt>
                <c:pt idx="27">
                  <c:v>84.691798077615744</c:v>
                </c:pt>
                <c:pt idx="28">
                  <c:v>84.691798077615744</c:v>
                </c:pt>
                <c:pt idx="29">
                  <c:v>84.691798077615744</c:v>
                </c:pt>
                <c:pt idx="30">
                  <c:v>84.691798077615744</c:v>
                </c:pt>
                <c:pt idx="31">
                  <c:v>84.691798077615744</c:v>
                </c:pt>
                <c:pt idx="32">
                  <c:v>84.691798077615744</c:v>
                </c:pt>
                <c:pt idx="33">
                  <c:v>84.691798077615744</c:v>
                </c:pt>
                <c:pt idx="34">
                  <c:v>84.691798077615744</c:v>
                </c:pt>
                <c:pt idx="35">
                  <c:v>84.691798077615744</c:v>
                </c:pt>
                <c:pt idx="36">
                  <c:v>84.691798077615744</c:v>
                </c:pt>
                <c:pt idx="37">
                  <c:v>84.691798077615744</c:v>
                </c:pt>
                <c:pt idx="38">
                  <c:v>84.691798077615744</c:v>
                </c:pt>
                <c:pt idx="39">
                  <c:v>84.691798077615744</c:v>
                </c:pt>
                <c:pt idx="40">
                  <c:v>84.691798077615744</c:v>
                </c:pt>
                <c:pt idx="41">
                  <c:v>84.691798077615744</c:v>
                </c:pt>
                <c:pt idx="42">
                  <c:v>84.691798077615744</c:v>
                </c:pt>
                <c:pt idx="43">
                  <c:v>84.691798077615744</c:v>
                </c:pt>
                <c:pt idx="44">
                  <c:v>84.691798077615744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58-4B09-9F3F-E6B73220575C}"/>
            </c:ext>
          </c:extLst>
        </c:ser>
        <c:ser>
          <c:idx val="5"/>
          <c:order val="5"/>
          <c:tx>
            <c:strRef>
              <c:f>'Rebased Deaths'!$G$3</c:f>
              <c:strCache>
                <c:ptCount val="1"/>
                <c:pt idx="0">
                  <c:v>UK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Deaths'!$G$4:$G$48</c:f>
              <c:numCache>
                <c:formatCode>General</c:formatCode>
                <c:ptCount val="45"/>
                <c:pt idx="1">
                  <c:v>11.84655845852344</c:v>
                </c:pt>
                <c:pt idx="2">
                  <c:v>48.867053641409207</c:v>
                </c:pt>
                <c:pt idx="3">
                  <c:v>29.61639614630861</c:v>
                </c:pt>
                <c:pt idx="4">
                  <c:v>41.462954604832063</c:v>
                </c:pt>
                <c:pt idx="5">
                  <c:v>35.539675375570333</c:v>
                </c:pt>
                <c:pt idx="6">
                  <c:v>39.982134797516629</c:v>
                </c:pt>
                <c:pt idx="7">
                  <c:v>64.415661618221236</c:v>
                </c:pt>
                <c:pt idx="8">
                  <c:v>31.837625857281761</c:v>
                </c:pt>
                <c:pt idx="9">
                  <c:v>83.666319113321833</c:v>
                </c:pt>
                <c:pt idx="10">
                  <c:v>134.0141925620465</c:v>
                </c:pt>
                <c:pt idx="11">
                  <c:v>192.506574951006</c:v>
                </c:pt>
                <c:pt idx="12">
                  <c:v>154.74566986446251</c:v>
                </c:pt>
                <c:pt idx="13">
                  <c:v>133.2737826583888</c:v>
                </c:pt>
                <c:pt idx="14">
                  <c:v>282.09617329358952</c:v>
                </c:pt>
                <c:pt idx="15">
                  <c:v>416.8507757592937</c:v>
                </c:pt>
                <c:pt idx="16">
                  <c:v>421.29323518123999</c:v>
                </c:pt>
                <c:pt idx="17">
                  <c:v>506.4403741018773</c:v>
                </c:pt>
                <c:pt idx="18">
                  <c:v>524.21021178966248</c:v>
                </c:pt>
                <c:pt idx="19">
                  <c:v>459.79455017144119</c:v>
                </c:pt>
                <c:pt idx="20">
                  <c:v>325.03994770573701</c:v>
                </c:pt>
                <c:pt idx="21">
                  <c:v>581.96218427496422</c:v>
                </c:pt>
                <c:pt idx="22">
                  <c:v>694.50448963093697</c:v>
                </c:pt>
                <c:pt idx="23">
                  <c:v>652.30112512244716</c:v>
                </c:pt>
                <c:pt idx="24">
                  <c:v>725.60170558456105</c:v>
                </c:pt>
                <c:pt idx="25">
                  <c:v>678.95588165412494</c:v>
                </c:pt>
                <c:pt idx="26">
                  <c:v>678.95588165412494</c:v>
                </c:pt>
                <c:pt idx="27">
                  <c:v>678.95588165412494</c:v>
                </c:pt>
                <c:pt idx="28">
                  <c:v>678.95588165412494</c:v>
                </c:pt>
                <c:pt idx="29">
                  <c:v>678.95588165412494</c:v>
                </c:pt>
                <c:pt idx="30">
                  <c:v>678.95588165412494</c:v>
                </c:pt>
                <c:pt idx="31">
                  <c:v>678.95588165412494</c:v>
                </c:pt>
                <c:pt idx="32">
                  <c:v>678.95588165412494</c:v>
                </c:pt>
                <c:pt idx="33">
                  <c:v>678.95588165412494</c:v>
                </c:pt>
                <c:pt idx="34">
                  <c:v>678.95588165412494</c:v>
                </c:pt>
                <c:pt idx="35">
                  <c:v>678.95588165412494</c:v>
                </c:pt>
                <c:pt idx="36">
                  <c:v>678.95588165412494</c:v>
                </c:pt>
                <c:pt idx="37">
                  <c:v>678.95588165412494</c:v>
                </c:pt>
                <c:pt idx="38">
                  <c:v>678.95588165412494</c:v>
                </c:pt>
                <c:pt idx="39">
                  <c:v>678.95588165412494</c:v>
                </c:pt>
                <c:pt idx="40">
                  <c:v>678.95588165412494</c:v>
                </c:pt>
                <c:pt idx="41">
                  <c:v>678.95588165412494</c:v>
                </c:pt>
                <c:pt idx="42">
                  <c:v>678.95588165412494</c:v>
                </c:pt>
                <c:pt idx="43">
                  <c:v>678.95588165412494</c:v>
                </c:pt>
                <c:pt idx="44">
                  <c:v>678.95588165412494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58-4B09-9F3F-E6B73220575C}"/>
            </c:ext>
          </c:extLst>
        </c:ser>
        <c:ser>
          <c:idx val="6"/>
          <c:order val="6"/>
          <c:tx>
            <c:strRef>
              <c:f>'Rebased Deaths'!$H$3</c:f>
              <c:strCache>
                <c:ptCount val="1"/>
                <c:pt idx="0">
                  <c:v>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Deaths'!$H$4:$H$48</c:f>
              <c:numCache>
                <c:formatCode>General</c:formatCode>
                <c:ptCount val="45"/>
                <c:pt idx="1">
                  <c:v>22.639909680800159</c:v>
                </c:pt>
                <c:pt idx="2">
                  <c:v>35.859185803146559</c:v>
                </c:pt>
                <c:pt idx="3">
                  <c:v>40.569502582373431</c:v>
                </c:pt>
                <c:pt idx="4">
                  <c:v>56.523801350722543</c:v>
                </c:pt>
                <c:pt idx="5">
                  <c:v>67.615837637289061</c:v>
                </c:pt>
                <c:pt idx="6">
                  <c:v>67.008054827066232</c:v>
                </c:pt>
                <c:pt idx="7">
                  <c:v>77.644254005965635</c:v>
                </c:pt>
                <c:pt idx="8">
                  <c:v>135.9914037873566</c:v>
                </c:pt>
                <c:pt idx="9">
                  <c:v>134.32000105924391</c:v>
                </c:pt>
                <c:pt idx="10">
                  <c:v>177.62452628762</c:v>
                </c:pt>
                <c:pt idx="11">
                  <c:v>176.4089606671744</c:v>
                </c:pt>
                <c:pt idx="12">
                  <c:v>200.56832737353159</c:v>
                </c:pt>
                <c:pt idx="13">
                  <c:v>184.15819149751539</c:v>
                </c:pt>
                <c:pt idx="14">
                  <c:v>176.86479777484149</c:v>
                </c:pt>
                <c:pt idx="15">
                  <c:v>294.62271725551352</c:v>
                </c:pt>
                <c:pt idx="16">
                  <c:v>299.78887114240752</c:v>
                </c:pt>
                <c:pt idx="17">
                  <c:v>270.91918765682328</c:v>
                </c:pt>
                <c:pt idx="18">
                  <c:v>320.3015409874277</c:v>
                </c:pt>
                <c:pt idx="19">
                  <c:v>285.05013799450398</c:v>
                </c:pt>
                <c:pt idx="20">
                  <c:v>285.05013799450398</c:v>
                </c:pt>
                <c:pt idx="21">
                  <c:v>285.05013799450398</c:v>
                </c:pt>
                <c:pt idx="22">
                  <c:v>285.05013799450398</c:v>
                </c:pt>
                <c:pt idx="23">
                  <c:v>285.05013799450398</c:v>
                </c:pt>
                <c:pt idx="24">
                  <c:v>285.05013799450398</c:v>
                </c:pt>
                <c:pt idx="25">
                  <c:v>285.05013799450398</c:v>
                </c:pt>
                <c:pt idx="26">
                  <c:v>285.05013799450398</c:v>
                </c:pt>
                <c:pt idx="27">
                  <c:v>285.05013799450398</c:v>
                </c:pt>
                <c:pt idx="28">
                  <c:v>285.05013799450398</c:v>
                </c:pt>
                <c:pt idx="29">
                  <c:v>285.05013799450398</c:v>
                </c:pt>
                <c:pt idx="30">
                  <c:v>285.05013799450398</c:v>
                </c:pt>
                <c:pt idx="31">
                  <c:v>285.05013799450398</c:v>
                </c:pt>
                <c:pt idx="32">
                  <c:v>285.05013799450398</c:v>
                </c:pt>
                <c:pt idx="33">
                  <c:v>285.05013799450398</c:v>
                </c:pt>
                <c:pt idx="34">
                  <c:v>285.05013799450398</c:v>
                </c:pt>
                <c:pt idx="35">
                  <c:v>285.05013799450398</c:v>
                </c:pt>
                <c:pt idx="36">
                  <c:v>285.05013799450398</c:v>
                </c:pt>
                <c:pt idx="37">
                  <c:v>285.05013799450398</c:v>
                </c:pt>
                <c:pt idx="38">
                  <c:v>285.05013799450398</c:v>
                </c:pt>
                <c:pt idx="39">
                  <c:v>285.05013799450398</c:v>
                </c:pt>
                <c:pt idx="40">
                  <c:v>285.05013799450398</c:v>
                </c:pt>
                <c:pt idx="41">
                  <c:v>285.05013799450398</c:v>
                </c:pt>
                <c:pt idx="42">
                  <c:v>285.05013799450398</c:v>
                </c:pt>
                <c:pt idx="43">
                  <c:v>285.05013799450398</c:v>
                </c:pt>
                <c:pt idx="44">
                  <c:v>285.05013799450398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58-4B09-9F3F-E6B732205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50736"/>
        <c:axId val="703354344"/>
      </c:scatterChart>
      <c:valAx>
        <c:axId val="70335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4344"/>
        <c:crosses val="autoZero"/>
        <c:crossBetween val="midCat"/>
      </c:valAx>
      <c:valAx>
        <c:axId val="70335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Rebased daily mavg-6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'Rebased Deaths'!$B$3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Deaths'!$B$4:$B$45</c:f>
              <c:numCache>
                <c:formatCode>General</c:formatCode>
                <c:ptCount val="42"/>
                <c:pt idx="1">
                  <c:v>9.2123825906789012</c:v>
                </c:pt>
                <c:pt idx="2">
                  <c:v>0</c:v>
                </c:pt>
                <c:pt idx="3">
                  <c:v>43.758817305724783</c:v>
                </c:pt>
                <c:pt idx="4">
                  <c:v>0</c:v>
                </c:pt>
                <c:pt idx="5">
                  <c:v>0</c:v>
                </c:pt>
                <c:pt idx="6">
                  <c:v>72.931362176207969</c:v>
                </c:pt>
                <c:pt idx="7">
                  <c:v>158.91359968921111</c:v>
                </c:pt>
                <c:pt idx="8">
                  <c:v>85.982237513003071</c:v>
                </c:pt>
                <c:pt idx="9">
                  <c:v>85.982237513003071</c:v>
                </c:pt>
                <c:pt idx="10">
                  <c:v>142.791930155523</c:v>
                </c:pt>
                <c:pt idx="11">
                  <c:v>184.24765181357799</c:v>
                </c:pt>
                <c:pt idx="12">
                  <c:v>177.33836487056891</c:v>
                </c:pt>
                <c:pt idx="13">
                  <c:v>280.20997046648318</c:v>
                </c:pt>
                <c:pt idx="14">
                  <c:v>229.54186621774929</c:v>
                </c:pt>
                <c:pt idx="15">
                  <c:v>244.8958372022141</c:v>
                </c:pt>
                <c:pt idx="16">
                  <c:v>224.1679763731866</c:v>
                </c:pt>
                <c:pt idx="17">
                  <c:v>320.89799357531513</c:v>
                </c:pt>
                <c:pt idx="18">
                  <c:v>383.08157606239757</c:v>
                </c:pt>
                <c:pt idx="19">
                  <c:v>675.57472331645272</c:v>
                </c:pt>
                <c:pt idx="20">
                  <c:v>755.41537243566995</c:v>
                </c:pt>
                <c:pt idx="21">
                  <c:v>859.82237513003076</c:v>
                </c:pt>
                <c:pt idx="22">
                  <c:v>808.38657233207357</c:v>
                </c:pt>
                <c:pt idx="23">
                  <c:v>397.66784849763923</c:v>
                </c:pt>
                <c:pt idx="24">
                  <c:v>639.49289150296045</c:v>
                </c:pt>
                <c:pt idx="25">
                  <c:v>1087.828844249334</c:v>
                </c:pt>
                <c:pt idx="26">
                  <c:v>415.32491512977379</c:v>
                </c:pt>
                <c:pt idx="27">
                  <c:v>1029.4837545083669</c:v>
                </c:pt>
                <c:pt idx="28">
                  <c:v>757.71846808333964</c:v>
                </c:pt>
                <c:pt idx="29">
                  <c:v>487.4885787567585</c:v>
                </c:pt>
                <c:pt idx="30">
                  <c:v>487.4885787567585</c:v>
                </c:pt>
                <c:pt idx="31">
                  <c:v>487.4885787567585</c:v>
                </c:pt>
                <c:pt idx="32">
                  <c:v>487.4885787567585</c:v>
                </c:pt>
                <c:pt idx="33">
                  <c:v>487.4885787567585</c:v>
                </c:pt>
                <c:pt idx="34">
                  <c:v>487.4885787567585</c:v>
                </c:pt>
                <c:pt idx="35">
                  <c:v>487.4885787567585</c:v>
                </c:pt>
                <c:pt idx="36">
                  <c:v>487.4885787567585</c:v>
                </c:pt>
                <c:pt idx="37">
                  <c:v>487.4885787567585</c:v>
                </c:pt>
                <c:pt idx="38">
                  <c:v>487.4885787567585</c:v>
                </c:pt>
                <c:pt idx="39">
                  <c:v>487.4885787567585</c:v>
                </c:pt>
                <c:pt idx="40">
                  <c:v>487.4885787567585</c:v>
                </c:pt>
                <c:pt idx="41">
                  <c:v>487.4885787567585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3-4960-B49C-12266176F7BB}"/>
            </c:ext>
          </c:extLst>
        </c:ser>
        <c:ser>
          <c:idx val="1"/>
          <c:order val="1"/>
          <c:tx>
            <c:strRef>
              <c:f>'Rebased Deaths'!$C$3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Deaths'!$C$4:$C$45</c:f>
              <c:numCache>
                <c:formatCode>General</c:formatCode>
                <c:ptCount val="42"/>
                <c:pt idx="1">
                  <c:v>5.9868017841531422</c:v>
                </c:pt>
                <c:pt idx="2">
                  <c:v>17.361725174044111</c:v>
                </c:pt>
                <c:pt idx="3">
                  <c:v>20.355126066120679</c:v>
                </c:pt>
                <c:pt idx="4">
                  <c:v>29.335328742350399</c:v>
                </c:pt>
                <c:pt idx="5">
                  <c:v>36.519490883334157</c:v>
                </c:pt>
                <c:pt idx="6">
                  <c:v>44.901013381148573</c:v>
                </c:pt>
                <c:pt idx="7">
                  <c:v>54.479896235793589</c:v>
                </c:pt>
                <c:pt idx="8">
                  <c:v>59.868017841531419</c:v>
                </c:pt>
                <c:pt idx="9">
                  <c:v>67.052179982515185</c:v>
                </c:pt>
                <c:pt idx="10">
                  <c:v>77.828423193990844</c:v>
                </c:pt>
                <c:pt idx="11">
                  <c:v>86.808625870220553</c:v>
                </c:pt>
                <c:pt idx="12">
                  <c:v>111.9531933636638</c:v>
                </c:pt>
                <c:pt idx="13">
                  <c:v>100.57826997377281</c:v>
                </c:pt>
                <c:pt idx="14">
                  <c:v>101.1769501521881</c:v>
                </c:pt>
                <c:pt idx="15">
                  <c:v>83.815224978143988</c:v>
                </c:pt>
                <c:pt idx="16">
                  <c:v>135.30172032186101</c:v>
                </c:pt>
                <c:pt idx="17">
                  <c:v>123.3281167535547</c:v>
                </c:pt>
                <c:pt idx="18">
                  <c:v>199.36049941229959</c:v>
                </c:pt>
                <c:pt idx="19">
                  <c:v>154.45948603115099</c:v>
                </c:pt>
                <c:pt idx="20">
                  <c:v>95.788828546450276</c:v>
                </c:pt>
                <c:pt idx="21">
                  <c:v>-18.559085530874739</c:v>
                </c:pt>
                <c:pt idx="22">
                  <c:v>-18.559085530874739</c:v>
                </c:pt>
                <c:pt idx="23">
                  <c:v>-18.559085530874739</c:v>
                </c:pt>
                <c:pt idx="24">
                  <c:v>-18.559085530874739</c:v>
                </c:pt>
                <c:pt idx="25">
                  <c:v>-18.559085530874739</c:v>
                </c:pt>
                <c:pt idx="26">
                  <c:v>-18.559085530874739</c:v>
                </c:pt>
                <c:pt idx="27">
                  <c:v>-18.559085530874739</c:v>
                </c:pt>
                <c:pt idx="28">
                  <c:v>-18.559085530874739</c:v>
                </c:pt>
                <c:pt idx="29">
                  <c:v>-18.559085530874739</c:v>
                </c:pt>
                <c:pt idx="30">
                  <c:v>-18.559085530874739</c:v>
                </c:pt>
                <c:pt idx="31">
                  <c:v>-18.559085530874739</c:v>
                </c:pt>
                <c:pt idx="32">
                  <c:v>-18.559085530874739</c:v>
                </c:pt>
                <c:pt idx="33">
                  <c:v>-18.559085530874739</c:v>
                </c:pt>
                <c:pt idx="34">
                  <c:v>-18.559085530874739</c:v>
                </c:pt>
                <c:pt idx="35">
                  <c:v>-18.559085530874739</c:v>
                </c:pt>
                <c:pt idx="36">
                  <c:v>-18.559085530874739</c:v>
                </c:pt>
                <c:pt idx="37">
                  <c:v>-18.559085530874739</c:v>
                </c:pt>
                <c:pt idx="38">
                  <c:v>-18.559085530874739</c:v>
                </c:pt>
                <c:pt idx="39">
                  <c:v>-18.559085530874739</c:v>
                </c:pt>
                <c:pt idx="40">
                  <c:v>-18.559085530874739</c:v>
                </c:pt>
                <c:pt idx="41">
                  <c:v>-18.559085530874739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03-4960-B49C-12266176F7BB}"/>
            </c:ext>
          </c:extLst>
        </c:ser>
        <c:ser>
          <c:idx val="2"/>
          <c:order val="2"/>
          <c:tx>
            <c:strRef>
              <c:f>'Rebased Deaths'!$D$3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Deaths'!$D$4:$D$45</c:f>
              <c:numCache>
                <c:formatCode>General</c:formatCode>
                <c:ptCount val="42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0</c:v>
                </c:pt>
                <c:pt idx="12">
                  <c:v>362.50977124857212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  <c:pt idx="40">
                  <c:v>470.68466881933062</c:v>
                </c:pt>
                <c:pt idx="41">
                  <c:v>511.14703508625553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3-4960-B49C-12266176F7BB}"/>
            </c:ext>
          </c:extLst>
        </c:ser>
        <c:ser>
          <c:idx val="3"/>
          <c:order val="3"/>
          <c:tx>
            <c:strRef>
              <c:f>'Rebased Deaths'!$E$3</c:f>
              <c:strCache>
                <c:ptCount val="1"/>
                <c:pt idx="0">
                  <c:v>Spain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Deaths'!$E$4:$E$45</c:f>
              <c:numCache>
                <c:formatCode>General</c:formatCode>
                <c:ptCount val="42"/>
                <c:pt idx="1">
                  <c:v>1.06982119564843</c:v>
                </c:pt>
                <c:pt idx="2">
                  <c:v>2.1396423912968592</c:v>
                </c:pt>
                <c:pt idx="3">
                  <c:v>5.3491059782421484</c:v>
                </c:pt>
                <c:pt idx="4">
                  <c:v>7.4887483695390067</c:v>
                </c:pt>
                <c:pt idx="5">
                  <c:v>11.76803315213273</c:v>
                </c:pt>
                <c:pt idx="6">
                  <c:v>7.4887483695390067</c:v>
                </c:pt>
                <c:pt idx="7">
                  <c:v>20.32660271732016</c:v>
                </c:pt>
                <c:pt idx="8">
                  <c:v>1.06982119564843</c:v>
                </c:pt>
                <c:pt idx="9">
                  <c:v>83.446053260577514</c:v>
                </c:pt>
                <c:pt idx="10">
                  <c:v>66.328914130202634</c:v>
                </c:pt>
                <c:pt idx="11">
                  <c:v>100.56319239095239</c:v>
                </c:pt>
                <c:pt idx="12">
                  <c:v>56.700523369366771</c:v>
                </c:pt>
                <c:pt idx="13">
                  <c:v>204.33584836885009</c:v>
                </c:pt>
                <c:pt idx="14">
                  <c:v>96.28390760835866</c:v>
                </c:pt>
                <c:pt idx="15">
                  <c:v>221.45298749922489</c:v>
                </c:pt>
                <c:pt idx="16">
                  <c:v>227.8719146731155</c:v>
                </c:pt>
                <c:pt idx="17">
                  <c:v>355.1806369552786</c:v>
                </c:pt>
                <c:pt idx="18">
                  <c:v>424.71901467242662</c:v>
                </c:pt>
                <c:pt idx="19">
                  <c:v>576.63362445450355</c:v>
                </c:pt>
                <c:pt idx="20">
                  <c:v>531.70113423726946</c:v>
                </c:pt>
                <c:pt idx="21">
                  <c:v>897.57998314903239</c:v>
                </c:pt>
                <c:pt idx="22">
                  <c:v>768.1316184755724</c:v>
                </c:pt>
                <c:pt idx="23">
                  <c:v>826.97178423623609</c:v>
                </c:pt>
                <c:pt idx="24">
                  <c:v>902.92908912727455</c:v>
                </c:pt>
                <c:pt idx="25">
                  <c:v>878.32320162736073</c:v>
                </c:pt>
                <c:pt idx="26">
                  <c:v>976.74675162701624</c:v>
                </c:pt>
                <c:pt idx="27">
                  <c:v>800.22625434502538</c:v>
                </c:pt>
                <c:pt idx="28">
                  <c:v>987.44496358350057</c:v>
                </c:pt>
                <c:pt idx="29">
                  <c:v>1028.0981690181411</c:v>
                </c:pt>
                <c:pt idx="30">
                  <c:v>909.3480163011651</c:v>
                </c:pt>
                <c:pt idx="31">
                  <c:v>801.29607554067377</c:v>
                </c:pt>
                <c:pt idx="32">
                  <c:v>742.45590978001019</c:v>
                </c:pt>
                <c:pt idx="33">
                  <c:v>748.87483695390074</c:v>
                </c:pt>
                <c:pt idx="34">
                  <c:v>753.1541217364944</c:v>
                </c:pt>
                <c:pt idx="35">
                  <c:v>799.15643314937688</c:v>
                </c:pt>
                <c:pt idx="36">
                  <c:v>700.73288314972137</c:v>
                </c:pt>
                <c:pt idx="37">
                  <c:v>678.26663804110433</c:v>
                </c:pt>
                <c:pt idx="38">
                  <c:v>561.65612771542555</c:v>
                </c:pt>
                <c:pt idx="39">
                  <c:v>561.65612771542555</c:v>
                </c:pt>
                <c:pt idx="40">
                  <c:v>561.65612771542555</c:v>
                </c:pt>
                <c:pt idx="41">
                  <c:v>561.65612771542555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03-4960-B49C-12266176F7BB}"/>
            </c:ext>
          </c:extLst>
        </c:ser>
        <c:ser>
          <c:idx val="4"/>
          <c:order val="4"/>
          <c:tx>
            <c:strRef>
              <c:f>'Rebased Deaths'!$F$3</c:f>
              <c:strCache>
                <c:ptCount val="1"/>
                <c:pt idx="0">
                  <c:v>Sweden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Deaths'!$F$4:$F$45</c:f>
              <c:numCache>
                <c:formatCode>General</c:formatCode>
                <c:ptCount val="42"/>
                <c:pt idx="1">
                  <c:v>24.909352375769341</c:v>
                </c:pt>
                <c:pt idx="2">
                  <c:v>19.927481900615469</c:v>
                </c:pt>
                <c:pt idx="3">
                  <c:v>4.9818704751538672</c:v>
                </c:pt>
                <c:pt idx="4">
                  <c:v>19.927481900615469</c:v>
                </c:pt>
                <c:pt idx="5">
                  <c:v>54.800575226692537</c:v>
                </c:pt>
                <c:pt idx="6">
                  <c:v>129.52863235400051</c:v>
                </c:pt>
                <c:pt idx="7">
                  <c:v>74.728057127308006</c:v>
                </c:pt>
                <c:pt idx="8">
                  <c:v>139.4923733043083</c:v>
                </c:pt>
                <c:pt idx="9">
                  <c:v>0</c:v>
                </c:pt>
                <c:pt idx="10">
                  <c:v>24.909352375769341</c:v>
                </c:pt>
                <c:pt idx="11">
                  <c:v>179.3473371055392</c:v>
                </c:pt>
                <c:pt idx="12">
                  <c:v>169.38359615523149</c:v>
                </c:pt>
                <c:pt idx="13">
                  <c:v>293.93035803407821</c:v>
                </c:pt>
                <c:pt idx="14">
                  <c:v>343.74906278561679</c:v>
                </c:pt>
                <c:pt idx="15">
                  <c:v>249.09352375769339</c:v>
                </c:pt>
                <c:pt idx="16">
                  <c:v>74.728057127308006</c:v>
                </c:pt>
                <c:pt idx="17">
                  <c:v>139.4923733043083</c:v>
                </c:pt>
                <c:pt idx="18">
                  <c:v>378.62215611169393</c:v>
                </c:pt>
                <c:pt idx="19">
                  <c:v>567.93323416754083</c:v>
                </c:pt>
                <c:pt idx="20">
                  <c:v>478.25956561477119</c:v>
                </c:pt>
                <c:pt idx="21">
                  <c:v>528.07827036630988</c:v>
                </c:pt>
                <c:pt idx="22">
                  <c:v>383.60402658684779</c:v>
                </c:pt>
                <c:pt idx="23">
                  <c:v>84.691798077615744</c:v>
                </c:pt>
                <c:pt idx="24">
                  <c:v>84.691798077615744</c:v>
                </c:pt>
                <c:pt idx="25">
                  <c:v>84.691798077615744</c:v>
                </c:pt>
                <c:pt idx="26">
                  <c:v>84.691798077615744</c:v>
                </c:pt>
                <c:pt idx="27">
                  <c:v>84.691798077615744</c:v>
                </c:pt>
                <c:pt idx="28">
                  <c:v>84.691798077615744</c:v>
                </c:pt>
                <c:pt idx="29">
                  <c:v>84.691798077615744</c:v>
                </c:pt>
                <c:pt idx="30">
                  <c:v>84.691798077615744</c:v>
                </c:pt>
                <c:pt idx="31">
                  <c:v>84.691798077615744</c:v>
                </c:pt>
                <c:pt idx="32">
                  <c:v>84.691798077615744</c:v>
                </c:pt>
                <c:pt idx="33">
                  <c:v>84.691798077615744</c:v>
                </c:pt>
                <c:pt idx="34">
                  <c:v>84.691798077615744</c:v>
                </c:pt>
                <c:pt idx="35">
                  <c:v>84.691798077615744</c:v>
                </c:pt>
                <c:pt idx="36">
                  <c:v>84.691798077615744</c:v>
                </c:pt>
                <c:pt idx="37">
                  <c:v>84.691798077615744</c:v>
                </c:pt>
                <c:pt idx="38">
                  <c:v>84.691798077615744</c:v>
                </c:pt>
                <c:pt idx="39">
                  <c:v>84.691798077615744</c:v>
                </c:pt>
                <c:pt idx="40">
                  <c:v>84.691798077615744</c:v>
                </c:pt>
                <c:pt idx="41">
                  <c:v>84.691798077615744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3-4960-B49C-12266176F7BB}"/>
            </c:ext>
          </c:extLst>
        </c:ser>
        <c:ser>
          <c:idx val="5"/>
          <c:order val="5"/>
          <c:tx>
            <c:strRef>
              <c:f>'Rebased Deaths'!$G$3</c:f>
              <c:strCache>
                <c:ptCount val="1"/>
                <c:pt idx="0">
                  <c:v>UK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Deaths'!$G$4:$G$45</c:f>
              <c:numCache>
                <c:formatCode>General</c:formatCode>
                <c:ptCount val="42"/>
                <c:pt idx="1">
                  <c:v>11.84655845852344</c:v>
                </c:pt>
                <c:pt idx="2">
                  <c:v>48.867053641409207</c:v>
                </c:pt>
                <c:pt idx="3">
                  <c:v>29.61639614630861</c:v>
                </c:pt>
                <c:pt idx="4">
                  <c:v>41.462954604832063</c:v>
                </c:pt>
                <c:pt idx="5">
                  <c:v>35.539675375570333</c:v>
                </c:pt>
                <c:pt idx="6">
                  <c:v>39.982134797516629</c:v>
                </c:pt>
                <c:pt idx="7">
                  <c:v>64.415661618221236</c:v>
                </c:pt>
                <c:pt idx="8">
                  <c:v>31.837625857281761</c:v>
                </c:pt>
                <c:pt idx="9">
                  <c:v>83.666319113321833</c:v>
                </c:pt>
                <c:pt idx="10">
                  <c:v>134.0141925620465</c:v>
                </c:pt>
                <c:pt idx="11">
                  <c:v>192.506574951006</c:v>
                </c:pt>
                <c:pt idx="12">
                  <c:v>154.74566986446251</c:v>
                </c:pt>
                <c:pt idx="13">
                  <c:v>133.2737826583888</c:v>
                </c:pt>
                <c:pt idx="14">
                  <c:v>282.09617329358952</c:v>
                </c:pt>
                <c:pt idx="15">
                  <c:v>416.8507757592937</c:v>
                </c:pt>
                <c:pt idx="16">
                  <c:v>421.29323518123999</c:v>
                </c:pt>
                <c:pt idx="17">
                  <c:v>506.4403741018773</c:v>
                </c:pt>
                <c:pt idx="18">
                  <c:v>524.21021178966248</c:v>
                </c:pt>
                <c:pt idx="19">
                  <c:v>459.79455017144119</c:v>
                </c:pt>
                <c:pt idx="20">
                  <c:v>325.03994770573701</c:v>
                </c:pt>
                <c:pt idx="21">
                  <c:v>581.96218427496422</c:v>
                </c:pt>
                <c:pt idx="22">
                  <c:v>694.50448963093697</c:v>
                </c:pt>
                <c:pt idx="23">
                  <c:v>652.30112512244716</c:v>
                </c:pt>
                <c:pt idx="24">
                  <c:v>725.60170558456105</c:v>
                </c:pt>
                <c:pt idx="25">
                  <c:v>678.95588165412494</c:v>
                </c:pt>
                <c:pt idx="26">
                  <c:v>678.95588165412494</c:v>
                </c:pt>
                <c:pt idx="27">
                  <c:v>678.95588165412494</c:v>
                </c:pt>
                <c:pt idx="28">
                  <c:v>678.95588165412494</c:v>
                </c:pt>
                <c:pt idx="29">
                  <c:v>678.95588165412494</c:v>
                </c:pt>
                <c:pt idx="30">
                  <c:v>678.95588165412494</c:v>
                </c:pt>
                <c:pt idx="31">
                  <c:v>678.95588165412494</c:v>
                </c:pt>
                <c:pt idx="32">
                  <c:v>678.95588165412494</c:v>
                </c:pt>
                <c:pt idx="33">
                  <c:v>678.95588165412494</c:v>
                </c:pt>
                <c:pt idx="34">
                  <c:v>678.95588165412494</c:v>
                </c:pt>
                <c:pt idx="35">
                  <c:v>678.95588165412494</c:v>
                </c:pt>
                <c:pt idx="36">
                  <c:v>678.95588165412494</c:v>
                </c:pt>
                <c:pt idx="37">
                  <c:v>678.95588165412494</c:v>
                </c:pt>
                <c:pt idx="38">
                  <c:v>678.95588165412494</c:v>
                </c:pt>
                <c:pt idx="39">
                  <c:v>678.95588165412494</c:v>
                </c:pt>
                <c:pt idx="40">
                  <c:v>678.95588165412494</c:v>
                </c:pt>
                <c:pt idx="41">
                  <c:v>678.95588165412494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303-4960-B49C-12266176F7BB}"/>
            </c:ext>
          </c:extLst>
        </c:ser>
        <c:ser>
          <c:idx val="6"/>
          <c:order val="6"/>
          <c:tx>
            <c:strRef>
              <c:f>'Rebased Deaths'!$H$3</c:f>
              <c:strCache>
                <c:ptCount val="1"/>
                <c:pt idx="0">
                  <c:v>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Deaths'!$H$4:$H$45</c:f>
              <c:numCache>
                <c:formatCode>General</c:formatCode>
                <c:ptCount val="42"/>
                <c:pt idx="1">
                  <c:v>22.639909680800159</c:v>
                </c:pt>
                <c:pt idx="2">
                  <c:v>35.859185803146559</c:v>
                </c:pt>
                <c:pt idx="3">
                  <c:v>40.569502582373431</c:v>
                </c:pt>
                <c:pt idx="4">
                  <c:v>56.523801350722543</c:v>
                </c:pt>
                <c:pt idx="5">
                  <c:v>67.615837637289061</c:v>
                </c:pt>
                <c:pt idx="6">
                  <c:v>67.008054827066232</c:v>
                </c:pt>
                <c:pt idx="7">
                  <c:v>77.644254005965635</c:v>
                </c:pt>
                <c:pt idx="8">
                  <c:v>135.9914037873566</c:v>
                </c:pt>
                <c:pt idx="9">
                  <c:v>134.32000105924391</c:v>
                </c:pt>
                <c:pt idx="10">
                  <c:v>177.62452628762</c:v>
                </c:pt>
                <c:pt idx="11">
                  <c:v>176.4089606671744</c:v>
                </c:pt>
                <c:pt idx="12">
                  <c:v>200.56832737353159</c:v>
                </c:pt>
                <c:pt idx="13">
                  <c:v>184.15819149751539</c:v>
                </c:pt>
                <c:pt idx="14">
                  <c:v>176.86479777484149</c:v>
                </c:pt>
                <c:pt idx="15">
                  <c:v>294.62271725551352</c:v>
                </c:pt>
                <c:pt idx="16">
                  <c:v>299.78887114240752</c:v>
                </c:pt>
                <c:pt idx="17">
                  <c:v>270.91918765682328</c:v>
                </c:pt>
                <c:pt idx="18">
                  <c:v>320.3015409874277</c:v>
                </c:pt>
                <c:pt idx="19">
                  <c:v>285.05013799450398</c:v>
                </c:pt>
                <c:pt idx="20">
                  <c:v>285.05013799450398</c:v>
                </c:pt>
                <c:pt idx="21">
                  <c:v>285.05013799450398</c:v>
                </c:pt>
                <c:pt idx="22">
                  <c:v>285.05013799450398</c:v>
                </c:pt>
                <c:pt idx="23">
                  <c:v>285.05013799450398</c:v>
                </c:pt>
                <c:pt idx="24">
                  <c:v>285.05013799450398</c:v>
                </c:pt>
                <c:pt idx="25">
                  <c:v>285.05013799450398</c:v>
                </c:pt>
                <c:pt idx="26">
                  <c:v>285.05013799450398</c:v>
                </c:pt>
                <c:pt idx="27">
                  <c:v>285.05013799450398</c:v>
                </c:pt>
                <c:pt idx="28">
                  <c:v>285.05013799450398</c:v>
                </c:pt>
                <c:pt idx="29">
                  <c:v>285.05013799450398</c:v>
                </c:pt>
                <c:pt idx="30">
                  <c:v>285.05013799450398</c:v>
                </c:pt>
                <c:pt idx="31">
                  <c:v>285.05013799450398</c:v>
                </c:pt>
                <c:pt idx="32">
                  <c:v>285.05013799450398</c:v>
                </c:pt>
                <c:pt idx="33">
                  <c:v>285.05013799450398</c:v>
                </c:pt>
                <c:pt idx="34">
                  <c:v>285.05013799450398</c:v>
                </c:pt>
                <c:pt idx="35">
                  <c:v>285.05013799450398</c:v>
                </c:pt>
                <c:pt idx="36">
                  <c:v>285.05013799450398</c:v>
                </c:pt>
                <c:pt idx="37">
                  <c:v>285.05013799450398</c:v>
                </c:pt>
                <c:pt idx="38">
                  <c:v>285.05013799450398</c:v>
                </c:pt>
                <c:pt idx="39">
                  <c:v>285.05013799450398</c:v>
                </c:pt>
                <c:pt idx="40">
                  <c:v>285.05013799450398</c:v>
                </c:pt>
                <c:pt idx="41">
                  <c:v>285.05013799450398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3-4960-B49C-12266176F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50736"/>
        <c:axId val="703354344"/>
      </c:scatterChart>
      <c:valAx>
        <c:axId val="70335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4344"/>
        <c:crosses val="autoZero"/>
        <c:crossBetween val="midCat"/>
      </c:valAx>
      <c:valAx>
        <c:axId val="70335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Rebased population adjusted daily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'Rebased Deaths'!$B$3</c:f>
              <c:strCache>
                <c:ptCount val="1"/>
                <c:pt idx="0">
                  <c:v>France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Deaths'!$B$4:$B$43</c:f>
              <c:numCache>
                <c:formatCode>General</c:formatCode>
                <c:ptCount val="40"/>
                <c:pt idx="1">
                  <c:v>9.2123825906789012</c:v>
                </c:pt>
                <c:pt idx="2">
                  <c:v>0</c:v>
                </c:pt>
                <c:pt idx="3">
                  <c:v>43.758817305724783</c:v>
                </c:pt>
                <c:pt idx="4">
                  <c:v>0</c:v>
                </c:pt>
                <c:pt idx="5">
                  <c:v>0</c:v>
                </c:pt>
                <c:pt idx="6">
                  <c:v>72.931362176207969</c:v>
                </c:pt>
                <c:pt idx="7">
                  <c:v>158.91359968921111</c:v>
                </c:pt>
                <c:pt idx="8">
                  <c:v>85.982237513003071</c:v>
                </c:pt>
                <c:pt idx="9">
                  <c:v>85.982237513003071</c:v>
                </c:pt>
                <c:pt idx="10">
                  <c:v>142.791930155523</c:v>
                </c:pt>
                <c:pt idx="11">
                  <c:v>184.24765181357799</c:v>
                </c:pt>
                <c:pt idx="12">
                  <c:v>177.33836487056891</c:v>
                </c:pt>
                <c:pt idx="13">
                  <c:v>280.20997046648318</c:v>
                </c:pt>
                <c:pt idx="14">
                  <c:v>229.54186621774929</c:v>
                </c:pt>
                <c:pt idx="15">
                  <c:v>244.8958372022141</c:v>
                </c:pt>
                <c:pt idx="16">
                  <c:v>224.1679763731866</c:v>
                </c:pt>
                <c:pt idx="17">
                  <c:v>320.89799357531513</c:v>
                </c:pt>
                <c:pt idx="18">
                  <c:v>383.08157606239757</c:v>
                </c:pt>
                <c:pt idx="19">
                  <c:v>675.57472331645272</c:v>
                </c:pt>
                <c:pt idx="20">
                  <c:v>755.41537243566995</c:v>
                </c:pt>
                <c:pt idx="21">
                  <c:v>859.82237513003076</c:v>
                </c:pt>
                <c:pt idx="22">
                  <c:v>808.38657233207357</c:v>
                </c:pt>
                <c:pt idx="23">
                  <c:v>397.66784849763923</c:v>
                </c:pt>
                <c:pt idx="24">
                  <c:v>639.49289150296045</c:v>
                </c:pt>
                <c:pt idx="25">
                  <c:v>1087.828844249334</c:v>
                </c:pt>
                <c:pt idx="26">
                  <c:v>415.32491512977379</c:v>
                </c:pt>
                <c:pt idx="27">
                  <c:v>1029.4837545083669</c:v>
                </c:pt>
                <c:pt idx="28">
                  <c:v>757.71846808333964</c:v>
                </c:pt>
                <c:pt idx="29">
                  <c:v>487.4885787567585</c:v>
                </c:pt>
                <c:pt idx="30">
                  <c:v>487.4885787567585</c:v>
                </c:pt>
                <c:pt idx="31">
                  <c:v>487.4885787567585</c:v>
                </c:pt>
                <c:pt idx="32">
                  <c:v>487.4885787567585</c:v>
                </c:pt>
                <c:pt idx="33">
                  <c:v>487.4885787567585</c:v>
                </c:pt>
                <c:pt idx="34">
                  <c:v>487.4885787567585</c:v>
                </c:pt>
                <c:pt idx="35">
                  <c:v>487.4885787567585</c:v>
                </c:pt>
                <c:pt idx="36">
                  <c:v>487.4885787567585</c:v>
                </c:pt>
                <c:pt idx="37">
                  <c:v>487.4885787567585</c:v>
                </c:pt>
                <c:pt idx="38">
                  <c:v>487.4885787567585</c:v>
                </c:pt>
                <c:pt idx="39">
                  <c:v>487.4885787567585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6C-4CED-A1B9-41B9120CB6C7}"/>
            </c:ext>
          </c:extLst>
        </c:ser>
        <c:ser>
          <c:idx val="1"/>
          <c:order val="1"/>
          <c:tx>
            <c:strRef>
              <c:f>'Rebased Deaths'!$C$3</c:f>
              <c:strCache>
                <c:ptCount val="1"/>
                <c:pt idx="0">
                  <c:v>Germany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Deaths'!$C$4:$C$43</c:f>
              <c:numCache>
                <c:formatCode>General</c:formatCode>
                <c:ptCount val="40"/>
                <c:pt idx="1">
                  <c:v>5.9868017841531422</c:v>
                </c:pt>
                <c:pt idx="2">
                  <c:v>17.361725174044111</c:v>
                </c:pt>
                <c:pt idx="3">
                  <c:v>20.355126066120679</c:v>
                </c:pt>
                <c:pt idx="4">
                  <c:v>29.335328742350399</c:v>
                </c:pt>
                <c:pt idx="5">
                  <c:v>36.519490883334157</c:v>
                </c:pt>
                <c:pt idx="6">
                  <c:v>44.901013381148573</c:v>
                </c:pt>
                <c:pt idx="7">
                  <c:v>54.479896235793589</c:v>
                </c:pt>
                <c:pt idx="8">
                  <c:v>59.868017841531419</c:v>
                </c:pt>
                <c:pt idx="9">
                  <c:v>67.052179982515185</c:v>
                </c:pt>
                <c:pt idx="10">
                  <c:v>77.828423193990844</c:v>
                </c:pt>
                <c:pt idx="11">
                  <c:v>86.808625870220553</c:v>
                </c:pt>
                <c:pt idx="12">
                  <c:v>111.9531933636638</c:v>
                </c:pt>
                <c:pt idx="13">
                  <c:v>100.57826997377281</c:v>
                </c:pt>
                <c:pt idx="14">
                  <c:v>101.1769501521881</c:v>
                </c:pt>
                <c:pt idx="15">
                  <c:v>83.815224978143988</c:v>
                </c:pt>
                <c:pt idx="16">
                  <c:v>135.30172032186101</c:v>
                </c:pt>
                <c:pt idx="17">
                  <c:v>123.3281167535547</c:v>
                </c:pt>
                <c:pt idx="18">
                  <c:v>199.36049941229959</c:v>
                </c:pt>
                <c:pt idx="19">
                  <c:v>154.45948603115099</c:v>
                </c:pt>
                <c:pt idx="20">
                  <c:v>95.788828546450276</c:v>
                </c:pt>
                <c:pt idx="21">
                  <c:v>-18.559085530874739</c:v>
                </c:pt>
                <c:pt idx="22">
                  <c:v>-18.559085530874739</c:v>
                </c:pt>
                <c:pt idx="23">
                  <c:v>-18.559085530874739</c:v>
                </c:pt>
                <c:pt idx="24">
                  <c:v>-18.559085530874739</c:v>
                </c:pt>
                <c:pt idx="25">
                  <c:v>-18.559085530874739</c:v>
                </c:pt>
                <c:pt idx="26">
                  <c:v>-18.559085530874739</c:v>
                </c:pt>
                <c:pt idx="27">
                  <c:v>-18.559085530874739</c:v>
                </c:pt>
                <c:pt idx="28">
                  <c:v>-18.559085530874739</c:v>
                </c:pt>
                <c:pt idx="29">
                  <c:v>-18.559085530874739</c:v>
                </c:pt>
                <c:pt idx="30">
                  <c:v>-18.559085530874739</c:v>
                </c:pt>
                <c:pt idx="31">
                  <c:v>-18.559085530874739</c:v>
                </c:pt>
                <c:pt idx="32">
                  <c:v>-18.559085530874739</c:v>
                </c:pt>
                <c:pt idx="33">
                  <c:v>-18.559085530874739</c:v>
                </c:pt>
                <c:pt idx="34">
                  <c:v>-18.559085530874739</c:v>
                </c:pt>
                <c:pt idx="35">
                  <c:v>-18.559085530874739</c:v>
                </c:pt>
                <c:pt idx="36">
                  <c:v>-18.559085530874739</c:v>
                </c:pt>
                <c:pt idx="37">
                  <c:v>-18.559085530874739</c:v>
                </c:pt>
                <c:pt idx="38">
                  <c:v>-18.559085530874739</c:v>
                </c:pt>
                <c:pt idx="39">
                  <c:v>-18.559085530874739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6C-4CED-A1B9-41B9120CB6C7}"/>
            </c:ext>
          </c:extLst>
        </c:ser>
        <c:ser>
          <c:idx val="2"/>
          <c:order val="2"/>
          <c:tx>
            <c:strRef>
              <c:f>'Rebased Deaths'!$D$3</c:f>
              <c:strCache>
                <c:ptCount val="1"/>
                <c:pt idx="0">
                  <c:v>Italy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Deaths'!$D$4:$D$43</c:f>
              <c:numCache>
                <c:formatCode>General</c:formatCode>
                <c:ptCount val="40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0</c:v>
                </c:pt>
                <c:pt idx="12">
                  <c:v>362.50977124857212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6C-4CED-A1B9-41B9120CB6C7}"/>
            </c:ext>
          </c:extLst>
        </c:ser>
        <c:ser>
          <c:idx val="3"/>
          <c:order val="3"/>
          <c:tx>
            <c:strRef>
              <c:f>'Rebased Deaths'!$E$3</c:f>
              <c:strCache>
                <c:ptCount val="1"/>
                <c:pt idx="0">
                  <c:v>Spain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Deaths'!$E$4:$E$43</c:f>
              <c:numCache>
                <c:formatCode>General</c:formatCode>
                <c:ptCount val="40"/>
                <c:pt idx="1">
                  <c:v>1.06982119564843</c:v>
                </c:pt>
                <c:pt idx="2">
                  <c:v>2.1396423912968592</c:v>
                </c:pt>
                <c:pt idx="3">
                  <c:v>5.3491059782421484</c:v>
                </c:pt>
                <c:pt idx="4">
                  <c:v>7.4887483695390067</c:v>
                </c:pt>
                <c:pt idx="5">
                  <c:v>11.76803315213273</c:v>
                </c:pt>
                <c:pt idx="6">
                  <c:v>7.4887483695390067</c:v>
                </c:pt>
                <c:pt idx="7">
                  <c:v>20.32660271732016</c:v>
                </c:pt>
                <c:pt idx="8">
                  <c:v>1.06982119564843</c:v>
                </c:pt>
                <c:pt idx="9">
                  <c:v>83.446053260577514</c:v>
                </c:pt>
                <c:pt idx="10">
                  <c:v>66.328914130202634</c:v>
                </c:pt>
                <c:pt idx="11">
                  <c:v>100.56319239095239</c:v>
                </c:pt>
                <c:pt idx="12">
                  <c:v>56.700523369366771</c:v>
                </c:pt>
                <c:pt idx="13">
                  <c:v>204.33584836885009</c:v>
                </c:pt>
                <c:pt idx="14">
                  <c:v>96.28390760835866</c:v>
                </c:pt>
                <c:pt idx="15">
                  <c:v>221.45298749922489</c:v>
                </c:pt>
                <c:pt idx="16">
                  <c:v>227.8719146731155</c:v>
                </c:pt>
                <c:pt idx="17">
                  <c:v>355.1806369552786</c:v>
                </c:pt>
                <c:pt idx="18">
                  <c:v>424.71901467242662</c:v>
                </c:pt>
                <c:pt idx="19">
                  <c:v>576.63362445450355</c:v>
                </c:pt>
                <c:pt idx="20">
                  <c:v>531.70113423726946</c:v>
                </c:pt>
                <c:pt idx="21">
                  <c:v>897.57998314903239</c:v>
                </c:pt>
                <c:pt idx="22">
                  <c:v>768.1316184755724</c:v>
                </c:pt>
                <c:pt idx="23">
                  <c:v>826.97178423623609</c:v>
                </c:pt>
                <c:pt idx="24">
                  <c:v>902.92908912727455</c:v>
                </c:pt>
                <c:pt idx="25">
                  <c:v>878.32320162736073</c:v>
                </c:pt>
                <c:pt idx="26">
                  <c:v>976.74675162701624</c:v>
                </c:pt>
                <c:pt idx="27">
                  <c:v>800.22625434502538</c:v>
                </c:pt>
                <c:pt idx="28">
                  <c:v>987.44496358350057</c:v>
                </c:pt>
                <c:pt idx="29">
                  <c:v>1028.0981690181411</c:v>
                </c:pt>
                <c:pt idx="30">
                  <c:v>909.3480163011651</c:v>
                </c:pt>
                <c:pt idx="31">
                  <c:v>801.29607554067377</c:v>
                </c:pt>
                <c:pt idx="32">
                  <c:v>742.45590978001019</c:v>
                </c:pt>
                <c:pt idx="33">
                  <c:v>748.87483695390074</c:v>
                </c:pt>
                <c:pt idx="34">
                  <c:v>753.1541217364944</c:v>
                </c:pt>
                <c:pt idx="35">
                  <c:v>799.15643314937688</c:v>
                </c:pt>
                <c:pt idx="36">
                  <c:v>700.73288314972137</c:v>
                </c:pt>
                <c:pt idx="37">
                  <c:v>678.26663804110433</c:v>
                </c:pt>
                <c:pt idx="38">
                  <c:v>561.65612771542555</c:v>
                </c:pt>
                <c:pt idx="39">
                  <c:v>561.65612771542555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6C-4CED-A1B9-41B9120CB6C7}"/>
            </c:ext>
          </c:extLst>
        </c:ser>
        <c:ser>
          <c:idx val="4"/>
          <c:order val="4"/>
          <c:tx>
            <c:strRef>
              <c:f>'Rebased Deaths'!$F$3</c:f>
              <c:strCache>
                <c:ptCount val="1"/>
                <c:pt idx="0">
                  <c:v>Sweden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Deaths'!$F$4:$F$43</c:f>
              <c:numCache>
                <c:formatCode>General</c:formatCode>
                <c:ptCount val="40"/>
                <c:pt idx="1">
                  <c:v>24.909352375769341</c:v>
                </c:pt>
                <c:pt idx="2">
                  <c:v>19.927481900615469</c:v>
                </c:pt>
                <c:pt idx="3">
                  <c:v>4.9818704751538672</c:v>
                </c:pt>
                <c:pt idx="4">
                  <c:v>19.927481900615469</c:v>
                </c:pt>
                <c:pt idx="5">
                  <c:v>54.800575226692537</c:v>
                </c:pt>
                <c:pt idx="6">
                  <c:v>129.52863235400051</c:v>
                </c:pt>
                <c:pt idx="7">
                  <c:v>74.728057127308006</c:v>
                </c:pt>
                <c:pt idx="8">
                  <c:v>139.4923733043083</c:v>
                </c:pt>
                <c:pt idx="9">
                  <c:v>0</c:v>
                </c:pt>
                <c:pt idx="10">
                  <c:v>24.909352375769341</c:v>
                </c:pt>
                <c:pt idx="11">
                  <c:v>179.3473371055392</c:v>
                </c:pt>
                <c:pt idx="12">
                  <c:v>169.38359615523149</c:v>
                </c:pt>
                <c:pt idx="13">
                  <c:v>293.93035803407821</c:v>
                </c:pt>
                <c:pt idx="14">
                  <c:v>343.74906278561679</c:v>
                </c:pt>
                <c:pt idx="15">
                  <c:v>249.09352375769339</c:v>
                </c:pt>
                <c:pt idx="16">
                  <c:v>74.728057127308006</c:v>
                </c:pt>
                <c:pt idx="17">
                  <c:v>139.4923733043083</c:v>
                </c:pt>
                <c:pt idx="18">
                  <c:v>378.62215611169393</c:v>
                </c:pt>
                <c:pt idx="19">
                  <c:v>567.93323416754083</c:v>
                </c:pt>
                <c:pt idx="20">
                  <c:v>478.25956561477119</c:v>
                </c:pt>
                <c:pt idx="21">
                  <c:v>528.07827036630988</c:v>
                </c:pt>
                <c:pt idx="22">
                  <c:v>383.60402658684779</c:v>
                </c:pt>
                <c:pt idx="23">
                  <c:v>84.691798077615744</c:v>
                </c:pt>
                <c:pt idx="24">
                  <c:v>84.691798077615744</c:v>
                </c:pt>
                <c:pt idx="25">
                  <c:v>84.691798077615744</c:v>
                </c:pt>
                <c:pt idx="26">
                  <c:v>84.691798077615744</c:v>
                </c:pt>
                <c:pt idx="27">
                  <c:v>84.691798077615744</c:v>
                </c:pt>
                <c:pt idx="28">
                  <c:v>84.691798077615744</c:v>
                </c:pt>
                <c:pt idx="29">
                  <c:v>84.691798077615744</c:v>
                </c:pt>
                <c:pt idx="30">
                  <c:v>84.691798077615744</c:v>
                </c:pt>
                <c:pt idx="31">
                  <c:v>84.691798077615744</c:v>
                </c:pt>
                <c:pt idx="32">
                  <c:v>84.691798077615744</c:v>
                </c:pt>
                <c:pt idx="33">
                  <c:v>84.691798077615744</c:v>
                </c:pt>
                <c:pt idx="34">
                  <c:v>84.691798077615744</c:v>
                </c:pt>
                <c:pt idx="35">
                  <c:v>84.691798077615744</c:v>
                </c:pt>
                <c:pt idx="36">
                  <c:v>84.691798077615744</c:v>
                </c:pt>
                <c:pt idx="37">
                  <c:v>84.691798077615744</c:v>
                </c:pt>
                <c:pt idx="38">
                  <c:v>84.691798077615744</c:v>
                </c:pt>
                <c:pt idx="39">
                  <c:v>84.691798077615744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6C-4CED-A1B9-41B9120CB6C7}"/>
            </c:ext>
          </c:extLst>
        </c:ser>
        <c:ser>
          <c:idx val="5"/>
          <c:order val="5"/>
          <c:tx>
            <c:strRef>
              <c:f>'Rebased Deaths'!$G$3</c:f>
              <c:strCache>
                <c:ptCount val="1"/>
                <c:pt idx="0">
                  <c:v>UK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Deaths'!$G$4:$G$43</c:f>
              <c:numCache>
                <c:formatCode>General</c:formatCode>
                <c:ptCount val="40"/>
                <c:pt idx="1">
                  <c:v>11.84655845852344</c:v>
                </c:pt>
                <c:pt idx="2">
                  <c:v>48.867053641409207</c:v>
                </c:pt>
                <c:pt idx="3">
                  <c:v>29.61639614630861</c:v>
                </c:pt>
                <c:pt idx="4">
                  <c:v>41.462954604832063</c:v>
                </c:pt>
                <c:pt idx="5">
                  <c:v>35.539675375570333</c:v>
                </c:pt>
                <c:pt idx="6">
                  <c:v>39.982134797516629</c:v>
                </c:pt>
                <c:pt idx="7">
                  <c:v>64.415661618221236</c:v>
                </c:pt>
                <c:pt idx="8">
                  <c:v>31.837625857281761</c:v>
                </c:pt>
                <c:pt idx="9">
                  <c:v>83.666319113321833</c:v>
                </c:pt>
                <c:pt idx="10">
                  <c:v>134.0141925620465</c:v>
                </c:pt>
                <c:pt idx="11">
                  <c:v>192.506574951006</c:v>
                </c:pt>
                <c:pt idx="12">
                  <c:v>154.74566986446251</c:v>
                </c:pt>
                <c:pt idx="13">
                  <c:v>133.2737826583888</c:v>
                </c:pt>
                <c:pt idx="14">
                  <c:v>282.09617329358952</c:v>
                </c:pt>
                <c:pt idx="15">
                  <c:v>416.8507757592937</c:v>
                </c:pt>
                <c:pt idx="16">
                  <c:v>421.29323518123999</c:v>
                </c:pt>
                <c:pt idx="17">
                  <c:v>506.4403741018773</c:v>
                </c:pt>
                <c:pt idx="18">
                  <c:v>524.21021178966248</c:v>
                </c:pt>
                <c:pt idx="19">
                  <c:v>459.79455017144119</c:v>
                </c:pt>
                <c:pt idx="20">
                  <c:v>325.03994770573701</c:v>
                </c:pt>
                <c:pt idx="21">
                  <c:v>581.96218427496422</c:v>
                </c:pt>
                <c:pt idx="22">
                  <c:v>694.50448963093697</c:v>
                </c:pt>
                <c:pt idx="23">
                  <c:v>652.30112512244716</c:v>
                </c:pt>
                <c:pt idx="24">
                  <c:v>725.60170558456105</c:v>
                </c:pt>
                <c:pt idx="25">
                  <c:v>678.95588165412494</c:v>
                </c:pt>
                <c:pt idx="26">
                  <c:v>678.95588165412494</c:v>
                </c:pt>
                <c:pt idx="27">
                  <c:v>678.95588165412494</c:v>
                </c:pt>
                <c:pt idx="28">
                  <c:v>678.95588165412494</c:v>
                </c:pt>
                <c:pt idx="29">
                  <c:v>678.95588165412494</c:v>
                </c:pt>
                <c:pt idx="30">
                  <c:v>678.95588165412494</c:v>
                </c:pt>
                <c:pt idx="31">
                  <c:v>678.95588165412494</c:v>
                </c:pt>
                <c:pt idx="32">
                  <c:v>678.95588165412494</c:v>
                </c:pt>
                <c:pt idx="33">
                  <c:v>678.95588165412494</c:v>
                </c:pt>
                <c:pt idx="34">
                  <c:v>678.95588165412494</c:v>
                </c:pt>
                <c:pt idx="35">
                  <c:v>678.95588165412494</c:v>
                </c:pt>
                <c:pt idx="36">
                  <c:v>678.95588165412494</c:v>
                </c:pt>
                <c:pt idx="37">
                  <c:v>678.95588165412494</c:v>
                </c:pt>
                <c:pt idx="38">
                  <c:v>678.95588165412494</c:v>
                </c:pt>
                <c:pt idx="39">
                  <c:v>678.95588165412494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6C-4CED-A1B9-41B9120CB6C7}"/>
            </c:ext>
          </c:extLst>
        </c:ser>
        <c:ser>
          <c:idx val="6"/>
          <c:order val="6"/>
          <c:tx>
            <c:strRef>
              <c:f>'Rebased Deaths'!$H$3</c:f>
              <c:strCache>
                <c:ptCount val="1"/>
                <c:pt idx="0">
                  <c:v>US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Deaths'!$H$4:$H$43</c:f>
              <c:numCache>
                <c:formatCode>General</c:formatCode>
                <c:ptCount val="40"/>
                <c:pt idx="1">
                  <c:v>22.639909680800159</c:v>
                </c:pt>
                <c:pt idx="2">
                  <c:v>35.859185803146559</c:v>
                </c:pt>
                <c:pt idx="3">
                  <c:v>40.569502582373431</c:v>
                </c:pt>
                <c:pt idx="4">
                  <c:v>56.523801350722543</c:v>
                </c:pt>
                <c:pt idx="5">
                  <c:v>67.615837637289061</c:v>
                </c:pt>
                <c:pt idx="6">
                  <c:v>67.008054827066232</c:v>
                </c:pt>
                <c:pt idx="7">
                  <c:v>77.644254005965635</c:v>
                </c:pt>
                <c:pt idx="8">
                  <c:v>135.9914037873566</c:v>
                </c:pt>
                <c:pt idx="9">
                  <c:v>134.32000105924391</c:v>
                </c:pt>
                <c:pt idx="10">
                  <c:v>177.62452628762</c:v>
                </c:pt>
                <c:pt idx="11">
                  <c:v>176.4089606671744</c:v>
                </c:pt>
                <c:pt idx="12">
                  <c:v>200.56832737353159</c:v>
                </c:pt>
                <c:pt idx="13">
                  <c:v>184.15819149751539</c:v>
                </c:pt>
                <c:pt idx="14">
                  <c:v>176.86479777484149</c:v>
                </c:pt>
                <c:pt idx="15">
                  <c:v>294.62271725551352</c:v>
                </c:pt>
                <c:pt idx="16">
                  <c:v>299.78887114240752</c:v>
                </c:pt>
                <c:pt idx="17">
                  <c:v>270.91918765682328</c:v>
                </c:pt>
                <c:pt idx="18">
                  <c:v>320.3015409874277</c:v>
                </c:pt>
                <c:pt idx="19">
                  <c:v>285.05013799450398</c:v>
                </c:pt>
                <c:pt idx="20">
                  <c:v>285.05013799450398</c:v>
                </c:pt>
                <c:pt idx="21">
                  <c:v>285.05013799450398</c:v>
                </c:pt>
                <c:pt idx="22">
                  <c:v>285.05013799450398</c:v>
                </c:pt>
                <c:pt idx="23">
                  <c:v>285.05013799450398</c:v>
                </c:pt>
                <c:pt idx="24">
                  <c:v>285.05013799450398</c:v>
                </c:pt>
                <c:pt idx="25">
                  <c:v>285.05013799450398</c:v>
                </c:pt>
                <c:pt idx="26">
                  <c:v>285.05013799450398</c:v>
                </c:pt>
                <c:pt idx="27">
                  <c:v>285.05013799450398</c:v>
                </c:pt>
                <c:pt idx="28">
                  <c:v>285.05013799450398</c:v>
                </c:pt>
                <c:pt idx="29">
                  <c:v>285.05013799450398</c:v>
                </c:pt>
                <c:pt idx="30">
                  <c:v>285.05013799450398</c:v>
                </c:pt>
                <c:pt idx="31">
                  <c:v>285.05013799450398</c:v>
                </c:pt>
                <c:pt idx="32">
                  <c:v>285.05013799450398</c:v>
                </c:pt>
                <c:pt idx="33">
                  <c:v>285.05013799450398</c:v>
                </c:pt>
                <c:pt idx="34">
                  <c:v>285.05013799450398</c:v>
                </c:pt>
                <c:pt idx="35">
                  <c:v>285.05013799450398</c:v>
                </c:pt>
                <c:pt idx="36">
                  <c:v>285.05013799450398</c:v>
                </c:pt>
                <c:pt idx="37">
                  <c:v>285.05013799450398</c:v>
                </c:pt>
                <c:pt idx="38">
                  <c:v>285.05013799450398</c:v>
                </c:pt>
                <c:pt idx="39">
                  <c:v>285.05013799450398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6C-4CED-A1B9-41B9120CB6C7}"/>
            </c:ext>
          </c:extLst>
        </c:ser>
        <c:ser>
          <c:idx val="7"/>
          <c:order val="7"/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'Rebased Deaths'!$M$4:$M$10</c:f>
              <c:strCache>
                <c:ptCount val="7"/>
                <c:pt idx="0">
                  <c:v>France</c:v>
                </c:pt>
                <c:pt idx="1">
                  <c:v>Germany</c:v>
                </c:pt>
                <c:pt idx="2">
                  <c:v>Italy</c:v>
                </c:pt>
                <c:pt idx="3">
                  <c:v>Spain</c:v>
                </c:pt>
                <c:pt idx="4">
                  <c:v>Sweden</c:v>
                </c:pt>
                <c:pt idx="5">
                  <c:v>UK</c:v>
                </c:pt>
                <c:pt idx="6">
                  <c:v>US</c:v>
                </c:pt>
              </c:strCache>
            </c:strRef>
          </c:xVal>
          <c:yVal>
            <c:numRef>
              <c:f>'Rebased Deaths'!$N$4:$N$10</c:f>
              <c:numCache>
                <c:formatCode>General</c:formatCode>
                <c:ptCount val="7"/>
                <c:pt idx="0">
                  <c:v>12</c:v>
                </c:pt>
                <c:pt idx="1">
                  <c:v>20</c:v>
                </c:pt>
                <c:pt idx="2">
                  <c:v>0</c:v>
                </c:pt>
                <c:pt idx="3">
                  <c:v>3</c:v>
                </c:pt>
                <c:pt idx="4">
                  <c:v>18</c:v>
                </c:pt>
                <c:pt idx="5">
                  <c:v>16</c:v>
                </c:pt>
                <c:pt idx="6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46-4019-93D5-E62E0F59D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228976"/>
        <c:axId val="690155552"/>
      </c:scatterChart>
      <c:valAx>
        <c:axId val="105422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Rebased</a:t>
                </a:r>
                <a:r>
                  <a:rPr lang="en-GB" sz="1100" baseline="0"/>
                  <a:t> days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55552"/>
        <c:crosses val="autoZero"/>
        <c:crossBetween val="midCat"/>
      </c:valAx>
      <c:valAx>
        <c:axId val="69015555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Daily deaths equivalent (50m population)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22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1A143E-349C-4F89-8BE2-F54E90754587}">
  <sheetPr codeName="Chart6"/>
  <sheetViews>
    <sheetView tabSelected="1" zoomScale="12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0AC2B8-34BF-48C0-A54C-CD9F01A75C90}">
  <sheetPr codeName="Chart7"/>
  <sheetViews>
    <sheetView zoomScale="12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98FAE7-0E6B-4861-8855-9E9652771245}">
  <sheetPr codeName="Chart8"/>
  <sheetViews>
    <sheetView zoomScale="12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94A68A-F61F-4E2D-9095-32F1B354244B}">
  <sheetPr codeName="Chart10"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43227-9594-4E12-AA1F-136F8C0CE6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0.90172</cdr:x>
      <cdr:y>0.481</cdr:y>
    </cdr:from>
    <cdr:to>
      <cdr:x>0.98734</cdr:x>
      <cdr:y>0.52965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592CDFB-EEBE-4751-934C-329FD400571C}"/>
            </a:ext>
          </a:extLst>
        </cdr:cNvPr>
        <cdr:cNvSpPr txBox="1"/>
      </cdr:nvSpPr>
      <cdr:spPr>
        <a:xfrm xmlns:a="http://schemas.openxmlformats.org/drawingml/2006/main">
          <a:off x="8391757" y="2925424"/>
          <a:ext cx="796813" cy="295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1"/>
              </a:solidFill>
            </a:rPr>
            <a:t>France</a:t>
          </a:r>
        </a:p>
      </cdr:txBody>
    </cdr:sp>
  </cdr:relSizeAnchor>
  <cdr:relSizeAnchor xmlns:cdr="http://schemas.openxmlformats.org/drawingml/2006/chartDrawing">
    <cdr:from>
      <cdr:x>0.90043</cdr:x>
      <cdr:y>0.42175</cdr:y>
    </cdr:from>
    <cdr:to>
      <cdr:x>0.98604</cdr:x>
      <cdr:y>0.47039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379727" y="2565082"/>
          <a:ext cx="796720" cy="2958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4"/>
              </a:solidFill>
            </a:rPr>
            <a:t>Spain</a:t>
          </a:r>
        </a:p>
      </cdr:txBody>
    </cdr:sp>
  </cdr:relSizeAnchor>
  <cdr:relSizeAnchor xmlns:cdr="http://schemas.openxmlformats.org/drawingml/2006/chartDrawing">
    <cdr:from>
      <cdr:x>0.90009</cdr:x>
      <cdr:y>0.39786</cdr:y>
    </cdr:from>
    <cdr:to>
      <cdr:x>0.9857</cdr:x>
      <cdr:y>0.44651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376606" y="2419761"/>
          <a:ext cx="796720" cy="295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/>
              </a:solidFill>
            </a:rPr>
            <a:t>Sweden</a:t>
          </a:r>
        </a:p>
        <a:p xmlns:a="http://schemas.openxmlformats.org/drawingml/2006/main">
          <a:endParaRPr lang="en-GB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0.90093</cdr:x>
      <cdr:y>0.44653</cdr:y>
    </cdr:from>
    <cdr:to>
      <cdr:x>0.98655</cdr:x>
      <cdr:y>0.49518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384414" y="2715795"/>
          <a:ext cx="796813" cy="295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6"/>
              </a:solidFill>
            </a:rPr>
            <a:t>UK</a:t>
          </a:r>
        </a:p>
      </cdr:txBody>
    </cdr:sp>
  </cdr:relSizeAnchor>
  <cdr:relSizeAnchor xmlns:cdr="http://schemas.openxmlformats.org/drawingml/2006/chartDrawing">
    <cdr:from>
      <cdr:x>0.90281</cdr:x>
      <cdr:y>0.58177</cdr:y>
    </cdr:from>
    <cdr:to>
      <cdr:x>0.98842</cdr:x>
      <cdr:y>0.63041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01910" y="3538267"/>
          <a:ext cx="796720" cy="2958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>
                  <a:lumMod val="85000"/>
                </a:schemeClr>
              </a:solidFill>
            </a:rPr>
            <a:t>Italy</a:t>
          </a:r>
        </a:p>
      </cdr:txBody>
    </cdr:sp>
  </cdr:relSizeAnchor>
  <cdr:relSizeAnchor xmlns:cdr="http://schemas.openxmlformats.org/drawingml/2006/chartDrawing">
    <cdr:from>
      <cdr:x>0.89958</cdr:x>
      <cdr:y>0.37456</cdr:y>
    </cdr:from>
    <cdr:to>
      <cdr:x>0.98519</cdr:x>
      <cdr:y>0.42321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371828" y="2278080"/>
          <a:ext cx="796720" cy="295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US</a:t>
          </a:r>
        </a:p>
      </cdr:txBody>
    </cdr:sp>
  </cdr:relSizeAnchor>
  <cdr:relSizeAnchor xmlns:cdr="http://schemas.openxmlformats.org/drawingml/2006/chartDrawing">
    <cdr:from>
      <cdr:x>0.90048</cdr:x>
      <cdr:y>0.7721</cdr:y>
    </cdr:from>
    <cdr:to>
      <cdr:x>0.98609</cdr:x>
      <cdr:y>0.82075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380235" y="4695869"/>
          <a:ext cx="796720" cy="295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>
                  <a:lumMod val="75000"/>
                </a:schemeClr>
              </a:solidFill>
            </a:rPr>
            <a:t>Germany</a:t>
          </a:r>
        </a:p>
      </cdr:txBody>
    </cdr:sp>
  </cdr:relSizeAnchor>
  <cdr:relSizeAnchor xmlns:cdr="http://schemas.openxmlformats.org/drawingml/2006/chartDrawing">
    <cdr:from>
      <cdr:x>0.08843</cdr:x>
      <cdr:y>0.11106</cdr:y>
    </cdr:from>
    <cdr:to>
      <cdr:x>0.36027</cdr:x>
      <cdr:y>0.27458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D0AC0499-D9FB-4E27-86EE-E3D23E6DF83B}"/>
            </a:ext>
          </a:extLst>
        </cdr:cNvPr>
        <cdr:cNvSpPr txBox="1"/>
      </cdr:nvSpPr>
      <cdr:spPr>
        <a:xfrm xmlns:a="http://schemas.openxmlformats.org/drawingml/2006/main">
          <a:off x="822653" y="674852"/>
          <a:ext cx="2529052" cy="9935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2"/>
              </a:solidFill>
            </a:rPr>
            <a:t>Population adjusted to 50m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Latest data: 16-Apr-2020</a:t>
          </a: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98CD1-8A46-4C01-BA0D-66923904A5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0.89861</cdr:x>
      <cdr:y>0.47236</cdr:y>
    </cdr:from>
    <cdr:to>
      <cdr:x>0.98422</cdr:x>
      <cdr:y>0.52101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592CDFB-EEBE-4751-934C-329FD400571C}"/>
            </a:ext>
          </a:extLst>
        </cdr:cNvPr>
        <cdr:cNvSpPr txBox="1"/>
      </cdr:nvSpPr>
      <cdr:spPr>
        <a:xfrm xmlns:a="http://schemas.openxmlformats.org/drawingml/2006/main">
          <a:off x="8348172" y="2865925"/>
          <a:ext cx="795328" cy="295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1"/>
              </a:solidFill>
            </a:rPr>
            <a:t>France</a:t>
          </a:r>
        </a:p>
      </cdr:txBody>
    </cdr:sp>
  </cdr:relSizeAnchor>
  <cdr:relSizeAnchor xmlns:cdr="http://schemas.openxmlformats.org/drawingml/2006/chartDrawing">
    <cdr:from>
      <cdr:x>0.89861</cdr:x>
      <cdr:y>0.52397</cdr:y>
    </cdr:from>
    <cdr:to>
      <cdr:x>0.98422</cdr:x>
      <cdr:y>0.57262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348171" y="3179066"/>
          <a:ext cx="795328" cy="295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4"/>
              </a:solidFill>
            </a:rPr>
            <a:t>Spain</a:t>
          </a:r>
        </a:p>
      </cdr:txBody>
    </cdr:sp>
  </cdr:relSizeAnchor>
  <cdr:relSizeAnchor xmlns:cdr="http://schemas.openxmlformats.org/drawingml/2006/chartDrawing">
    <cdr:from>
      <cdr:x>0.89861</cdr:x>
      <cdr:y>0.62034</cdr:y>
    </cdr:from>
    <cdr:to>
      <cdr:x>0.98422</cdr:x>
      <cdr:y>0.66899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348170" y="3763785"/>
          <a:ext cx="795328" cy="295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/>
              </a:solidFill>
            </a:rPr>
            <a:t>Sweden</a:t>
          </a:r>
        </a:p>
        <a:p xmlns:a="http://schemas.openxmlformats.org/drawingml/2006/main">
          <a:endParaRPr lang="en-GB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0.89856</cdr:x>
      <cdr:y>0.50092</cdr:y>
    </cdr:from>
    <cdr:to>
      <cdr:x>0.98418</cdr:x>
      <cdr:y>0.54957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347709" y="3039238"/>
          <a:ext cx="795422" cy="295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6"/>
              </a:solidFill>
            </a:rPr>
            <a:t>UK</a:t>
          </a:r>
        </a:p>
      </cdr:txBody>
    </cdr:sp>
  </cdr:relSizeAnchor>
  <cdr:relSizeAnchor xmlns:cdr="http://schemas.openxmlformats.org/drawingml/2006/chartDrawing">
    <cdr:from>
      <cdr:x>0.8987</cdr:x>
      <cdr:y>0.59494</cdr:y>
    </cdr:from>
    <cdr:to>
      <cdr:x>0.98431</cdr:x>
      <cdr:y>0.64359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349000" y="3609655"/>
          <a:ext cx="795329" cy="295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>
                  <a:lumMod val="85000"/>
                </a:schemeClr>
              </a:solidFill>
            </a:rPr>
            <a:t>Italy</a:t>
          </a:r>
        </a:p>
      </cdr:txBody>
    </cdr:sp>
  </cdr:relSizeAnchor>
  <cdr:relSizeAnchor xmlns:cdr="http://schemas.openxmlformats.org/drawingml/2006/chartDrawing">
    <cdr:from>
      <cdr:x>0.89944</cdr:x>
      <cdr:y>0.65353</cdr:y>
    </cdr:from>
    <cdr:to>
      <cdr:x>0.98506</cdr:x>
      <cdr:y>0.70217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355885" y="3965160"/>
          <a:ext cx="795421" cy="295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US</a:t>
          </a:r>
        </a:p>
      </cdr:txBody>
    </cdr:sp>
  </cdr:relSizeAnchor>
  <cdr:relSizeAnchor xmlns:cdr="http://schemas.openxmlformats.org/drawingml/2006/chartDrawing">
    <cdr:from>
      <cdr:x>0.89941</cdr:x>
      <cdr:y>0.81103</cdr:y>
    </cdr:from>
    <cdr:to>
      <cdr:x>0.98502</cdr:x>
      <cdr:y>0.85968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355610" y="4920786"/>
          <a:ext cx="795329" cy="2951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>
                  <a:lumMod val="75000"/>
                </a:schemeClr>
              </a:solidFill>
            </a:rPr>
            <a:t>Germany</a:t>
          </a:r>
        </a:p>
      </cdr:txBody>
    </cdr:sp>
  </cdr:relSizeAnchor>
  <cdr:relSizeAnchor xmlns:cdr="http://schemas.openxmlformats.org/drawingml/2006/chartDrawing">
    <cdr:from>
      <cdr:x>0.08666</cdr:x>
      <cdr:y>0.11106</cdr:y>
    </cdr:from>
    <cdr:to>
      <cdr:x>0.35851</cdr:x>
      <cdr:y>0.27458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EF064BA-29B6-4C9E-ACBF-9732BC489A27}"/>
            </a:ext>
          </a:extLst>
        </cdr:cNvPr>
        <cdr:cNvSpPr txBox="1"/>
      </cdr:nvSpPr>
      <cdr:spPr>
        <a:xfrm xmlns:a="http://schemas.openxmlformats.org/drawingml/2006/main">
          <a:off x="806231" y="674851"/>
          <a:ext cx="2529052" cy="9935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2"/>
              </a:solidFill>
            </a:rPr>
            <a:t>Population adjusted to 50m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5-day moving average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Latest data: 16-Apr-2020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5A2D2D-C009-4CB4-9A0C-F7C80B575E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0.91299</cdr:x>
      <cdr:y>0.25851</cdr:y>
    </cdr:from>
    <cdr:to>
      <cdr:x>0.985</cdr:x>
      <cdr:y>0.30716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592CDFB-EEBE-4751-934C-329FD400571C}"/>
            </a:ext>
          </a:extLst>
        </cdr:cNvPr>
        <cdr:cNvSpPr txBox="1"/>
      </cdr:nvSpPr>
      <cdr:spPr>
        <a:xfrm xmlns:a="http://schemas.openxmlformats.org/drawingml/2006/main">
          <a:off x="8496606" y="1572268"/>
          <a:ext cx="670153" cy="295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1"/>
              </a:solidFill>
            </a:rPr>
            <a:t>France</a:t>
          </a:r>
        </a:p>
      </cdr:txBody>
    </cdr:sp>
  </cdr:relSizeAnchor>
  <cdr:relSizeAnchor xmlns:cdr="http://schemas.openxmlformats.org/drawingml/2006/chartDrawing">
    <cdr:from>
      <cdr:x>0.91718</cdr:x>
      <cdr:y>0.3539</cdr:y>
    </cdr:from>
    <cdr:to>
      <cdr:x>0.98578</cdr:x>
      <cdr:y>0.40255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35643" y="2152395"/>
          <a:ext cx="638418" cy="295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4"/>
              </a:solidFill>
            </a:rPr>
            <a:t>Spain</a:t>
          </a:r>
        </a:p>
      </cdr:txBody>
    </cdr:sp>
  </cdr:relSizeAnchor>
  <cdr:relSizeAnchor xmlns:cdr="http://schemas.openxmlformats.org/drawingml/2006/chartDrawing">
    <cdr:from>
      <cdr:x>0.91303</cdr:x>
      <cdr:y>0.18977</cdr:y>
    </cdr:from>
    <cdr:to>
      <cdr:x>0.98536</cdr:x>
      <cdr:y>0.23842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96988" y="1154168"/>
          <a:ext cx="673132" cy="295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/>
              </a:solidFill>
            </a:rPr>
            <a:t>Sweden</a:t>
          </a:r>
        </a:p>
        <a:p xmlns:a="http://schemas.openxmlformats.org/drawingml/2006/main">
          <a:endParaRPr lang="en-GB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0.91748</cdr:x>
      <cdr:y>0.51028</cdr:y>
    </cdr:from>
    <cdr:to>
      <cdr:x>0.98743</cdr:x>
      <cdr:y>0.55893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38435" y="3103481"/>
          <a:ext cx="650982" cy="295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6"/>
              </a:solidFill>
            </a:rPr>
            <a:t>UK</a:t>
          </a:r>
        </a:p>
      </cdr:txBody>
    </cdr:sp>
  </cdr:relSizeAnchor>
  <cdr:relSizeAnchor xmlns:cdr="http://schemas.openxmlformats.org/drawingml/2006/chartDrawing">
    <cdr:from>
      <cdr:x>0.91865</cdr:x>
      <cdr:y>0.58578</cdr:y>
    </cdr:from>
    <cdr:to>
      <cdr:x>0.98682</cdr:x>
      <cdr:y>0.63443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49315" y="3562663"/>
          <a:ext cx="634417" cy="295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>
                  <a:lumMod val="85000"/>
                </a:schemeClr>
              </a:solidFill>
            </a:rPr>
            <a:t>Italy</a:t>
          </a:r>
        </a:p>
      </cdr:txBody>
    </cdr:sp>
  </cdr:relSizeAnchor>
  <cdr:relSizeAnchor xmlns:cdr="http://schemas.openxmlformats.org/drawingml/2006/chartDrawing">
    <cdr:from>
      <cdr:x>0.9189</cdr:x>
      <cdr:y>0.38809</cdr:y>
    </cdr:from>
    <cdr:to>
      <cdr:x>0.98398</cdr:x>
      <cdr:y>0.43673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51640" y="2360335"/>
          <a:ext cx="605661" cy="2958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US</a:t>
          </a:r>
        </a:p>
      </cdr:txBody>
    </cdr:sp>
  </cdr:relSizeAnchor>
  <cdr:relSizeAnchor xmlns:cdr="http://schemas.openxmlformats.org/drawingml/2006/chartDrawing">
    <cdr:from>
      <cdr:x>0.91453</cdr:x>
      <cdr:y>0.72759</cdr:y>
    </cdr:from>
    <cdr:to>
      <cdr:x>0.99978</cdr:x>
      <cdr:y>0.77624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10982" y="4425189"/>
          <a:ext cx="793370" cy="295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>
                  <a:lumMod val="75000"/>
                </a:schemeClr>
              </a:solidFill>
            </a:rPr>
            <a:t>Germany</a:t>
          </a:r>
        </a:p>
      </cdr:txBody>
    </cdr:sp>
  </cdr:relSizeAnchor>
  <cdr:relSizeAnchor xmlns:cdr="http://schemas.openxmlformats.org/drawingml/2006/chartDrawing">
    <cdr:from>
      <cdr:x>0.0865</cdr:x>
      <cdr:y>0.11351</cdr:y>
    </cdr:from>
    <cdr:to>
      <cdr:x>0.35834</cdr:x>
      <cdr:y>0.27703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7A6414F-5446-47D3-B260-2013ADB1F9EF}"/>
            </a:ext>
          </a:extLst>
        </cdr:cNvPr>
        <cdr:cNvSpPr txBox="1"/>
      </cdr:nvSpPr>
      <cdr:spPr>
        <a:xfrm xmlns:a="http://schemas.openxmlformats.org/drawingml/2006/main">
          <a:off x="804698" y="689741"/>
          <a:ext cx="2529052" cy="9935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bg2"/>
              </a:solidFill>
            </a:rPr>
            <a:t>Population adjusted to 50m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Polynomial order 6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Latest data: 16-Apr-2020</a:t>
          </a: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585787</xdr:colOff>
      <xdr:row>11</xdr:row>
      <xdr:rowOff>23812</xdr:rowOff>
    </xdr:from>
    <xdr:to>
      <xdr:col>21</xdr:col>
      <xdr:colOff>438150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3BADA3-7579-4F6B-9E73-8D4CFED55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36</xdr:row>
      <xdr:rowOff>133350</xdr:rowOff>
    </xdr:from>
    <xdr:to>
      <xdr:col>21</xdr:col>
      <xdr:colOff>414338</xdr:colOff>
      <xdr:row>59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8BE3B3-D466-4BA2-B009-1BB3A5967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29B118-9DE3-486C-961B-9D5C89EF3D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0.08738</cdr:x>
      <cdr:y>0.1</cdr:y>
    </cdr:from>
    <cdr:to>
      <cdr:x>0.37158</cdr:x>
      <cdr:y>0.43543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521E51C-E857-4058-AD9A-2281725F6B28}"/>
            </a:ext>
          </a:extLst>
        </cdr:cNvPr>
        <cdr:cNvSpPr txBox="1"/>
      </cdr:nvSpPr>
      <cdr:spPr>
        <a:xfrm xmlns:a="http://schemas.openxmlformats.org/drawingml/2006/main">
          <a:off x="812230" y="607219"/>
          <a:ext cx="2641747" cy="20367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>
              <a:solidFill>
                <a:schemeClr val="bg2"/>
              </a:solidFill>
            </a:rPr>
            <a:t>Rebase delay</a:t>
          </a:r>
          <a:r>
            <a:rPr lang="en-GB" sz="1100" b="0">
              <a:solidFill>
                <a:schemeClr val="bg2"/>
              </a:solidFill>
            </a:rPr>
            <a:t> (i.e. delay vs. Italy):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France	12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Germany	20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Italy	0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Spain	3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Sweden	18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</a:t>
          </a:r>
          <a:r>
            <a:rPr lang="en-GB" sz="1100" baseline="0">
              <a:solidFill>
                <a:schemeClr val="bg2"/>
              </a:solidFill>
            </a:rPr>
            <a:t> </a:t>
          </a:r>
          <a:r>
            <a:rPr lang="en-GB" sz="1100">
              <a:solidFill>
                <a:schemeClr val="bg2"/>
              </a:solidFill>
            </a:rPr>
            <a:t>UK	16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US	22</a:t>
          </a: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Latest data: 14-Apr-2020</a:t>
          </a: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</cdr:txBody>
    </cdr:sp>
  </cdr:relSizeAnchor>
  <cdr:relSizeAnchor xmlns:cdr="http://schemas.openxmlformats.org/drawingml/2006/chartDrawing">
    <cdr:from>
      <cdr:x>0.87924</cdr:x>
      <cdr:y>0.5476</cdr:y>
    </cdr:from>
    <cdr:to>
      <cdr:x>0.94877</cdr:x>
      <cdr:y>0.59382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9262411-74A7-44EE-8A8A-27C204CB0AC6}"/>
            </a:ext>
          </a:extLst>
        </cdr:cNvPr>
        <cdr:cNvSpPr txBox="1"/>
      </cdr:nvSpPr>
      <cdr:spPr>
        <a:xfrm xmlns:a="http://schemas.openxmlformats.org/drawingml/2006/main">
          <a:off x="8179841" y="3327349"/>
          <a:ext cx="646858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1"/>
              </a:solidFill>
            </a:rPr>
            <a:t>France</a:t>
          </a:r>
        </a:p>
      </cdr:txBody>
    </cdr:sp>
  </cdr:relSizeAnchor>
  <cdr:relSizeAnchor xmlns:cdr="http://schemas.openxmlformats.org/drawingml/2006/chartDrawing">
    <cdr:from>
      <cdr:x>0.87751</cdr:x>
      <cdr:y>0.49413</cdr:y>
    </cdr:from>
    <cdr:to>
      <cdr:x>0.94793</cdr:x>
      <cdr:y>0.54035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213EBD1C-6657-43E2-85A6-6620C62CB4E0}"/>
            </a:ext>
          </a:extLst>
        </cdr:cNvPr>
        <cdr:cNvSpPr txBox="1"/>
      </cdr:nvSpPr>
      <cdr:spPr>
        <a:xfrm xmlns:a="http://schemas.openxmlformats.org/drawingml/2006/main">
          <a:off x="8163697" y="3002489"/>
          <a:ext cx="655138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4"/>
              </a:solidFill>
            </a:rPr>
            <a:t>Spain</a:t>
          </a:r>
        </a:p>
      </cdr:txBody>
    </cdr:sp>
  </cdr:relSizeAnchor>
  <cdr:relSizeAnchor xmlns:cdr="http://schemas.openxmlformats.org/drawingml/2006/chartDrawing">
    <cdr:from>
      <cdr:x>0.87924</cdr:x>
      <cdr:y>0.4192</cdr:y>
    </cdr:from>
    <cdr:to>
      <cdr:x>0.94692</cdr:x>
      <cdr:y>0.46542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79841" y="2547174"/>
          <a:ext cx="629647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6"/>
              </a:solidFill>
            </a:rPr>
            <a:t>UK</a:t>
          </a:r>
        </a:p>
      </cdr:txBody>
    </cdr:sp>
  </cdr:relSizeAnchor>
  <cdr:relSizeAnchor xmlns:cdr="http://schemas.openxmlformats.org/drawingml/2006/chartDrawing">
    <cdr:from>
      <cdr:x>0.87829</cdr:x>
      <cdr:y>0.81743</cdr:y>
    </cdr:from>
    <cdr:to>
      <cdr:x>0.95057</cdr:x>
      <cdr:y>0.86365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71027" y="4966946"/>
          <a:ext cx="672442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5"/>
              </a:solidFill>
            </a:rPr>
            <a:t>Sweden</a:t>
          </a:r>
        </a:p>
      </cdr:txBody>
    </cdr:sp>
  </cdr:relSizeAnchor>
  <cdr:relSizeAnchor xmlns:cdr="http://schemas.openxmlformats.org/drawingml/2006/chartDrawing">
    <cdr:from>
      <cdr:x>0.87752</cdr:x>
      <cdr:y>0.68048</cdr:y>
    </cdr:from>
    <cdr:to>
      <cdr:x>0.93335</cdr:x>
      <cdr:y>0.7267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63835" y="4134820"/>
          <a:ext cx="519403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1"/>
              </a:solidFill>
            </a:rPr>
            <a:t>US</a:t>
          </a:r>
        </a:p>
      </cdr:txBody>
    </cdr:sp>
  </cdr:relSizeAnchor>
  <cdr:relSizeAnchor xmlns:cdr="http://schemas.openxmlformats.org/drawingml/2006/chartDrawing">
    <cdr:from>
      <cdr:x>0.88081</cdr:x>
      <cdr:y>0.8615</cdr:y>
    </cdr:from>
    <cdr:to>
      <cdr:x>0.95675</cdr:x>
      <cdr:y>0.90772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94456" y="5234736"/>
          <a:ext cx="706492" cy="2808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/>
              </a:solidFill>
            </a:rPr>
            <a:t>Germany</a:t>
          </a:r>
        </a:p>
      </cdr:txBody>
    </cdr:sp>
  </cdr:relSizeAnchor>
  <cdr:relSizeAnchor xmlns:cdr="http://schemas.openxmlformats.org/drawingml/2006/chartDrawing">
    <cdr:from>
      <cdr:x>0.87922</cdr:x>
      <cdr:y>0.52436</cdr:y>
    </cdr:from>
    <cdr:to>
      <cdr:x>0.94969</cdr:x>
      <cdr:y>0.57058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79656" y="3186187"/>
          <a:ext cx="655603" cy="2808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>
                  <a:lumMod val="50000"/>
                </a:schemeClr>
              </a:solidFill>
            </a:rPr>
            <a:t>Italy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62F7E-B9F3-4CD8-AA20-0866953403C3}">
  <sheetPr codeName="Sheet5"/>
  <dimension ref="A2:J80"/>
  <sheetViews>
    <sheetView topLeftCell="A28" workbookViewId="0">
      <selection activeCell="A2" sqref="A2:J49"/>
    </sheetView>
  </sheetViews>
  <sheetFormatPr defaultRowHeight="15" x14ac:dyDescent="0.25"/>
  <cols>
    <col min="1" max="1" width="18.28515625" bestFit="1" customWidth="1"/>
    <col min="7" max="7" width="15.42578125" bestFit="1" customWidth="1"/>
    <col min="8" max="8" width="10.42578125" customWidth="1"/>
    <col min="11" max="11" width="10.7109375" bestFit="1" customWidth="1"/>
  </cols>
  <sheetData>
    <row r="2" spans="1:10" x14ac:dyDescent="0.25">
      <c r="A2" s="2" t="s">
        <v>6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14</v>
      </c>
      <c r="H2" s="2" t="s">
        <v>5</v>
      </c>
      <c r="I2" s="2" t="s">
        <v>15</v>
      </c>
      <c r="J2" s="2" t="s">
        <v>16</v>
      </c>
    </row>
    <row r="3" spans="1:10" x14ac:dyDescent="0.25">
      <c r="A3" s="7">
        <v>43891</v>
      </c>
    </row>
    <row r="4" spans="1:10" x14ac:dyDescent="0.25">
      <c r="A4" s="7">
        <v>43892</v>
      </c>
      <c r="B4">
        <v>0.76769854922324177</v>
      </c>
      <c r="C4">
        <v>0</v>
      </c>
      <c r="D4">
        <v>14.863726383768331</v>
      </c>
      <c r="E4">
        <v>0</v>
      </c>
      <c r="F4">
        <v>0</v>
      </c>
      <c r="G4">
        <v>0</v>
      </c>
      <c r="H4">
        <v>0.75972851277852871</v>
      </c>
      <c r="I4">
        <v>0</v>
      </c>
      <c r="J4">
        <v>0</v>
      </c>
    </row>
    <row r="5" spans="1:10" x14ac:dyDescent="0.25">
      <c r="A5" s="7">
        <v>43893</v>
      </c>
      <c r="B5">
        <v>0.76769854922324177</v>
      </c>
      <c r="C5">
        <v>0</v>
      </c>
      <c r="D5">
        <v>22.2955895756525</v>
      </c>
      <c r="E5">
        <v>1.06982119564843</v>
      </c>
      <c r="F5">
        <v>0</v>
      </c>
      <c r="G5">
        <v>0</v>
      </c>
      <c r="H5">
        <v>0.15194570255570569</v>
      </c>
      <c r="I5">
        <v>0</v>
      </c>
      <c r="J5">
        <v>0</v>
      </c>
    </row>
    <row r="6" spans="1:10" x14ac:dyDescent="0.25">
      <c r="A6" s="7">
        <v>43894</v>
      </c>
      <c r="B6">
        <v>0</v>
      </c>
      <c r="C6">
        <v>0</v>
      </c>
      <c r="D6">
        <v>23.121352152528519</v>
      </c>
      <c r="E6">
        <v>1.06982119564843</v>
      </c>
      <c r="F6">
        <v>0</v>
      </c>
      <c r="G6">
        <v>0</v>
      </c>
      <c r="H6">
        <v>0.60778281022282299</v>
      </c>
      <c r="I6">
        <v>0</v>
      </c>
      <c r="J6">
        <v>0</v>
      </c>
    </row>
    <row r="7" spans="1:10" x14ac:dyDescent="0.25">
      <c r="A7" s="7">
        <v>43895</v>
      </c>
      <c r="B7">
        <v>1.535397098446484</v>
      </c>
      <c r="C7">
        <v>0</v>
      </c>
      <c r="D7">
        <v>33.856265651916758</v>
      </c>
      <c r="E7">
        <v>1.06982119564843</v>
      </c>
      <c r="F7">
        <v>0</v>
      </c>
      <c r="G7">
        <v>0.74040990365771531</v>
      </c>
      <c r="H7">
        <v>0.15194570255570569</v>
      </c>
      <c r="I7">
        <v>0</v>
      </c>
      <c r="J7">
        <v>0</v>
      </c>
    </row>
    <row r="8" spans="1:10" x14ac:dyDescent="0.25">
      <c r="A8" s="7">
        <v>43896</v>
      </c>
      <c r="B8">
        <v>2.3030956476697249</v>
      </c>
      <c r="C8">
        <v>0</v>
      </c>
      <c r="D8">
        <v>40.46236626692491</v>
      </c>
      <c r="E8">
        <v>2.1396423912968592</v>
      </c>
      <c r="F8">
        <v>0</v>
      </c>
      <c r="G8">
        <v>0.74040990365771531</v>
      </c>
      <c r="H8">
        <v>0.30389140511141149</v>
      </c>
      <c r="I8">
        <v>0</v>
      </c>
      <c r="J8">
        <v>0</v>
      </c>
    </row>
    <row r="9" spans="1:10" x14ac:dyDescent="0.25">
      <c r="A9" s="7">
        <v>43897</v>
      </c>
      <c r="B9">
        <v>1.535397098446484</v>
      </c>
      <c r="C9">
        <v>0</v>
      </c>
      <c r="D9">
        <v>29.727452767536661</v>
      </c>
      <c r="E9">
        <v>5.3491059782421484</v>
      </c>
      <c r="F9">
        <v>0</v>
      </c>
      <c r="G9">
        <v>0</v>
      </c>
      <c r="H9">
        <v>0.45583710766711732</v>
      </c>
      <c r="I9">
        <v>0</v>
      </c>
      <c r="J9">
        <v>0</v>
      </c>
    </row>
    <row r="10" spans="1:10" x14ac:dyDescent="0.25">
      <c r="A10" s="7">
        <v>43898</v>
      </c>
      <c r="B10">
        <v>6.1415883937859341</v>
      </c>
      <c r="C10">
        <v>0</v>
      </c>
      <c r="D10">
        <v>109.82642272451049</v>
      </c>
      <c r="E10">
        <v>7.4887483695390067</v>
      </c>
      <c r="F10">
        <v>0</v>
      </c>
      <c r="G10">
        <v>0.74040990365771531</v>
      </c>
      <c r="H10">
        <v>0.60778281022282299</v>
      </c>
      <c r="I10">
        <v>0</v>
      </c>
      <c r="J10">
        <v>0</v>
      </c>
    </row>
    <row r="11" spans="1:10" x14ac:dyDescent="0.25">
      <c r="A11" s="7">
        <v>43899</v>
      </c>
      <c r="B11">
        <v>0</v>
      </c>
      <c r="C11">
        <v>1.1973603568306279</v>
      </c>
      <c r="D11">
        <v>80.098969956973789</v>
      </c>
      <c r="E11">
        <v>11.76803315213273</v>
      </c>
      <c r="F11">
        <v>0</v>
      </c>
      <c r="G11">
        <v>0.74040990365771531</v>
      </c>
      <c r="H11">
        <v>0.15194570255570569</v>
      </c>
      <c r="I11">
        <v>0</v>
      </c>
      <c r="J11">
        <v>0</v>
      </c>
    </row>
    <row r="12" spans="1:10" x14ac:dyDescent="0.25">
      <c r="A12" s="7">
        <v>43900</v>
      </c>
      <c r="B12">
        <v>10.74777968912538</v>
      </c>
      <c r="C12">
        <v>0</v>
      </c>
      <c r="D12">
        <v>138.7281129151711</v>
      </c>
      <c r="E12">
        <v>7.4887483695390067</v>
      </c>
      <c r="F12">
        <v>0</v>
      </c>
      <c r="G12">
        <v>1.4808198073154311</v>
      </c>
      <c r="H12">
        <v>0.91167421533423454</v>
      </c>
      <c r="I12">
        <v>0</v>
      </c>
      <c r="J12">
        <v>0</v>
      </c>
    </row>
    <row r="13" spans="1:10" x14ac:dyDescent="0.25">
      <c r="A13" s="7">
        <v>43901</v>
      </c>
      <c r="B13">
        <v>11.51547823834863</v>
      </c>
      <c r="C13">
        <v>0.59868017841531418</v>
      </c>
      <c r="D13">
        <v>161.84946506769961</v>
      </c>
      <c r="E13">
        <v>20.32660271732016</v>
      </c>
      <c r="F13">
        <v>4.9818704751538672</v>
      </c>
      <c r="G13">
        <v>1.4808198073154311</v>
      </c>
      <c r="H13">
        <v>1.215565620445646</v>
      </c>
      <c r="I13">
        <v>0</v>
      </c>
      <c r="J13">
        <v>12.99902611296362</v>
      </c>
    </row>
    <row r="14" spans="1:10" x14ac:dyDescent="0.25">
      <c r="A14" s="7">
        <v>43902</v>
      </c>
      <c r="B14">
        <v>0</v>
      </c>
      <c r="C14">
        <v>0</v>
      </c>
      <c r="D14">
        <v>0</v>
      </c>
      <c r="E14">
        <v>1.06982119564843</v>
      </c>
      <c r="F14">
        <v>0</v>
      </c>
      <c r="G14">
        <v>0</v>
      </c>
      <c r="H14">
        <v>0.60778281022282299</v>
      </c>
      <c r="I14">
        <v>0</v>
      </c>
      <c r="J14">
        <v>0</v>
      </c>
    </row>
    <row r="15" spans="1:10" x14ac:dyDescent="0.25">
      <c r="A15" s="7">
        <v>43903</v>
      </c>
      <c r="B15">
        <v>23.7986550259205</v>
      </c>
      <c r="C15">
        <v>2.3947207136612572</v>
      </c>
      <c r="D15">
        <v>362.50977124857212</v>
      </c>
      <c r="E15">
        <v>83.446053260577514</v>
      </c>
      <c r="F15">
        <v>0</v>
      </c>
      <c r="G15">
        <v>0</v>
      </c>
      <c r="H15">
        <v>1.0636199178899399</v>
      </c>
      <c r="I15">
        <v>0</v>
      </c>
      <c r="J15">
        <v>0</v>
      </c>
    </row>
    <row r="16" spans="1:10" x14ac:dyDescent="0.25">
      <c r="A16" s="7">
        <v>43904</v>
      </c>
      <c r="B16">
        <v>9.2123825906789012</v>
      </c>
      <c r="C16">
        <v>1.1973603568306279</v>
      </c>
      <c r="D16">
        <v>144.5084509533032</v>
      </c>
      <c r="E16">
        <v>66.328914130202634</v>
      </c>
      <c r="F16">
        <v>4.9818704751538672</v>
      </c>
      <c r="G16">
        <v>9.6253287475502987</v>
      </c>
      <c r="H16">
        <v>1.0636199178899399</v>
      </c>
      <c r="I16">
        <v>4.2322551592777486</v>
      </c>
      <c r="J16">
        <v>4.3330087043212053</v>
      </c>
    </row>
    <row r="17" spans="1:10" x14ac:dyDescent="0.25">
      <c r="A17" s="7">
        <v>43905</v>
      </c>
      <c r="B17">
        <v>0</v>
      </c>
      <c r="C17">
        <v>1.1973603568306279</v>
      </c>
      <c r="D17">
        <v>303.88062829037477</v>
      </c>
      <c r="E17">
        <v>100.56319239095239</v>
      </c>
      <c r="F17">
        <v>4.9818704751538672</v>
      </c>
      <c r="G17">
        <v>0</v>
      </c>
      <c r="H17">
        <v>1.367511323001352</v>
      </c>
      <c r="I17">
        <v>0</v>
      </c>
      <c r="J17">
        <v>0</v>
      </c>
    </row>
    <row r="18" spans="1:10" x14ac:dyDescent="0.25">
      <c r="A18" s="7">
        <v>43906</v>
      </c>
      <c r="B18">
        <v>43.758817305724783</v>
      </c>
      <c r="C18">
        <v>3.5920810704918851</v>
      </c>
      <c r="D18">
        <v>288.19113932973039</v>
      </c>
      <c r="E18">
        <v>56.700523369366771</v>
      </c>
      <c r="F18">
        <v>14.9456114254616</v>
      </c>
      <c r="G18">
        <v>25.173936724362321</v>
      </c>
      <c r="H18">
        <v>3.3428054562255261</v>
      </c>
      <c r="I18">
        <v>16.929020637110991</v>
      </c>
      <c r="J18">
        <v>4.3330087043212053</v>
      </c>
    </row>
    <row r="19" spans="1:10" x14ac:dyDescent="0.25">
      <c r="A19" s="7">
        <v>43907</v>
      </c>
      <c r="B19">
        <v>0</v>
      </c>
      <c r="C19">
        <v>4.190761248907199</v>
      </c>
      <c r="D19">
        <v>284.88808902222638</v>
      </c>
      <c r="E19">
        <v>204.33584836885009</v>
      </c>
      <c r="F19">
        <v>4.9818704751538672</v>
      </c>
      <c r="G19">
        <v>0</v>
      </c>
      <c r="H19">
        <v>3.4947511587812321</v>
      </c>
      <c r="I19">
        <v>6.348382738916623</v>
      </c>
      <c r="J19">
        <v>21.66504352160603</v>
      </c>
    </row>
    <row r="20" spans="1:10" x14ac:dyDescent="0.25">
      <c r="A20" s="7">
        <v>43908</v>
      </c>
      <c r="B20">
        <v>0</v>
      </c>
      <c r="C20">
        <v>2.3947207136612572</v>
      </c>
      <c r="D20">
        <v>392.23722401610883</v>
      </c>
      <c r="E20">
        <v>96.28390760835866</v>
      </c>
      <c r="F20">
        <v>14.9456114254616</v>
      </c>
      <c r="G20">
        <v>11.84655845852344</v>
      </c>
      <c r="H20">
        <v>1.519457025557057</v>
      </c>
      <c r="I20">
        <v>8.4645103185554973</v>
      </c>
      <c r="J20">
        <v>17.332034817284821</v>
      </c>
    </row>
    <row r="21" spans="1:10" x14ac:dyDescent="0.25">
      <c r="A21" s="7">
        <v>43909</v>
      </c>
      <c r="B21">
        <v>72.931362176207969</v>
      </c>
      <c r="C21">
        <v>9.5788828546450269</v>
      </c>
      <c r="D21">
        <v>352.60062032605992</v>
      </c>
      <c r="E21">
        <v>221.45298749922489</v>
      </c>
      <c r="F21">
        <v>4.9818704751538672</v>
      </c>
      <c r="G21">
        <v>48.867053641409207</v>
      </c>
      <c r="H21">
        <v>12.459547609567871</v>
      </c>
      <c r="I21">
        <v>35.97416885386086</v>
      </c>
      <c r="J21">
        <v>30.331060930248441</v>
      </c>
    </row>
    <row r="22" spans="1:10" x14ac:dyDescent="0.25">
      <c r="A22" s="7">
        <v>43910</v>
      </c>
      <c r="B22">
        <v>158.91359968921111</v>
      </c>
      <c r="C22">
        <v>13.769644103552229</v>
      </c>
      <c r="D22">
        <v>517.75313570126366</v>
      </c>
      <c r="E22">
        <v>227.8719146731155</v>
      </c>
      <c r="F22">
        <v>24.909352375769341</v>
      </c>
      <c r="G22">
        <v>29.61639614630861</v>
      </c>
      <c r="H22">
        <v>6.685610912451053</v>
      </c>
      <c r="I22">
        <v>16.929020637110991</v>
      </c>
      <c r="J22">
        <v>69.328139269139285</v>
      </c>
    </row>
    <row r="23" spans="1:10" x14ac:dyDescent="0.25">
      <c r="A23" s="7">
        <v>43911</v>
      </c>
      <c r="B23">
        <v>85.982237513003071</v>
      </c>
      <c r="C23">
        <v>10.177563033060339</v>
      </c>
      <c r="D23">
        <v>654.82972346268264</v>
      </c>
      <c r="E23">
        <v>355.1806369552786</v>
      </c>
      <c r="F23">
        <v>19.927481900615469</v>
      </c>
      <c r="G23">
        <v>41.462954604832063</v>
      </c>
      <c r="H23">
        <v>9.5725792610094622</v>
      </c>
      <c r="I23">
        <v>38.090296433499738</v>
      </c>
      <c r="J23">
        <v>129.9902611296362</v>
      </c>
    </row>
    <row r="24" spans="1:10" x14ac:dyDescent="0.25">
      <c r="A24" s="7">
        <v>43912</v>
      </c>
      <c r="B24">
        <v>85.982237513003071</v>
      </c>
      <c r="C24">
        <v>5.9868017841531422</v>
      </c>
      <c r="D24">
        <v>537.57143754628805</v>
      </c>
      <c r="E24">
        <v>424.71901467242662</v>
      </c>
      <c r="F24">
        <v>4.9818704751538672</v>
      </c>
      <c r="G24">
        <v>35.539675375570333</v>
      </c>
      <c r="H24">
        <v>16.714027281127631</v>
      </c>
      <c r="I24">
        <v>40.206424013138623</v>
      </c>
      <c r="J24">
        <v>34.664069634569643</v>
      </c>
    </row>
    <row r="25" spans="1:10" x14ac:dyDescent="0.25">
      <c r="A25" s="7">
        <v>43913</v>
      </c>
      <c r="B25">
        <v>142.791930155523</v>
      </c>
      <c r="C25">
        <v>17.361725174044111</v>
      </c>
      <c r="D25">
        <v>496.28330870248709</v>
      </c>
      <c r="E25">
        <v>576.63362445450355</v>
      </c>
      <c r="F25">
        <v>19.927481900615469</v>
      </c>
      <c r="G25">
        <v>39.982134797516629</v>
      </c>
      <c r="H25">
        <v>21.272398357798799</v>
      </c>
      <c r="I25">
        <v>90.993485924471599</v>
      </c>
      <c r="J25">
        <v>56.329113156175673</v>
      </c>
    </row>
    <row r="26" spans="1:10" x14ac:dyDescent="0.25">
      <c r="A26" s="7">
        <v>43914</v>
      </c>
      <c r="B26">
        <v>184.24765181357799</v>
      </c>
      <c r="C26">
        <v>20.355126066120679</v>
      </c>
      <c r="D26">
        <v>613.54159461888173</v>
      </c>
      <c r="E26">
        <v>531.70113423726946</v>
      </c>
      <c r="F26">
        <v>54.800575226692537</v>
      </c>
      <c r="G26">
        <v>64.415661618221236</v>
      </c>
      <c r="H26">
        <v>22.639909680800159</v>
      </c>
      <c r="I26">
        <v>103.6902514023048</v>
      </c>
      <c r="J26">
        <v>147.322295946921</v>
      </c>
    </row>
    <row r="27" spans="1:10" x14ac:dyDescent="0.25">
      <c r="A27" s="7">
        <v>43915</v>
      </c>
      <c r="B27">
        <v>177.33836487056891</v>
      </c>
      <c r="C27">
        <v>29.335328742350399</v>
      </c>
      <c r="D27">
        <v>563.99584000632069</v>
      </c>
      <c r="E27">
        <v>897.57998314903239</v>
      </c>
      <c r="F27">
        <v>129.52863235400051</v>
      </c>
      <c r="G27">
        <v>31.837625857281761</v>
      </c>
      <c r="H27">
        <v>35.859185803146559</v>
      </c>
      <c r="I27">
        <v>175.6385891100266</v>
      </c>
      <c r="J27">
        <v>242.6484874419875</v>
      </c>
    </row>
    <row r="28" spans="1:10" x14ac:dyDescent="0.25">
      <c r="A28" s="7">
        <v>43916</v>
      </c>
      <c r="B28">
        <v>280.20997046648318</v>
      </c>
      <c r="C28">
        <v>36.519490883334157</v>
      </c>
      <c r="D28">
        <v>587.94295473572515</v>
      </c>
      <c r="E28">
        <v>768.1316184755724</v>
      </c>
      <c r="F28">
        <v>74.728057127308006</v>
      </c>
      <c r="G28">
        <v>83.666319113321833</v>
      </c>
      <c r="H28">
        <v>40.569502582373431</v>
      </c>
      <c r="I28">
        <v>181.9869718489432</v>
      </c>
      <c r="J28">
        <v>181.98636558149059</v>
      </c>
    </row>
    <row r="29" spans="1:10" x14ac:dyDescent="0.25">
      <c r="A29" s="7">
        <v>43917</v>
      </c>
      <c r="B29">
        <v>229.54186621774929</v>
      </c>
      <c r="C29">
        <v>44.901013381148573</v>
      </c>
      <c r="D29">
        <v>758.87580814906096</v>
      </c>
      <c r="E29">
        <v>826.97178423623609</v>
      </c>
      <c r="F29">
        <v>139.4923733043083</v>
      </c>
      <c r="G29">
        <v>134.0141925620465</v>
      </c>
      <c r="H29">
        <v>56.523801350722543</v>
      </c>
      <c r="I29">
        <v>211.61275796388739</v>
      </c>
      <c r="J29">
        <v>298.97760059816318</v>
      </c>
    </row>
    <row r="30" spans="1:10" x14ac:dyDescent="0.25">
      <c r="A30" s="7">
        <v>43918</v>
      </c>
      <c r="B30">
        <v>244.8958372022141</v>
      </c>
      <c r="C30">
        <v>54.479896235793589</v>
      </c>
      <c r="D30">
        <v>734.10293084278044</v>
      </c>
      <c r="E30">
        <v>902.92908912727455</v>
      </c>
      <c r="F30">
        <v>0</v>
      </c>
      <c r="G30">
        <v>192.506574951006</v>
      </c>
      <c r="H30">
        <v>67.615837637289061</v>
      </c>
      <c r="I30">
        <v>706.78661159938406</v>
      </c>
      <c r="J30">
        <v>277.31255707655708</v>
      </c>
    </row>
    <row r="31" spans="1:10" x14ac:dyDescent="0.25">
      <c r="A31" s="7">
        <v>43919</v>
      </c>
      <c r="B31">
        <v>224.1679763731866</v>
      </c>
      <c r="C31">
        <v>59.868017841531419</v>
      </c>
      <c r="D31">
        <v>624.27650811827004</v>
      </c>
      <c r="E31">
        <v>878.32320162736073</v>
      </c>
      <c r="F31">
        <v>24.909352375769341</v>
      </c>
      <c r="G31">
        <v>154.74566986446251</v>
      </c>
      <c r="H31">
        <v>67.008054827066232</v>
      </c>
      <c r="I31">
        <v>275.09658535305368</v>
      </c>
      <c r="J31">
        <v>337.97467893705402</v>
      </c>
    </row>
    <row r="32" spans="1:10" x14ac:dyDescent="0.25">
      <c r="A32" s="7">
        <v>43920</v>
      </c>
      <c r="B32">
        <v>320.89799357531513</v>
      </c>
      <c r="C32">
        <v>67.052179982515185</v>
      </c>
      <c r="D32">
        <v>670.51921242332708</v>
      </c>
      <c r="E32">
        <v>976.74675162701624</v>
      </c>
      <c r="F32">
        <v>179.3473371055392</v>
      </c>
      <c r="G32">
        <v>133.2737826583888</v>
      </c>
      <c r="H32">
        <v>77.644254005965635</v>
      </c>
      <c r="I32">
        <v>296.25786114944242</v>
      </c>
      <c r="J32">
        <v>355.30671375433877</v>
      </c>
    </row>
    <row r="33" spans="1:10" x14ac:dyDescent="0.25">
      <c r="A33" s="7">
        <v>43921</v>
      </c>
      <c r="B33">
        <v>383.08157606239757</v>
      </c>
      <c r="C33">
        <v>77.828423193990844</v>
      </c>
      <c r="D33">
        <v>691.16327684522753</v>
      </c>
      <c r="E33">
        <v>800.22625434502538</v>
      </c>
      <c r="F33">
        <v>169.38359615523149</v>
      </c>
      <c r="G33">
        <v>282.09617329358952</v>
      </c>
      <c r="H33">
        <v>135.9914037873566</v>
      </c>
      <c r="I33">
        <v>427.45777108705261</v>
      </c>
      <c r="J33">
        <v>831.93767122967142</v>
      </c>
    </row>
    <row r="34" spans="1:10" x14ac:dyDescent="0.25">
      <c r="A34" s="7">
        <v>43922</v>
      </c>
      <c r="B34">
        <v>675.57472331645272</v>
      </c>
      <c r="C34">
        <v>86.808625870220553</v>
      </c>
      <c r="D34">
        <v>600.32939338886547</v>
      </c>
      <c r="E34">
        <v>987.44496358350057</v>
      </c>
      <c r="F34">
        <v>293.93035803407821</v>
      </c>
      <c r="G34">
        <v>416.8507757592937</v>
      </c>
      <c r="H34">
        <v>134.32000105924391</v>
      </c>
      <c r="I34">
        <v>772.3865665681891</v>
      </c>
      <c r="J34">
        <v>532.9600706315083</v>
      </c>
    </row>
    <row r="35" spans="1:10" x14ac:dyDescent="0.25">
      <c r="A35" s="7">
        <v>43923</v>
      </c>
      <c r="B35">
        <v>755.41537243566995</v>
      </c>
      <c r="C35">
        <v>111.9531933636638</v>
      </c>
      <c r="D35">
        <v>627.57955842577405</v>
      </c>
      <c r="E35">
        <v>1028.0981690181411</v>
      </c>
      <c r="F35">
        <v>343.74906278561679</v>
      </c>
      <c r="G35">
        <v>421.29323518123999</v>
      </c>
      <c r="H35">
        <v>177.62452628762</v>
      </c>
      <c r="I35">
        <v>956.48966599677124</v>
      </c>
      <c r="J35">
        <v>792.94059289078052</v>
      </c>
    </row>
    <row r="36" spans="1:10" x14ac:dyDescent="0.25">
      <c r="A36" s="7">
        <v>43924</v>
      </c>
      <c r="B36">
        <v>859.82237513003076</v>
      </c>
      <c r="C36">
        <v>100.57826997377281</v>
      </c>
      <c r="D36">
        <v>632.53413388703018</v>
      </c>
      <c r="E36">
        <v>909.3480163011651</v>
      </c>
      <c r="F36">
        <v>249.09352375769339</v>
      </c>
      <c r="G36">
        <v>506.4403741018773</v>
      </c>
      <c r="H36">
        <v>176.4089606671744</v>
      </c>
      <c r="I36">
        <v>1218.8894858719921</v>
      </c>
      <c r="J36">
        <v>571.95714897039909</v>
      </c>
    </row>
    <row r="37" spans="1:10" x14ac:dyDescent="0.25">
      <c r="A37" s="7">
        <v>43925</v>
      </c>
      <c r="B37">
        <v>808.38657233207357</v>
      </c>
      <c r="C37">
        <v>101.1769501521881</v>
      </c>
      <c r="D37">
        <v>562.34431485256857</v>
      </c>
      <c r="E37">
        <v>801.29607554067377</v>
      </c>
      <c r="F37">
        <v>74.728057127308006</v>
      </c>
      <c r="G37">
        <v>524.21021178966248</v>
      </c>
      <c r="H37">
        <v>200.56832737353159</v>
      </c>
      <c r="I37">
        <v>1011.508983067382</v>
      </c>
      <c r="J37">
        <v>606.6212186049687</v>
      </c>
    </row>
    <row r="38" spans="1:10" x14ac:dyDescent="0.25">
      <c r="A38" s="7">
        <v>43926</v>
      </c>
      <c r="B38">
        <v>397.66784849763923</v>
      </c>
      <c r="C38">
        <v>83.815224978143988</v>
      </c>
      <c r="D38">
        <v>433.52535285990967</v>
      </c>
      <c r="E38">
        <v>742.45590978001019</v>
      </c>
      <c r="F38">
        <v>139.4923733043083</v>
      </c>
      <c r="G38">
        <v>459.79455017144119</v>
      </c>
      <c r="H38">
        <v>184.15819149751539</v>
      </c>
      <c r="I38">
        <v>1214.657230712714</v>
      </c>
      <c r="J38">
        <v>710.61342750867766</v>
      </c>
    </row>
    <row r="39" spans="1:10" x14ac:dyDescent="0.25">
      <c r="A39" s="7">
        <v>43927</v>
      </c>
      <c r="B39">
        <v>639.49289150296045</v>
      </c>
      <c r="C39">
        <v>135.30172032186101</v>
      </c>
      <c r="D39">
        <v>525.18499889314774</v>
      </c>
      <c r="E39">
        <v>748.87483695390074</v>
      </c>
      <c r="F39">
        <v>378.62215611169393</v>
      </c>
      <c r="G39">
        <v>325.03994770573701</v>
      </c>
      <c r="H39">
        <v>176.86479777484149</v>
      </c>
      <c r="I39">
        <v>1477.0570505879341</v>
      </c>
      <c r="J39">
        <v>801.60661029942298</v>
      </c>
    </row>
    <row r="40" spans="1:10" x14ac:dyDescent="0.25">
      <c r="A40" s="7">
        <v>43928</v>
      </c>
      <c r="B40">
        <v>1087.828844249334</v>
      </c>
      <c r="C40">
        <v>123.3281167535547</v>
      </c>
      <c r="D40">
        <v>498.76059643311521</v>
      </c>
      <c r="E40">
        <v>753.1541217364944</v>
      </c>
      <c r="F40">
        <v>567.93323416754083</v>
      </c>
      <c r="G40">
        <v>581.96218427496422</v>
      </c>
      <c r="H40">
        <v>294.62271725551352</v>
      </c>
      <c r="I40">
        <v>2082.2695383646519</v>
      </c>
      <c r="J40">
        <v>1746.202507841446</v>
      </c>
    </row>
    <row r="41" spans="1:10" x14ac:dyDescent="0.25">
      <c r="A41" s="7">
        <v>43929</v>
      </c>
      <c r="B41">
        <v>415.32491512977379</v>
      </c>
      <c r="C41">
        <v>199.36049941229959</v>
      </c>
      <c r="D41">
        <v>447.56331666680211</v>
      </c>
      <c r="E41">
        <v>799.15643314937688</v>
      </c>
      <c r="F41">
        <v>478.25956561477119</v>
      </c>
      <c r="G41">
        <v>694.50448963093697</v>
      </c>
      <c r="H41">
        <v>299.78887114240752</v>
      </c>
      <c r="I41">
        <v>1572.282791671684</v>
      </c>
      <c r="J41">
        <v>888.26678438584713</v>
      </c>
    </row>
    <row r="42" spans="1:10" x14ac:dyDescent="0.25">
      <c r="A42" s="7">
        <v>43930</v>
      </c>
      <c r="B42">
        <v>1029.4837545083669</v>
      </c>
      <c r="C42">
        <v>154.45948603115099</v>
      </c>
      <c r="D42">
        <v>503.71517189437128</v>
      </c>
      <c r="E42">
        <v>700.73288314972137</v>
      </c>
      <c r="F42">
        <v>528.07827036630988</v>
      </c>
      <c r="G42">
        <v>652.30112512244716</v>
      </c>
      <c r="H42">
        <v>270.91918765682328</v>
      </c>
      <c r="I42">
        <v>1857.960014922932</v>
      </c>
      <c r="J42">
        <v>1226.2414633229009</v>
      </c>
    </row>
    <row r="43" spans="1:10" x14ac:dyDescent="0.25">
      <c r="A43" s="7">
        <v>43931</v>
      </c>
      <c r="B43">
        <v>757.71846808333964</v>
      </c>
      <c r="C43">
        <v>95.788828546450276</v>
      </c>
      <c r="D43">
        <v>470.68466881933062</v>
      </c>
      <c r="E43">
        <v>678.26663804110433</v>
      </c>
      <c r="F43">
        <v>383.60402658684779</v>
      </c>
      <c r="G43">
        <v>725.60170558456105</v>
      </c>
      <c r="H43">
        <v>320.3015409874277</v>
      </c>
      <c r="I43">
        <v>1847.3793770247371</v>
      </c>
      <c r="J43">
        <v>2149.1723173433179</v>
      </c>
    </row>
    <row r="44" spans="1:10" x14ac:dyDescent="0.25">
      <c r="A44" s="7">
        <v>43932</v>
      </c>
      <c r="B44">
        <v>487.4885787567585</v>
      </c>
      <c r="C44">
        <v>-18.559085530874739</v>
      </c>
      <c r="D44">
        <v>511.14703508625553</v>
      </c>
      <c r="E44">
        <v>561.65612771542555</v>
      </c>
      <c r="F44">
        <v>84.691798077615744</v>
      </c>
      <c r="G44">
        <v>678.95588165412494</v>
      </c>
      <c r="H44">
        <v>285.05013799450398</v>
      </c>
      <c r="I44">
        <v>1599.7924502069891</v>
      </c>
      <c r="J44">
        <v>1416.8938463130339</v>
      </c>
    </row>
    <row r="45" spans="1:10" x14ac:dyDescent="0.25">
      <c r="A45" s="7">
        <v>43933</v>
      </c>
      <c r="B45">
        <v>430.67888611423871</v>
      </c>
      <c r="C45">
        <v>171.22253102677979</v>
      </c>
      <c r="D45">
        <v>355.90367063356399</v>
      </c>
      <c r="E45">
        <v>645.10218097600307</v>
      </c>
      <c r="F45">
        <v>59.782445701846413</v>
      </c>
      <c r="G45">
        <v>545.68209899573617</v>
      </c>
      <c r="H45">
        <v>236.57945887923381</v>
      </c>
      <c r="I45">
        <v>1527.8441124992671</v>
      </c>
      <c r="J45">
        <v>1100.584210897586</v>
      </c>
    </row>
    <row r="46" spans="1:10" x14ac:dyDescent="0.25">
      <c r="A46" s="7">
        <v>43934</v>
      </c>
      <c r="B46">
        <v>440.65896725414069</v>
      </c>
      <c r="C46">
        <v>102.97299068743401</v>
      </c>
      <c r="D46">
        <v>467.3816185118265</v>
      </c>
      <c r="E46">
        <v>585.19219401969099</v>
      </c>
      <c r="F46">
        <v>99.63740950307735</v>
      </c>
      <c r="G46">
        <v>530.87390092258192</v>
      </c>
      <c r="H46">
        <v>229.28606515656</v>
      </c>
      <c r="I46">
        <v>1508.7989642825171</v>
      </c>
      <c r="J46">
        <v>1312.9016374093251</v>
      </c>
    </row>
    <row r="47" spans="1:10" x14ac:dyDescent="0.25">
      <c r="A47" s="7">
        <v>43935</v>
      </c>
      <c r="B47">
        <v>584.98629450811018</v>
      </c>
      <c r="C47">
        <v>59.868017841531419</v>
      </c>
      <c r="D47">
        <v>497.10907127936309</v>
      </c>
      <c r="E47">
        <v>320.9463586945289</v>
      </c>
      <c r="F47">
        <v>567.93323416754083</v>
      </c>
      <c r="G47">
        <v>576.03890504570256</v>
      </c>
      <c r="H47">
        <v>349.93095298579033</v>
      </c>
      <c r="I47">
        <v>1659.044022436877</v>
      </c>
      <c r="J47">
        <v>1100.584210897586</v>
      </c>
    </row>
    <row r="48" spans="1:10" x14ac:dyDescent="0.25">
      <c r="A48" s="7">
        <v>43936</v>
      </c>
      <c r="B48">
        <v>1103.950513783022</v>
      </c>
      <c r="C48">
        <v>305.32689099181022</v>
      </c>
      <c r="D48">
        <v>477.2907694343387</v>
      </c>
      <c r="E48">
        <v>697.5234195627761</v>
      </c>
      <c r="F48">
        <v>846.91798077615738</v>
      </c>
      <c r="G48">
        <v>563.45193668352135</v>
      </c>
      <c r="H48">
        <v>378.95258217393013</v>
      </c>
      <c r="I48">
        <v>1639.9988742201281</v>
      </c>
      <c r="J48">
        <v>1226.2414633229009</v>
      </c>
    </row>
    <row r="49" spans="1:10" x14ac:dyDescent="0.25">
      <c r="A49" s="7">
        <v>43937</v>
      </c>
      <c r="B49">
        <v>578.0770075651011</v>
      </c>
      <c r="C49">
        <v>148.47268424699789</v>
      </c>
      <c r="D49">
        <v>433.52535285990967</v>
      </c>
      <c r="E49">
        <v>649.38146575859673</v>
      </c>
      <c r="F49">
        <v>647.64316177000273</v>
      </c>
      <c r="G49">
        <v>637.49292704929292</v>
      </c>
      <c r="H49">
        <v>697.58272043324507</v>
      </c>
      <c r="I49">
        <v>6803.3501685389811</v>
      </c>
      <c r="J49">
        <v>1806.8646297019429</v>
      </c>
    </row>
    <row r="50" spans="1:10" x14ac:dyDescent="0.25">
      <c r="A50" s="4"/>
    </row>
    <row r="51" spans="1:10" x14ac:dyDescent="0.25">
      <c r="A51" s="4"/>
    </row>
    <row r="52" spans="1:10" x14ac:dyDescent="0.25">
      <c r="A52" s="4"/>
    </row>
    <row r="53" spans="1:10" x14ac:dyDescent="0.25">
      <c r="A53" s="4"/>
    </row>
    <row r="54" spans="1:10" x14ac:dyDescent="0.25">
      <c r="A54" s="4"/>
    </row>
    <row r="55" spans="1:10" x14ac:dyDescent="0.25">
      <c r="A55" s="4"/>
    </row>
    <row r="56" spans="1:10" x14ac:dyDescent="0.25">
      <c r="A56" s="4"/>
    </row>
    <row r="57" spans="1:10" x14ac:dyDescent="0.25">
      <c r="A57" s="4"/>
    </row>
    <row r="58" spans="1:10" x14ac:dyDescent="0.25">
      <c r="A58" s="4"/>
    </row>
    <row r="59" spans="1:10" x14ac:dyDescent="0.25">
      <c r="A59" s="4"/>
    </row>
    <row r="60" spans="1:10" x14ac:dyDescent="0.25">
      <c r="A60" s="4"/>
    </row>
    <row r="61" spans="1:10" x14ac:dyDescent="0.25">
      <c r="A61" s="4"/>
    </row>
    <row r="62" spans="1:10" x14ac:dyDescent="0.25">
      <c r="A62" s="4"/>
    </row>
    <row r="63" spans="1:10" x14ac:dyDescent="0.25">
      <c r="A63" s="4"/>
    </row>
    <row r="64" spans="1:10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179F7-6985-440C-8658-35E137091D8B}">
  <sheetPr codeName="Sheet9"/>
  <dimension ref="A1:N82"/>
  <sheetViews>
    <sheetView workbookViewId="0">
      <pane xSplit="1" ySplit="10" topLeftCell="B17" activePane="bottomRight" state="frozen"/>
      <selection pane="topRight" activeCell="B1" sqref="B1"/>
      <selection pane="bottomLeft" activeCell="A11" sqref="A11"/>
      <selection pane="bottomRight" activeCell="P4" sqref="P4"/>
    </sheetView>
  </sheetViews>
  <sheetFormatPr defaultRowHeight="15" x14ac:dyDescent="0.25"/>
  <cols>
    <col min="1" max="1" width="14.140625" bestFit="1" customWidth="1"/>
    <col min="7" max="7" width="15.42578125" bestFit="1" customWidth="1"/>
    <col min="8" max="8" width="10.42578125" customWidth="1"/>
    <col min="11" max="11" width="10.7109375" bestFit="1" customWidth="1"/>
    <col min="13" max="13" width="15.42578125" bestFit="1" customWidth="1"/>
  </cols>
  <sheetData>
    <row r="1" spans="1:14" x14ac:dyDescent="0.25">
      <c r="A1" t="s">
        <v>9</v>
      </c>
      <c r="B1">
        <f t="shared" ref="B1:H1" si="0">MATCH(B3,country_names, 0)</f>
        <v>1</v>
      </c>
      <c r="C1">
        <f t="shared" si="0"/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</row>
    <row r="2" spans="1:14" x14ac:dyDescent="0.25">
      <c r="A2" t="s">
        <v>10</v>
      </c>
      <c r="B2">
        <f t="shared" ref="B2:H2" si="1">VLOOKUP(B$3, rebase_adjustment,2, FALSE)</f>
        <v>12</v>
      </c>
      <c r="C2">
        <f t="shared" si="1"/>
        <v>20</v>
      </c>
      <c r="D2">
        <f t="shared" si="1"/>
        <v>0</v>
      </c>
      <c r="E2">
        <f t="shared" si="1"/>
        <v>3</v>
      </c>
      <c r="F2">
        <f t="shared" si="1"/>
        <v>18</v>
      </c>
      <c r="G2">
        <f t="shared" si="1"/>
        <v>16</v>
      </c>
      <c r="H2">
        <f t="shared" si="1"/>
        <v>22</v>
      </c>
    </row>
    <row r="3" spans="1:14" x14ac:dyDescent="0.25">
      <c r="A3" s="2" t="s">
        <v>8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14</v>
      </c>
      <c r="H3" t="s">
        <v>5</v>
      </c>
      <c r="M3" t="s">
        <v>7</v>
      </c>
    </row>
    <row r="4" spans="1:14" x14ac:dyDescent="0.25">
      <c r="A4" s="5">
        <v>1</v>
      </c>
      <c r="K4" s="3"/>
      <c r="M4" t="s">
        <v>0</v>
      </c>
      <c r="N4">
        <v>12</v>
      </c>
    </row>
    <row r="5" spans="1:14" x14ac:dyDescent="0.25">
      <c r="A5" s="5">
        <f>A4+1</f>
        <v>2</v>
      </c>
      <c r="B5">
        <f ca="1">IF($A5+B$2&gt;MAX(day_offset), OFFSET(B5,-1,0),OFFSET('Adj Daily Deaths'!$A$2, B$2+$A5,B$1))</f>
        <v>9.2123825906789012</v>
      </c>
      <c r="C5">
        <f ca="1">IF($A5+C$2&gt;MAX(day_offset), OFFSET(C5,-1,0),OFFSET('Adj Daily Deaths'!$A$2, C$2+$A5,C$1))</f>
        <v>5.9868017841531422</v>
      </c>
      <c r="D5">
        <f ca="1">IF($A5+D$2&gt;MAX(day_offset), OFFSET(D5,-1,0),OFFSET('Adj Daily Deaths'!$A$2, D$2+$A5,D$1))</f>
        <v>14.863726383768331</v>
      </c>
      <c r="E5">
        <f ca="1">IF($A5+E$2&gt;MAX(day_offset), OFFSET(E5,-1,0),OFFSET('Adj Daily Deaths'!$A$2, E$2+$A5,E$1))</f>
        <v>1.06982119564843</v>
      </c>
      <c r="F5">
        <f ca="1">IF($A5+F$2&gt;MAX(day_offset), OFFSET(F5,-1,0),OFFSET('Adj Daily Deaths'!$A$2, F$2+$A5,F$1))</f>
        <v>24.909352375769341</v>
      </c>
      <c r="G5">
        <f ca="1">IF($A5+G$2&gt;MAX(day_offset), OFFSET(G5,-1,0),OFFSET('Adj Daily Deaths'!$A$2, G$2+$A5,G$1))</f>
        <v>11.84655845852344</v>
      </c>
      <c r="H5">
        <f ca="1">IF($A5+H$2&gt;MAX(day_offset), OFFSET(H5,-1,0),OFFSET('Adj Daily Deaths'!$A$2, H$2+$A5,H$1))</f>
        <v>22.639909680800159</v>
      </c>
      <c r="M5" t="s">
        <v>1</v>
      </c>
      <c r="N5">
        <v>20</v>
      </c>
    </row>
    <row r="6" spans="1:14" x14ac:dyDescent="0.25">
      <c r="A6" s="5">
        <f t="shared" ref="A6:A69" si="2">A5+1</f>
        <v>3</v>
      </c>
      <c r="B6">
        <f ca="1">IF($A6+B$2&gt;MAX(day_offset), OFFSET(B6,-1,0),OFFSET('Adj Daily Deaths'!$A$2, B$2+$A6,B$1))</f>
        <v>0</v>
      </c>
      <c r="C6">
        <f ca="1">IF($A6+C$2&gt;MAX(day_offset), OFFSET(C6,-1,0),OFFSET('Adj Daily Deaths'!$A$2, C$2+$A6,C$1))</f>
        <v>17.361725174044111</v>
      </c>
      <c r="D6">
        <f ca="1">IF($A6+D$2&gt;MAX(day_offset), OFFSET(D6,-1,0),OFFSET('Adj Daily Deaths'!$A$2, D$2+$A6,D$1))</f>
        <v>22.2955895756525</v>
      </c>
      <c r="E6">
        <f ca="1">IF($A6+E$2&gt;MAX(day_offset), OFFSET(E6,-1,0),OFFSET('Adj Daily Deaths'!$A$2, E$2+$A6,E$1))</f>
        <v>2.1396423912968592</v>
      </c>
      <c r="F6">
        <f ca="1">IF($A6+F$2&gt;MAX(day_offset), OFFSET(F6,-1,0),OFFSET('Adj Daily Deaths'!$A$2, F$2+$A6,F$1))</f>
        <v>19.927481900615469</v>
      </c>
      <c r="G6">
        <f ca="1">IF($A6+G$2&gt;MAX(day_offset), OFFSET(G6,-1,0),OFFSET('Adj Daily Deaths'!$A$2, G$2+$A6,G$1))</f>
        <v>48.867053641409207</v>
      </c>
      <c r="H6">
        <f ca="1">IF($A6+H$2&gt;MAX(day_offset), OFFSET(H6,-1,0),OFFSET('Adj Daily Deaths'!$A$2, H$2+$A6,H$1))</f>
        <v>35.859185803146559</v>
      </c>
      <c r="M6" t="s">
        <v>2</v>
      </c>
      <c r="N6">
        <v>0</v>
      </c>
    </row>
    <row r="7" spans="1:14" x14ac:dyDescent="0.25">
      <c r="A7" s="5">
        <f t="shared" si="2"/>
        <v>4</v>
      </c>
      <c r="B7">
        <f ca="1">IF($A7+B$2&gt;MAX(day_offset), OFFSET(B7,-1,0),OFFSET('Adj Daily Deaths'!$A$2, B$2+$A7,B$1))</f>
        <v>43.758817305724783</v>
      </c>
      <c r="C7">
        <f ca="1">IF($A7+C$2&gt;MAX(day_offset), OFFSET(C7,-1,0),OFFSET('Adj Daily Deaths'!$A$2, C$2+$A7,C$1))</f>
        <v>20.355126066120679</v>
      </c>
      <c r="D7">
        <f ca="1">IF($A7+D$2&gt;MAX(day_offset), OFFSET(D7,-1,0),OFFSET('Adj Daily Deaths'!$A$2, D$2+$A7,D$1))</f>
        <v>23.121352152528519</v>
      </c>
      <c r="E7">
        <f ca="1">IF($A7+E$2&gt;MAX(day_offset), OFFSET(E7,-1,0),OFFSET('Adj Daily Deaths'!$A$2, E$2+$A7,E$1))</f>
        <v>5.3491059782421484</v>
      </c>
      <c r="F7">
        <f ca="1">IF($A7+F$2&gt;MAX(day_offset), OFFSET(F7,-1,0),OFFSET('Adj Daily Deaths'!$A$2, F$2+$A7,F$1))</f>
        <v>4.9818704751538672</v>
      </c>
      <c r="G7">
        <f ca="1">IF($A7+G$2&gt;MAX(day_offset), OFFSET(G7,-1,0),OFFSET('Adj Daily Deaths'!$A$2, G$2+$A7,G$1))</f>
        <v>29.61639614630861</v>
      </c>
      <c r="H7">
        <f ca="1">IF($A7+H$2&gt;MAX(day_offset), OFFSET(H7,-1,0),OFFSET('Adj Daily Deaths'!$A$2, H$2+$A7,H$1))</f>
        <v>40.569502582373431</v>
      </c>
      <c r="M7" t="s">
        <v>3</v>
      </c>
      <c r="N7">
        <v>3</v>
      </c>
    </row>
    <row r="8" spans="1:14" x14ac:dyDescent="0.25">
      <c r="A8" s="5">
        <f t="shared" si="2"/>
        <v>5</v>
      </c>
      <c r="B8">
        <f ca="1">IF($A8+B$2&gt;MAX(day_offset), OFFSET(B8,-1,0),OFFSET('Adj Daily Deaths'!$A$2, B$2+$A8,B$1))</f>
        <v>0</v>
      </c>
      <c r="C8">
        <f ca="1">IF($A8+C$2&gt;MAX(day_offset), OFFSET(C8,-1,0),OFFSET('Adj Daily Deaths'!$A$2, C$2+$A8,C$1))</f>
        <v>29.335328742350399</v>
      </c>
      <c r="D8">
        <f ca="1">IF($A8+D$2&gt;MAX(day_offset), OFFSET(D8,-1,0),OFFSET('Adj Daily Deaths'!$A$2, D$2+$A8,D$1))</f>
        <v>33.856265651916758</v>
      </c>
      <c r="E8">
        <f ca="1">IF($A8+E$2&gt;MAX(day_offset), OFFSET(E8,-1,0),OFFSET('Adj Daily Deaths'!$A$2, E$2+$A8,E$1))</f>
        <v>7.4887483695390067</v>
      </c>
      <c r="F8">
        <f ca="1">IF($A8+F$2&gt;MAX(day_offset), OFFSET(F8,-1,0),OFFSET('Adj Daily Deaths'!$A$2, F$2+$A8,F$1))</f>
        <v>19.927481900615469</v>
      </c>
      <c r="G8">
        <f ca="1">IF($A8+G$2&gt;MAX(day_offset), OFFSET(G8,-1,0),OFFSET('Adj Daily Deaths'!$A$2, G$2+$A8,G$1))</f>
        <v>41.462954604832063</v>
      </c>
      <c r="H8">
        <f ca="1">IF($A8+H$2&gt;MAX(day_offset), OFFSET(H8,-1,0),OFFSET('Adj Daily Deaths'!$A$2, H$2+$A8,H$1))</f>
        <v>56.523801350722543</v>
      </c>
      <c r="M8" t="s">
        <v>4</v>
      </c>
      <c r="N8">
        <v>18</v>
      </c>
    </row>
    <row r="9" spans="1:14" x14ac:dyDescent="0.25">
      <c r="A9" s="5">
        <f t="shared" si="2"/>
        <v>6</v>
      </c>
      <c r="B9">
        <f ca="1">IF($A9+B$2&gt;MAX(day_offset), OFFSET(B9,-1,0),OFFSET('Adj Daily Deaths'!$A$2, B$2+$A9,B$1))</f>
        <v>0</v>
      </c>
      <c r="C9">
        <f ca="1">IF($A9+C$2&gt;MAX(day_offset), OFFSET(C9,-1,0),OFFSET('Adj Daily Deaths'!$A$2, C$2+$A9,C$1))</f>
        <v>36.519490883334157</v>
      </c>
      <c r="D9">
        <f ca="1">IF($A9+D$2&gt;MAX(day_offset), OFFSET(D9,-1,0),OFFSET('Adj Daily Deaths'!$A$2, D$2+$A9,D$1))</f>
        <v>40.46236626692491</v>
      </c>
      <c r="E9">
        <f ca="1">IF($A9+E$2&gt;MAX(day_offset), OFFSET(E9,-1,0),OFFSET('Adj Daily Deaths'!$A$2, E$2+$A9,E$1))</f>
        <v>11.76803315213273</v>
      </c>
      <c r="F9">
        <f ca="1">IF($A9+F$2&gt;MAX(day_offset), OFFSET(F9,-1,0),OFFSET('Adj Daily Deaths'!$A$2, F$2+$A9,F$1))</f>
        <v>54.800575226692537</v>
      </c>
      <c r="G9">
        <f ca="1">IF($A9+G$2&gt;MAX(day_offset), OFFSET(G9,-1,0),OFFSET('Adj Daily Deaths'!$A$2, G$2+$A9,G$1))</f>
        <v>35.539675375570333</v>
      </c>
      <c r="H9">
        <f ca="1">IF($A9+H$2&gt;MAX(day_offset), OFFSET(H9,-1,0),OFFSET('Adj Daily Deaths'!$A$2, H$2+$A9,H$1))</f>
        <v>67.615837637289061</v>
      </c>
      <c r="M9" t="s">
        <v>14</v>
      </c>
      <c r="N9">
        <v>16</v>
      </c>
    </row>
    <row r="10" spans="1:14" x14ac:dyDescent="0.25">
      <c r="A10" s="5">
        <f t="shared" si="2"/>
        <v>7</v>
      </c>
      <c r="B10">
        <f ca="1">IF($A10+B$2&gt;MAX(day_offset), OFFSET(B10,-1,0),OFFSET('Adj Daily Deaths'!$A$2, B$2+$A10,B$1))</f>
        <v>72.931362176207969</v>
      </c>
      <c r="C10">
        <f ca="1">IF($A10+C$2&gt;MAX(day_offset), OFFSET(C10,-1,0),OFFSET('Adj Daily Deaths'!$A$2, C$2+$A10,C$1))</f>
        <v>44.901013381148573</v>
      </c>
      <c r="D10">
        <f ca="1">IF($A10+D$2&gt;MAX(day_offset), OFFSET(D10,-1,0),OFFSET('Adj Daily Deaths'!$A$2, D$2+$A10,D$1))</f>
        <v>29.727452767536661</v>
      </c>
      <c r="E10">
        <f ca="1">IF($A10+E$2&gt;MAX(day_offset), OFFSET(E10,-1,0),OFFSET('Adj Daily Deaths'!$A$2, E$2+$A10,E$1))</f>
        <v>7.4887483695390067</v>
      </c>
      <c r="F10">
        <f ca="1">IF($A10+F$2&gt;MAX(day_offset), OFFSET(F10,-1,0),OFFSET('Adj Daily Deaths'!$A$2, F$2+$A10,F$1))</f>
        <v>129.52863235400051</v>
      </c>
      <c r="G10">
        <f ca="1">IF($A10+G$2&gt;MAX(day_offset), OFFSET(G10,-1,0),OFFSET('Adj Daily Deaths'!$A$2, G$2+$A10,G$1))</f>
        <v>39.982134797516629</v>
      </c>
      <c r="H10">
        <f ca="1">IF($A10+H$2&gt;MAX(day_offset), OFFSET(H10,-1,0),OFFSET('Adj Daily Deaths'!$A$2, H$2+$A10,H$1))</f>
        <v>67.008054827066232</v>
      </c>
      <c r="M10" t="s">
        <v>5</v>
      </c>
      <c r="N10">
        <v>22</v>
      </c>
    </row>
    <row r="11" spans="1:14" x14ac:dyDescent="0.25">
      <c r="A11" s="5">
        <f t="shared" si="2"/>
        <v>8</v>
      </c>
      <c r="B11">
        <f ca="1">IF($A11+B$2&gt;MAX(day_offset), OFFSET(B11,-1,0),OFFSET('Adj Daily Deaths'!$A$2, B$2+$A11,B$1))</f>
        <v>158.91359968921111</v>
      </c>
      <c r="C11">
        <f ca="1">IF($A11+C$2&gt;MAX(day_offset), OFFSET(C11,-1,0),OFFSET('Adj Daily Deaths'!$A$2, C$2+$A11,C$1))</f>
        <v>54.479896235793589</v>
      </c>
      <c r="D11">
        <f ca="1">IF($A11+D$2&gt;MAX(day_offset), OFFSET(D11,-1,0),OFFSET('Adj Daily Deaths'!$A$2, D$2+$A11,D$1))</f>
        <v>109.82642272451049</v>
      </c>
      <c r="E11">
        <f ca="1">IF($A11+E$2&gt;MAX(day_offset), OFFSET(E11,-1,0),OFFSET('Adj Daily Deaths'!$A$2, E$2+$A11,E$1))</f>
        <v>20.32660271732016</v>
      </c>
      <c r="F11">
        <f ca="1">IF($A11+F$2&gt;MAX(day_offset), OFFSET(F11,-1,0),OFFSET('Adj Daily Deaths'!$A$2, F$2+$A11,F$1))</f>
        <v>74.728057127308006</v>
      </c>
      <c r="G11">
        <f ca="1">IF($A11+G$2&gt;MAX(day_offset), OFFSET(G11,-1,0),OFFSET('Adj Daily Deaths'!$A$2, G$2+$A11,G$1))</f>
        <v>64.415661618221236</v>
      </c>
      <c r="H11">
        <f ca="1">IF($A11+H$2&gt;MAX(day_offset), OFFSET(H11,-1,0),OFFSET('Adj Daily Deaths'!$A$2, H$2+$A11,H$1))</f>
        <v>77.644254005965635</v>
      </c>
    </row>
    <row r="12" spans="1:14" x14ac:dyDescent="0.25">
      <c r="A12" s="5">
        <f t="shared" si="2"/>
        <v>9</v>
      </c>
      <c r="B12">
        <f ca="1">IF($A12+B$2&gt;MAX(day_offset), OFFSET(B12,-1,0),OFFSET('Adj Daily Deaths'!$A$2, B$2+$A12,B$1))</f>
        <v>85.982237513003071</v>
      </c>
      <c r="C12">
        <f ca="1">IF($A12+C$2&gt;MAX(day_offset), OFFSET(C12,-1,0),OFFSET('Adj Daily Deaths'!$A$2, C$2+$A12,C$1))</f>
        <v>59.868017841531419</v>
      </c>
      <c r="D12">
        <f ca="1">IF($A12+D$2&gt;MAX(day_offset), OFFSET(D12,-1,0),OFFSET('Adj Daily Deaths'!$A$2, D$2+$A12,D$1))</f>
        <v>80.098969956973789</v>
      </c>
      <c r="E12">
        <f ca="1">IF($A12+E$2&gt;MAX(day_offset), OFFSET(E12,-1,0),OFFSET('Adj Daily Deaths'!$A$2, E$2+$A12,E$1))</f>
        <v>1.06982119564843</v>
      </c>
      <c r="F12">
        <f ca="1">IF($A12+F$2&gt;MAX(day_offset), OFFSET(F12,-1,0),OFFSET('Adj Daily Deaths'!$A$2, F$2+$A12,F$1))</f>
        <v>139.4923733043083</v>
      </c>
      <c r="G12">
        <f ca="1">IF($A12+G$2&gt;MAX(day_offset), OFFSET(G12,-1,0),OFFSET('Adj Daily Deaths'!$A$2, G$2+$A12,G$1))</f>
        <v>31.837625857281761</v>
      </c>
      <c r="H12">
        <f ca="1">IF($A12+H$2&gt;MAX(day_offset), OFFSET(H12,-1,0),OFFSET('Adj Daily Deaths'!$A$2, H$2+$A12,H$1))</f>
        <v>135.9914037873566</v>
      </c>
    </row>
    <row r="13" spans="1:14" x14ac:dyDescent="0.25">
      <c r="A13" s="5">
        <f t="shared" si="2"/>
        <v>10</v>
      </c>
      <c r="B13">
        <f ca="1">IF($A13+B$2&gt;MAX(day_offset), OFFSET(B13,-1,0),OFFSET('Adj Daily Deaths'!$A$2, B$2+$A13,B$1))</f>
        <v>85.982237513003071</v>
      </c>
      <c r="C13">
        <f ca="1">IF($A13+C$2&gt;MAX(day_offset), OFFSET(C13,-1,0),OFFSET('Adj Daily Deaths'!$A$2, C$2+$A13,C$1))</f>
        <v>67.052179982515185</v>
      </c>
      <c r="D13">
        <f ca="1">IF($A13+D$2&gt;MAX(day_offset), OFFSET(D13,-1,0),OFFSET('Adj Daily Deaths'!$A$2, D$2+$A13,D$1))</f>
        <v>138.7281129151711</v>
      </c>
      <c r="E13">
        <f ca="1">IF($A13+E$2&gt;MAX(day_offset), OFFSET(E13,-1,0),OFFSET('Adj Daily Deaths'!$A$2, E$2+$A13,E$1))</f>
        <v>83.446053260577514</v>
      </c>
      <c r="F13">
        <f ca="1">IF($A13+F$2&gt;MAX(day_offset), OFFSET(F13,-1,0),OFFSET('Adj Daily Deaths'!$A$2, F$2+$A13,F$1))</f>
        <v>0</v>
      </c>
      <c r="G13">
        <f ca="1">IF($A13+G$2&gt;MAX(day_offset), OFFSET(G13,-1,0),OFFSET('Adj Daily Deaths'!$A$2, G$2+$A13,G$1))</f>
        <v>83.666319113321833</v>
      </c>
      <c r="H13">
        <f ca="1">IF($A13+H$2&gt;MAX(day_offset), OFFSET(H13,-1,0),OFFSET('Adj Daily Deaths'!$A$2, H$2+$A13,H$1))</f>
        <v>134.32000105924391</v>
      </c>
    </row>
    <row r="14" spans="1:14" x14ac:dyDescent="0.25">
      <c r="A14" s="5">
        <f t="shared" si="2"/>
        <v>11</v>
      </c>
      <c r="B14">
        <f ca="1">IF($A14+B$2&gt;MAX(day_offset), OFFSET(B14,-1,0),OFFSET('Adj Daily Deaths'!$A$2, B$2+$A14,B$1))</f>
        <v>142.791930155523</v>
      </c>
      <c r="C14">
        <f ca="1">IF($A14+C$2&gt;MAX(day_offset), OFFSET(C14,-1,0),OFFSET('Adj Daily Deaths'!$A$2, C$2+$A14,C$1))</f>
        <v>77.828423193990844</v>
      </c>
      <c r="D14">
        <f ca="1">IF($A14+D$2&gt;MAX(day_offset), OFFSET(D14,-1,0),OFFSET('Adj Daily Deaths'!$A$2, D$2+$A14,D$1))</f>
        <v>161.84946506769961</v>
      </c>
      <c r="E14">
        <f ca="1">IF($A14+E$2&gt;MAX(day_offset), OFFSET(E14,-1,0),OFFSET('Adj Daily Deaths'!$A$2, E$2+$A14,E$1))</f>
        <v>66.328914130202634</v>
      </c>
      <c r="F14">
        <f ca="1">IF($A14+F$2&gt;MAX(day_offset), OFFSET(F14,-1,0),OFFSET('Adj Daily Deaths'!$A$2, F$2+$A14,F$1))</f>
        <v>24.909352375769341</v>
      </c>
      <c r="G14">
        <f ca="1">IF($A14+G$2&gt;MAX(day_offset), OFFSET(G14,-1,0),OFFSET('Adj Daily Deaths'!$A$2, G$2+$A14,G$1))</f>
        <v>134.0141925620465</v>
      </c>
      <c r="H14">
        <f ca="1">IF($A14+H$2&gt;MAX(day_offset), OFFSET(H14,-1,0),OFFSET('Adj Daily Deaths'!$A$2, H$2+$A14,H$1))</f>
        <v>177.62452628762</v>
      </c>
    </row>
    <row r="15" spans="1:14" x14ac:dyDescent="0.25">
      <c r="A15" s="5">
        <f t="shared" si="2"/>
        <v>12</v>
      </c>
      <c r="B15">
        <f ca="1">IF($A15+B$2&gt;MAX(day_offset), OFFSET(B15,-1,0),OFFSET('Adj Daily Deaths'!$A$2, B$2+$A15,B$1))</f>
        <v>184.24765181357799</v>
      </c>
      <c r="C15">
        <f ca="1">IF($A15+C$2&gt;MAX(day_offset), OFFSET(C15,-1,0),OFFSET('Adj Daily Deaths'!$A$2, C$2+$A15,C$1))</f>
        <v>86.808625870220553</v>
      </c>
      <c r="D15">
        <f ca="1">IF($A15+D$2&gt;MAX(day_offset), OFFSET(D15,-1,0),OFFSET('Adj Daily Deaths'!$A$2, D$2+$A15,D$1))</f>
        <v>0</v>
      </c>
      <c r="E15">
        <f ca="1">IF($A15+E$2&gt;MAX(day_offset), OFFSET(E15,-1,0),OFFSET('Adj Daily Deaths'!$A$2, E$2+$A15,E$1))</f>
        <v>100.56319239095239</v>
      </c>
      <c r="F15">
        <f ca="1">IF($A15+F$2&gt;MAX(day_offset), OFFSET(F15,-1,0),OFFSET('Adj Daily Deaths'!$A$2, F$2+$A15,F$1))</f>
        <v>179.3473371055392</v>
      </c>
      <c r="G15">
        <f ca="1">IF($A15+G$2&gt;MAX(day_offset), OFFSET(G15,-1,0),OFFSET('Adj Daily Deaths'!$A$2, G$2+$A15,G$1))</f>
        <v>192.506574951006</v>
      </c>
      <c r="H15">
        <f ca="1">IF($A15+H$2&gt;MAX(day_offset), OFFSET(H15,-1,0),OFFSET('Adj Daily Deaths'!$A$2, H$2+$A15,H$1))</f>
        <v>176.4089606671744</v>
      </c>
    </row>
    <row r="16" spans="1:14" x14ac:dyDescent="0.25">
      <c r="A16" s="5">
        <f t="shared" si="2"/>
        <v>13</v>
      </c>
      <c r="B16">
        <f ca="1">IF($A16+B$2&gt;MAX(day_offset), OFFSET(B16,-1,0),OFFSET('Adj Daily Deaths'!$A$2, B$2+$A16,B$1))</f>
        <v>177.33836487056891</v>
      </c>
      <c r="C16">
        <f ca="1">IF($A16+C$2&gt;MAX(day_offset), OFFSET(C16,-1,0),OFFSET('Adj Daily Deaths'!$A$2, C$2+$A16,C$1))</f>
        <v>111.9531933636638</v>
      </c>
      <c r="D16">
        <f ca="1">IF($A16+D$2&gt;MAX(day_offset), OFFSET(D16,-1,0),OFFSET('Adj Daily Deaths'!$A$2, D$2+$A16,D$1))</f>
        <v>362.50977124857212</v>
      </c>
      <c r="E16">
        <f ca="1">IF($A16+E$2&gt;MAX(day_offset), OFFSET(E16,-1,0),OFFSET('Adj Daily Deaths'!$A$2, E$2+$A16,E$1))</f>
        <v>56.700523369366771</v>
      </c>
      <c r="F16">
        <f ca="1">IF($A16+F$2&gt;MAX(day_offset), OFFSET(F16,-1,0),OFFSET('Adj Daily Deaths'!$A$2, F$2+$A16,F$1))</f>
        <v>169.38359615523149</v>
      </c>
      <c r="G16">
        <f ca="1">IF($A16+G$2&gt;MAX(day_offset), OFFSET(G16,-1,0),OFFSET('Adj Daily Deaths'!$A$2, G$2+$A16,G$1))</f>
        <v>154.74566986446251</v>
      </c>
      <c r="H16">
        <f ca="1">IF($A16+H$2&gt;MAX(day_offset), OFFSET(H16,-1,0),OFFSET('Adj Daily Deaths'!$A$2, H$2+$A16,H$1))</f>
        <v>200.56832737353159</v>
      </c>
    </row>
    <row r="17" spans="1:8" x14ac:dyDescent="0.25">
      <c r="A17" s="5">
        <f t="shared" si="2"/>
        <v>14</v>
      </c>
      <c r="B17">
        <f ca="1">IF($A17+B$2&gt;MAX(day_offset), OFFSET(B17,-1,0),OFFSET('Adj Daily Deaths'!$A$2, B$2+$A17,B$1))</f>
        <v>280.20997046648318</v>
      </c>
      <c r="C17">
        <f ca="1">IF($A17+C$2&gt;MAX(day_offset), OFFSET(C17,-1,0),OFFSET('Adj Daily Deaths'!$A$2, C$2+$A17,C$1))</f>
        <v>100.57826997377281</v>
      </c>
      <c r="D17">
        <f ca="1">IF($A17+D$2&gt;MAX(day_offset), OFFSET(D17,-1,0),OFFSET('Adj Daily Deaths'!$A$2, D$2+$A17,D$1))</f>
        <v>144.5084509533032</v>
      </c>
      <c r="E17">
        <f ca="1">IF($A17+E$2&gt;MAX(day_offset), OFFSET(E17,-1,0),OFFSET('Adj Daily Deaths'!$A$2, E$2+$A17,E$1))</f>
        <v>204.33584836885009</v>
      </c>
      <c r="F17">
        <f ca="1">IF($A17+F$2&gt;MAX(day_offset), OFFSET(F17,-1,0),OFFSET('Adj Daily Deaths'!$A$2, F$2+$A17,F$1))</f>
        <v>293.93035803407821</v>
      </c>
      <c r="G17">
        <f ca="1">IF($A17+G$2&gt;MAX(day_offset), OFFSET(G17,-1,0),OFFSET('Adj Daily Deaths'!$A$2, G$2+$A17,G$1))</f>
        <v>133.2737826583888</v>
      </c>
      <c r="H17">
        <f ca="1">IF($A17+H$2&gt;MAX(day_offset), OFFSET(H17,-1,0),OFFSET('Adj Daily Deaths'!$A$2, H$2+$A17,H$1))</f>
        <v>184.15819149751539</v>
      </c>
    </row>
    <row r="18" spans="1:8" x14ac:dyDescent="0.25">
      <c r="A18" s="5">
        <f t="shared" si="2"/>
        <v>15</v>
      </c>
      <c r="B18">
        <f ca="1">IF($A18+B$2&gt;MAX(day_offset), OFFSET(B18,-1,0),OFFSET('Adj Daily Deaths'!$A$2, B$2+$A18,B$1))</f>
        <v>229.54186621774929</v>
      </c>
      <c r="C18">
        <f ca="1">IF($A18+C$2&gt;MAX(day_offset), OFFSET(C18,-1,0),OFFSET('Adj Daily Deaths'!$A$2, C$2+$A18,C$1))</f>
        <v>101.1769501521881</v>
      </c>
      <c r="D18">
        <f ca="1">IF($A18+D$2&gt;MAX(day_offset), OFFSET(D18,-1,0),OFFSET('Adj Daily Deaths'!$A$2, D$2+$A18,D$1))</f>
        <v>303.88062829037477</v>
      </c>
      <c r="E18">
        <f ca="1">IF($A18+E$2&gt;MAX(day_offset), OFFSET(E18,-1,0),OFFSET('Adj Daily Deaths'!$A$2, E$2+$A18,E$1))</f>
        <v>96.28390760835866</v>
      </c>
      <c r="F18">
        <f ca="1">IF($A18+F$2&gt;MAX(day_offset), OFFSET(F18,-1,0),OFFSET('Adj Daily Deaths'!$A$2, F$2+$A18,F$1))</f>
        <v>343.74906278561679</v>
      </c>
      <c r="G18">
        <f ca="1">IF($A18+G$2&gt;MAX(day_offset), OFFSET(G18,-1,0),OFFSET('Adj Daily Deaths'!$A$2, G$2+$A18,G$1))</f>
        <v>282.09617329358952</v>
      </c>
      <c r="H18">
        <f ca="1">IF($A18+H$2&gt;MAX(day_offset), OFFSET(H18,-1,0),OFFSET('Adj Daily Deaths'!$A$2, H$2+$A18,H$1))</f>
        <v>176.86479777484149</v>
      </c>
    </row>
    <row r="19" spans="1:8" x14ac:dyDescent="0.25">
      <c r="A19" s="5">
        <f t="shared" si="2"/>
        <v>16</v>
      </c>
      <c r="B19">
        <f ca="1">IF($A19+B$2&gt;MAX(day_offset), OFFSET(B19,-1,0),OFFSET('Adj Daily Deaths'!$A$2, B$2+$A19,B$1))</f>
        <v>244.8958372022141</v>
      </c>
      <c r="C19">
        <f ca="1">IF($A19+C$2&gt;MAX(day_offset), OFFSET(C19,-1,0),OFFSET('Adj Daily Deaths'!$A$2, C$2+$A19,C$1))</f>
        <v>83.815224978143988</v>
      </c>
      <c r="D19">
        <f ca="1">IF($A19+D$2&gt;MAX(day_offset), OFFSET(D19,-1,0),OFFSET('Adj Daily Deaths'!$A$2, D$2+$A19,D$1))</f>
        <v>288.19113932973039</v>
      </c>
      <c r="E19">
        <f ca="1">IF($A19+E$2&gt;MAX(day_offset), OFFSET(E19,-1,0),OFFSET('Adj Daily Deaths'!$A$2, E$2+$A19,E$1))</f>
        <v>221.45298749922489</v>
      </c>
      <c r="F19">
        <f ca="1">IF($A19+F$2&gt;MAX(day_offset), OFFSET(F19,-1,0),OFFSET('Adj Daily Deaths'!$A$2, F$2+$A19,F$1))</f>
        <v>249.09352375769339</v>
      </c>
      <c r="G19">
        <f ca="1">IF($A19+G$2&gt;MAX(day_offset), OFFSET(G19,-1,0),OFFSET('Adj Daily Deaths'!$A$2, G$2+$A19,G$1))</f>
        <v>416.8507757592937</v>
      </c>
      <c r="H19">
        <f ca="1">IF($A19+H$2&gt;MAX(day_offset), OFFSET(H19,-1,0),OFFSET('Adj Daily Deaths'!$A$2, H$2+$A19,H$1))</f>
        <v>294.62271725551352</v>
      </c>
    </row>
    <row r="20" spans="1:8" x14ac:dyDescent="0.25">
      <c r="A20" s="5">
        <f t="shared" si="2"/>
        <v>17</v>
      </c>
      <c r="B20">
        <f ca="1">IF($A20+B$2&gt;MAX(day_offset), OFFSET(B20,-1,0),OFFSET('Adj Daily Deaths'!$A$2, B$2+$A20,B$1))</f>
        <v>224.1679763731866</v>
      </c>
      <c r="C20">
        <f ca="1">IF($A20+C$2&gt;MAX(day_offset), OFFSET(C20,-1,0),OFFSET('Adj Daily Deaths'!$A$2, C$2+$A20,C$1))</f>
        <v>135.30172032186101</v>
      </c>
      <c r="D20">
        <f ca="1">IF($A20+D$2&gt;MAX(day_offset), OFFSET(D20,-1,0),OFFSET('Adj Daily Deaths'!$A$2, D$2+$A20,D$1))</f>
        <v>284.88808902222638</v>
      </c>
      <c r="E20">
        <f ca="1">IF($A20+E$2&gt;MAX(day_offset), OFFSET(E20,-1,0),OFFSET('Adj Daily Deaths'!$A$2, E$2+$A20,E$1))</f>
        <v>227.8719146731155</v>
      </c>
      <c r="F20">
        <f ca="1">IF($A20+F$2&gt;MAX(day_offset), OFFSET(F20,-1,0),OFFSET('Adj Daily Deaths'!$A$2, F$2+$A20,F$1))</f>
        <v>74.728057127308006</v>
      </c>
      <c r="G20">
        <f ca="1">IF($A20+G$2&gt;MAX(day_offset), OFFSET(G20,-1,0),OFFSET('Adj Daily Deaths'!$A$2, G$2+$A20,G$1))</f>
        <v>421.29323518123999</v>
      </c>
      <c r="H20">
        <f ca="1">IF($A20+H$2&gt;MAX(day_offset), OFFSET(H20,-1,0),OFFSET('Adj Daily Deaths'!$A$2, H$2+$A20,H$1))</f>
        <v>299.78887114240752</v>
      </c>
    </row>
    <row r="21" spans="1:8" x14ac:dyDescent="0.25">
      <c r="A21" s="5">
        <f t="shared" si="2"/>
        <v>18</v>
      </c>
      <c r="B21">
        <f ca="1">IF($A21+B$2&gt;MAX(day_offset), OFFSET(B21,-1,0),OFFSET('Adj Daily Deaths'!$A$2, B$2+$A21,B$1))</f>
        <v>320.89799357531513</v>
      </c>
      <c r="C21">
        <f ca="1">IF($A21+C$2&gt;MAX(day_offset), OFFSET(C21,-1,0),OFFSET('Adj Daily Deaths'!$A$2, C$2+$A21,C$1))</f>
        <v>123.3281167535547</v>
      </c>
      <c r="D21">
        <f ca="1">IF($A21+D$2&gt;MAX(day_offset), OFFSET(D21,-1,0),OFFSET('Adj Daily Deaths'!$A$2, D$2+$A21,D$1))</f>
        <v>392.23722401610883</v>
      </c>
      <c r="E21">
        <f ca="1">IF($A21+E$2&gt;MAX(day_offset), OFFSET(E21,-1,0),OFFSET('Adj Daily Deaths'!$A$2, E$2+$A21,E$1))</f>
        <v>355.1806369552786</v>
      </c>
      <c r="F21">
        <f ca="1">IF($A21+F$2&gt;MAX(day_offset), OFFSET(F21,-1,0),OFFSET('Adj Daily Deaths'!$A$2, F$2+$A21,F$1))</f>
        <v>139.4923733043083</v>
      </c>
      <c r="G21">
        <f ca="1">IF($A21+G$2&gt;MAX(day_offset), OFFSET(G21,-1,0),OFFSET('Adj Daily Deaths'!$A$2, G$2+$A21,G$1))</f>
        <v>506.4403741018773</v>
      </c>
      <c r="H21">
        <f ca="1">IF($A21+H$2&gt;MAX(day_offset), OFFSET(H21,-1,0),OFFSET('Adj Daily Deaths'!$A$2, H$2+$A21,H$1))</f>
        <v>270.91918765682328</v>
      </c>
    </row>
    <row r="22" spans="1:8" x14ac:dyDescent="0.25">
      <c r="A22" s="5">
        <f t="shared" si="2"/>
        <v>19</v>
      </c>
      <c r="B22">
        <f ca="1">IF($A22+B$2&gt;MAX(day_offset), OFFSET(B22,-1,0),OFFSET('Adj Daily Deaths'!$A$2, B$2+$A22,B$1))</f>
        <v>383.08157606239757</v>
      </c>
      <c r="C22">
        <f ca="1">IF($A22+C$2&gt;MAX(day_offset), OFFSET(C22,-1,0),OFFSET('Adj Daily Deaths'!$A$2, C$2+$A22,C$1))</f>
        <v>199.36049941229959</v>
      </c>
      <c r="D22">
        <f ca="1">IF($A22+D$2&gt;MAX(day_offset), OFFSET(D22,-1,0),OFFSET('Adj Daily Deaths'!$A$2, D$2+$A22,D$1))</f>
        <v>352.60062032605992</v>
      </c>
      <c r="E22">
        <f ca="1">IF($A22+E$2&gt;MAX(day_offset), OFFSET(E22,-1,0),OFFSET('Adj Daily Deaths'!$A$2, E$2+$A22,E$1))</f>
        <v>424.71901467242662</v>
      </c>
      <c r="F22">
        <f ca="1">IF($A22+F$2&gt;MAX(day_offset), OFFSET(F22,-1,0),OFFSET('Adj Daily Deaths'!$A$2, F$2+$A22,F$1))</f>
        <v>378.62215611169393</v>
      </c>
      <c r="G22">
        <f ca="1">IF($A22+G$2&gt;MAX(day_offset), OFFSET(G22,-1,0),OFFSET('Adj Daily Deaths'!$A$2, G$2+$A22,G$1))</f>
        <v>524.21021178966248</v>
      </c>
      <c r="H22">
        <f ca="1">IF($A22+H$2&gt;MAX(day_offset), OFFSET(H22,-1,0),OFFSET('Adj Daily Deaths'!$A$2, H$2+$A22,H$1))</f>
        <v>320.3015409874277</v>
      </c>
    </row>
    <row r="23" spans="1:8" x14ac:dyDescent="0.25">
      <c r="A23" s="5">
        <f t="shared" si="2"/>
        <v>20</v>
      </c>
      <c r="B23">
        <f ca="1">IF($A23+B$2&gt;MAX(day_offset), OFFSET(B23,-1,0),OFFSET('Adj Daily Deaths'!$A$2, B$2+$A23,B$1))</f>
        <v>675.57472331645272</v>
      </c>
      <c r="C23">
        <f ca="1">IF($A23+C$2&gt;MAX(day_offset), OFFSET(C23,-1,0),OFFSET('Adj Daily Deaths'!$A$2, C$2+$A23,C$1))</f>
        <v>154.45948603115099</v>
      </c>
      <c r="D23">
        <f ca="1">IF($A23+D$2&gt;MAX(day_offset), OFFSET(D23,-1,0),OFFSET('Adj Daily Deaths'!$A$2, D$2+$A23,D$1))</f>
        <v>517.75313570126366</v>
      </c>
      <c r="E23">
        <f ca="1">IF($A23+E$2&gt;MAX(day_offset), OFFSET(E23,-1,0),OFFSET('Adj Daily Deaths'!$A$2, E$2+$A23,E$1))</f>
        <v>576.63362445450355</v>
      </c>
      <c r="F23">
        <f ca="1">IF($A23+F$2&gt;MAX(day_offset), OFFSET(F23,-1,0),OFFSET('Adj Daily Deaths'!$A$2, F$2+$A23,F$1))</f>
        <v>567.93323416754083</v>
      </c>
      <c r="G23">
        <f ca="1">IF($A23+G$2&gt;MAX(day_offset), OFFSET(G23,-1,0),OFFSET('Adj Daily Deaths'!$A$2, G$2+$A23,G$1))</f>
        <v>459.79455017144119</v>
      </c>
      <c r="H23">
        <f ca="1">IF($A23+H$2&gt;MAX(day_offset), OFFSET(H23,-1,0),OFFSET('Adj Daily Deaths'!$A$2, H$2+$A23,H$1))</f>
        <v>285.05013799450398</v>
      </c>
    </row>
    <row r="24" spans="1:8" x14ac:dyDescent="0.25">
      <c r="A24" s="5">
        <f t="shared" si="2"/>
        <v>21</v>
      </c>
      <c r="B24">
        <f ca="1">IF($A24+B$2&gt;MAX(day_offset), OFFSET(B24,-1,0),OFFSET('Adj Daily Deaths'!$A$2, B$2+$A24,B$1))</f>
        <v>755.41537243566995</v>
      </c>
      <c r="C24">
        <f ca="1">IF($A24+C$2&gt;MAX(day_offset), OFFSET(C24,-1,0),OFFSET('Adj Daily Deaths'!$A$2, C$2+$A24,C$1))</f>
        <v>95.788828546450276</v>
      </c>
      <c r="D24">
        <f ca="1">IF($A24+D$2&gt;MAX(day_offset), OFFSET(D24,-1,0),OFFSET('Adj Daily Deaths'!$A$2, D$2+$A24,D$1))</f>
        <v>654.82972346268264</v>
      </c>
      <c r="E24">
        <f ca="1">IF($A24+E$2&gt;MAX(day_offset), OFFSET(E24,-1,0),OFFSET('Adj Daily Deaths'!$A$2, E$2+$A24,E$1))</f>
        <v>531.70113423726946</v>
      </c>
      <c r="F24">
        <f ca="1">IF($A24+F$2&gt;MAX(day_offset), OFFSET(F24,-1,0),OFFSET('Adj Daily Deaths'!$A$2, F$2+$A24,F$1))</f>
        <v>478.25956561477119</v>
      </c>
      <c r="G24">
        <f ca="1">IF($A24+G$2&gt;MAX(day_offset), OFFSET(G24,-1,0),OFFSET('Adj Daily Deaths'!$A$2, G$2+$A24,G$1))</f>
        <v>325.03994770573701</v>
      </c>
      <c r="H24">
        <f ca="1">IF($A24+H$2&gt;MAX(day_offset), OFFSET(H24,-1,0),OFFSET('Adj Daily Deaths'!$A$2, H$2+$A24,H$1))</f>
        <v>285.05013799450398</v>
      </c>
    </row>
    <row r="25" spans="1:8" x14ac:dyDescent="0.25">
      <c r="A25" s="5">
        <f t="shared" si="2"/>
        <v>22</v>
      </c>
      <c r="B25">
        <f ca="1">IF($A25+B$2&gt;MAX(day_offset), OFFSET(B25,-1,0),OFFSET('Adj Daily Deaths'!$A$2, B$2+$A25,B$1))</f>
        <v>859.82237513003076</v>
      </c>
      <c r="C25">
        <f ca="1">IF($A25+C$2&gt;MAX(day_offset), OFFSET(C25,-1,0),OFFSET('Adj Daily Deaths'!$A$2, C$2+$A25,C$1))</f>
        <v>-18.559085530874739</v>
      </c>
      <c r="D25">
        <f ca="1">IF($A25+D$2&gt;MAX(day_offset), OFFSET(D25,-1,0),OFFSET('Adj Daily Deaths'!$A$2, D$2+$A25,D$1))</f>
        <v>537.57143754628805</v>
      </c>
      <c r="E25">
        <f ca="1">IF($A25+E$2&gt;MAX(day_offset), OFFSET(E25,-1,0),OFFSET('Adj Daily Deaths'!$A$2, E$2+$A25,E$1))</f>
        <v>897.57998314903239</v>
      </c>
      <c r="F25">
        <f ca="1">IF($A25+F$2&gt;MAX(day_offset), OFFSET(F25,-1,0),OFFSET('Adj Daily Deaths'!$A$2, F$2+$A25,F$1))</f>
        <v>528.07827036630988</v>
      </c>
      <c r="G25">
        <f ca="1">IF($A25+G$2&gt;MAX(day_offset), OFFSET(G25,-1,0),OFFSET('Adj Daily Deaths'!$A$2, G$2+$A25,G$1))</f>
        <v>581.96218427496422</v>
      </c>
      <c r="H25">
        <f ca="1">IF($A25+H$2&gt;MAX(day_offset), OFFSET(H25,-1,0),OFFSET('Adj Daily Deaths'!$A$2, H$2+$A25,H$1))</f>
        <v>285.05013799450398</v>
      </c>
    </row>
    <row r="26" spans="1:8" x14ac:dyDescent="0.25">
      <c r="A26" s="5">
        <f t="shared" si="2"/>
        <v>23</v>
      </c>
      <c r="B26">
        <f ca="1">IF($A26+B$2&gt;MAX(day_offset), OFFSET(B26,-1,0),OFFSET('Adj Daily Deaths'!$A$2, B$2+$A26,B$1))</f>
        <v>808.38657233207357</v>
      </c>
      <c r="C26">
        <f ca="1">IF($A26+C$2&gt;MAX(day_offset), OFFSET(C26,-1,0),OFFSET('Adj Daily Deaths'!$A$2, C$2+$A26,C$1))</f>
        <v>-18.559085530874739</v>
      </c>
      <c r="D26">
        <f ca="1">IF($A26+D$2&gt;MAX(day_offset), OFFSET(D26,-1,0),OFFSET('Adj Daily Deaths'!$A$2, D$2+$A26,D$1))</f>
        <v>496.28330870248709</v>
      </c>
      <c r="E26">
        <f ca="1">IF($A26+E$2&gt;MAX(day_offset), OFFSET(E26,-1,0),OFFSET('Adj Daily Deaths'!$A$2, E$2+$A26,E$1))</f>
        <v>768.1316184755724</v>
      </c>
      <c r="F26">
        <f ca="1">IF($A26+F$2&gt;MAX(day_offset), OFFSET(F26,-1,0),OFFSET('Adj Daily Deaths'!$A$2, F$2+$A26,F$1))</f>
        <v>383.60402658684779</v>
      </c>
      <c r="G26">
        <f ca="1">IF($A26+G$2&gt;MAX(day_offset), OFFSET(G26,-1,0),OFFSET('Adj Daily Deaths'!$A$2, G$2+$A26,G$1))</f>
        <v>694.50448963093697</v>
      </c>
      <c r="H26">
        <f ca="1">IF($A26+H$2&gt;MAX(day_offset), OFFSET(H26,-1,0),OFFSET('Adj Daily Deaths'!$A$2, H$2+$A26,H$1))</f>
        <v>285.05013799450398</v>
      </c>
    </row>
    <row r="27" spans="1:8" x14ac:dyDescent="0.25">
      <c r="A27" s="5">
        <f t="shared" si="2"/>
        <v>24</v>
      </c>
      <c r="B27">
        <f ca="1">IF($A27+B$2&gt;MAX(day_offset), OFFSET(B27,-1,0),OFFSET('Adj Daily Deaths'!$A$2, B$2+$A27,B$1))</f>
        <v>397.66784849763923</v>
      </c>
      <c r="C27">
        <f ca="1">IF($A27+C$2&gt;MAX(day_offset), OFFSET(C27,-1,0),OFFSET('Adj Daily Deaths'!$A$2, C$2+$A27,C$1))</f>
        <v>-18.559085530874739</v>
      </c>
      <c r="D27">
        <f ca="1">IF($A27+D$2&gt;MAX(day_offset), OFFSET(D27,-1,0),OFFSET('Adj Daily Deaths'!$A$2, D$2+$A27,D$1))</f>
        <v>613.54159461888173</v>
      </c>
      <c r="E27">
        <f ca="1">IF($A27+E$2&gt;MAX(day_offset), OFFSET(E27,-1,0),OFFSET('Adj Daily Deaths'!$A$2, E$2+$A27,E$1))</f>
        <v>826.97178423623609</v>
      </c>
      <c r="F27">
        <f ca="1">IF($A27+F$2&gt;MAX(day_offset), OFFSET(F27,-1,0),OFFSET('Adj Daily Deaths'!$A$2, F$2+$A27,F$1))</f>
        <v>84.691798077615744</v>
      </c>
      <c r="G27">
        <f ca="1">IF($A27+G$2&gt;MAX(day_offset), OFFSET(G27,-1,0),OFFSET('Adj Daily Deaths'!$A$2, G$2+$A27,G$1))</f>
        <v>652.30112512244716</v>
      </c>
      <c r="H27">
        <f ca="1">IF($A27+H$2&gt;MAX(day_offset), OFFSET(H27,-1,0),OFFSET('Adj Daily Deaths'!$A$2, H$2+$A27,H$1))</f>
        <v>285.05013799450398</v>
      </c>
    </row>
    <row r="28" spans="1:8" x14ac:dyDescent="0.25">
      <c r="A28" s="5">
        <f t="shared" si="2"/>
        <v>25</v>
      </c>
      <c r="B28">
        <f ca="1">IF($A28+B$2&gt;MAX(day_offset), OFFSET(B28,-1,0),OFFSET('Adj Daily Deaths'!$A$2, B$2+$A28,B$1))</f>
        <v>639.49289150296045</v>
      </c>
      <c r="C28">
        <f ca="1">IF($A28+C$2&gt;MAX(day_offset), OFFSET(C28,-1,0),OFFSET('Adj Daily Deaths'!$A$2, C$2+$A28,C$1))</f>
        <v>-18.559085530874739</v>
      </c>
      <c r="D28">
        <f ca="1">IF($A28+D$2&gt;MAX(day_offset), OFFSET(D28,-1,0),OFFSET('Adj Daily Deaths'!$A$2, D$2+$A28,D$1))</f>
        <v>563.99584000632069</v>
      </c>
      <c r="E28">
        <f ca="1">IF($A28+E$2&gt;MAX(day_offset), OFFSET(E28,-1,0),OFFSET('Adj Daily Deaths'!$A$2, E$2+$A28,E$1))</f>
        <v>902.92908912727455</v>
      </c>
      <c r="F28">
        <f ca="1">IF($A28+F$2&gt;MAX(day_offset), OFFSET(F28,-1,0),OFFSET('Adj Daily Deaths'!$A$2, F$2+$A28,F$1))</f>
        <v>84.691798077615744</v>
      </c>
      <c r="G28">
        <f ca="1">IF($A28+G$2&gt;MAX(day_offset), OFFSET(G28,-1,0),OFFSET('Adj Daily Deaths'!$A$2, G$2+$A28,G$1))</f>
        <v>725.60170558456105</v>
      </c>
      <c r="H28">
        <f ca="1">IF($A28+H$2&gt;MAX(day_offset), OFFSET(H28,-1,0),OFFSET('Adj Daily Deaths'!$A$2, H$2+$A28,H$1))</f>
        <v>285.05013799450398</v>
      </c>
    </row>
    <row r="29" spans="1:8" x14ac:dyDescent="0.25">
      <c r="A29" s="5">
        <f t="shared" si="2"/>
        <v>26</v>
      </c>
      <c r="B29">
        <f ca="1">IF($A29+B$2&gt;MAX(day_offset), OFFSET(B29,-1,0),OFFSET('Adj Daily Deaths'!$A$2, B$2+$A29,B$1))</f>
        <v>1087.828844249334</v>
      </c>
      <c r="C29">
        <f ca="1">IF($A29+C$2&gt;MAX(day_offset), OFFSET(C29,-1,0),OFFSET('Adj Daily Deaths'!$A$2, C$2+$A29,C$1))</f>
        <v>-18.559085530874739</v>
      </c>
      <c r="D29">
        <f ca="1">IF($A29+D$2&gt;MAX(day_offset), OFFSET(D29,-1,0),OFFSET('Adj Daily Deaths'!$A$2, D$2+$A29,D$1))</f>
        <v>587.94295473572515</v>
      </c>
      <c r="E29">
        <f ca="1">IF($A29+E$2&gt;MAX(day_offset), OFFSET(E29,-1,0),OFFSET('Adj Daily Deaths'!$A$2, E$2+$A29,E$1))</f>
        <v>878.32320162736073</v>
      </c>
      <c r="F29">
        <f ca="1">IF($A29+F$2&gt;MAX(day_offset), OFFSET(F29,-1,0),OFFSET('Adj Daily Deaths'!$A$2, F$2+$A29,F$1))</f>
        <v>84.691798077615744</v>
      </c>
      <c r="G29">
        <f ca="1">IF($A29+G$2&gt;MAX(day_offset), OFFSET(G29,-1,0),OFFSET('Adj Daily Deaths'!$A$2, G$2+$A29,G$1))</f>
        <v>678.95588165412494</v>
      </c>
      <c r="H29">
        <f ca="1">IF($A29+H$2&gt;MAX(day_offset), OFFSET(H29,-1,0),OFFSET('Adj Daily Deaths'!$A$2, H$2+$A29,H$1))</f>
        <v>285.05013799450398</v>
      </c>
    </row>
    <row r="30" spans="1:8" x14ac:dyDescent="0.25">
      <c r="A30" s="5">
        <f t="shared" si="2"/>
        <v>27</v>
      </c>
      <c r="B30">
        <f ca="1">IF($A30+B$2&gt;MAX(day_offset), OFFSET(B30,-1,0),OFFSET('Adj Daily Deaths'!$A$2, B$2+$A30,B$1))</f>
        <v>415.32491512977379</v>
      </c>
      <c r="C30">
        <f ca="1">IF($A30+C$2&gt;MAX(day_offset), OFFSET(C30,-1,0),OFFSET('Adj Daily Deaths'!$A$2, C$2+$A30,C$1))</f>
        <v>-18.559085530874739</v>
      </c>
      <c r="D30">
        <f ca="1">IF($A30+D$2&gt;MAX(day_offset), OFFSET(D30,-1,0),OFFSET('Adj Daily Deaths'!$A$2, D$2+$A30,D$1))</f>
        <v>758.87580814906096</v>
      </c>
      <c r="E30">
        <f ca="1">IF($A30+E$2&gt;MAX(day_offset), OFFSET(E30,-1,0),OFFSET('Adj Daily Deaths'!$A$2, E$2+$A30,E$1))</f>
        <v>976.74675162701624</v>
      </c>
      <c r="F30">
        <f ca="1">IF($A30+F$2&gt;MAX(day_offset), OFFSET(F30,-1,0),OFFSET('Adj Daily Deaths'!$A$2, F$2+$A30,F$1))</f>
        <v>84.691798077615744</v>
      </c>
      <c r="G30">
        <f ca="1">IF($A30+G$2&gt;MAX(day_offset), OFFSET(G30,-1,0),OFFSET('Adj Daily Deaths'!$A$2, G$2+$A30,G$1))</f>
        <v>678.95588165412494</v>
      </c>
      <c r="H30">
        <f ca="1">IF($A30+H$2&gt;MAX(day_offset), OFFSET(H30,-1,0),OFFSET('Adj Daily Deaths'!$A$2, H$2+$A30,H$1))</f>
        <v>285.05013799450398</v>
      </c>
    </row>
    <row r="31" spans="1:8" x14ac:dyDescent="0.25">
      <c r="A31" s="5">
        <f t="shared" si="2"/>
        <v>28</v>
      </c>
      <c r="B31">
        <f ca="1">IF($A31+B$2&gt;MAX(day_offset), OFFSET(B31,-1,0),OFFSET('Adj Daily Deaths'!$A$2, B$2+$A31,B$1))</f>
        <v>1029.4837545083669</v>
      </c>
      <c r="C31">
        <f ca="1">IF($A31+C$2&gt;MAX(day_offset), OFFSET(C31,-1,0),OFFSET('Adj Daily Deaths'!$A$2, C$2+$A31,C$1))</f>
        <v>-18.559085530874739</v>
      </c>
      <c r="D31">
        <f ca="1">IF($A31+D$2&gt;MAX(day_offset), OFFSET(D31,-1,0),OFFSET('Adj Daily Deaths'!$A$2, D$2+$A31,D$1))</f>
        <v>734.10293084278044</v>
      </c>
      <c r="E31">
        <f ca="1">IF($A31+E$2&gt;MAX(day_offset), OFFSET(E31,-1,0),OFFSET('Adj Daily Deaths'!$A$2, E$2+$A31,E$1))</f>
        <v>800.22625434502538</v>
      </c>
      <c r="F31">
        <f ca="1">IF($A31+F$2&gt;MAX(day_offset), OFFSET(F31,-1,0),OFFSET('Adj Daily Deaths'!$A$2, F$2+$A31,F$1))</f>
        <v>84.691798077615744</v>
      </c>
      <c r="G31">
        <f ca="1">IF($A31+G$2&gt;MAX(day_offset), OFFSET(G31,-1,0),OFFSET('Adj Daily Deaths'!$A$2, G$2+$A31,G$1))</f>
        <v>678.95588165412494</v>
      </c>
      <c r="H31">
        <f ca="1">IF($A31+H$2&gt;MAX(day_offset), OFFSET(H31,-1,0),OFFSET('Adj Daily Deaths'!$A$2, H$2+$A31,H$1))</f>
        <v>285.05013799450398</v>
      </c>
    </row>
    <row r="32" spans="1:8" x14ac:dyDescent="0.25">
      <c r="A32" s="5">
        <f t="shared" si="2"/>
        <v>29</v>
      </c>
      <c r="B32">
        <f ca="1">IF($A32+B$2&gt;MAX(day_offset), OFFSET(B32,-1,0),OFFSET('Adj Daily Deaths'!$A$2, B$2+$A32,B$1))</f>
        <v>757.71846808333964</v>
      </c>
      <c r="C32">
        <f ca="1">IF($A32+C$2&gt;MAX(day_offset), OFFSET(C32,-1,0),OFFSET('Adj Daily Deaths'!$A$2, C$2+$A32,C$1))</f>
        <v>-18.559085530874739</v>
      </c>
      <c r="D32">
        <f ca="1">IF($A32+D$2&gt;MAX(day_offset), OFFSET(D32,-1,0),OFFSET('Adj Daily Deaths'!$A$2, D$2+$A32,D$1))</f>
        <v>624.27650811827004</v>
      </c>
      <c r="E32">
        <f ca="1">IF($A32+E$2&gt;MAX(day_offset), OFFSET(E32,-1,0),OFFSET('Adj Daily Deaths'!$A$2, E$2+$A32,E$1))</f>
        <v>987.44496358350057</v>
      </c>
      <c r="F32">
        <f ca="1">IF($A32+F$2&gt;MAX(day_offset), OFFSET(F32,-1,0),OFFSET('Adj Daily Deaths'!$A$2, F$2+$A32,F$1))</f>
        <v>84.691798077615744</v>
      </c>
      <c r="G32">
        <f ca="1">IF($A32+G$2&gt;MAX(day_offset), OFFSET(G32,-1,0),OFFSET('Adj Daily Deaths'!$A$2, G$2+$A32,G$1))</f>
        <v>678.95588165412494</v>
      </c>
      <c r="H32">
        <f ca="1">IF($A32+H$2&gt;MAX(day_offset), OFFSET(H32,-1,0),OFFSET('Adj Daily Deaths'!$A$2, H$2+$A32,H$1))</f>
        <v>285.05013799450398</v>
      </c>
    </row>
    <row r="33" spans="1:8" x14ac:dyDescent="0.25">
      <c r="A33" s="5">
        <f t="shared" si="2"/>
        <v>30</v>
      </c>
      <c r="B33">
        <f ca="1">IF($A33+B$2&gt;MAX(day_offset), OFFSET(B33,-1,0),OFFSET('Adj Daily Deaths'!$A$2, B$2+$A33,B$1))</f>
        <v>487.4885787567585</v>
      </c>
      <c r="C33">
        <f ca="1">IF($A33+C$2&gt;MAX(day_offset), OFFSET(C33,-1,0),OFFSET('Adj Daily Deaths'!$A$2, C$2+$A33,C$1))</f>
        <v>-18.559085530874739</v>
      </c>
      <c r="D33">
        <f ca="1">IF($A33+D$2&gt;MAX(day_offset), OFFSET(D33,-1,0),OFFSET('Adj Daily Deaths'!$A$2, D$2+$A33,D$1))</f>
        <v>670.51921242332708</v>
      </c>
      <c r="E33">
        <f ca="1">IF($A33+E$2&gt;MAX(day_offset), OFFSET(E33,-1,0),OFFSET('Adj Daily Deaths'!$A$2, E$2+$A33,E$1))</f>
        <v>1028.0981690181411</v>
      </c>
      <c r="F33">
        <f ca="1">IF($A33+F$2&gt;MAX(day_offset), OFFSET(F33,-1,0),OFFSET('Adj Daily Deaths'!$A$2, F$2+$A33,F$1))</f>
        <v>84.691798077615744</v>
      </c>
      <c r="G33">
        <f ca="1">IF($A33+G$2&gt;MAX(day_offset), OFFSET(G33,-1,0),OFFSET('Adj Daily Deaths'!$A$2, G$2+$A33,G$1))</f>
        <v>678.95588165412494</v>
      </c>
      <c r="H33">
        <f ca="1">IF($A33+H$2&gt;MAX(day_offset), OFFSET(H33,-1,0),OFFSET('Adj Daily Deaths'!$A$2, H$2+$A33,H$1))</f>
        <v>285.05013799450398</v>
      </c>
    </row>
    <row r="34" spans="1:8" x14ac:dyDescent="0.25">
      <c r="A34" s="5">
        <f t="shared" si="2"/>
        <v>31</v>
      </c>
      <c r="B34">
        <f ca="1">IF($A34+B$2&gt;MAX(day_offset), OFFSET(B34,-1,0),OFFSET('Adj Daily Deaths'!$A$2, B$2+$A34,B$1))</f>
        <v>487.4885787567585</v>
      </c>
      <c r="C34">
        <f ca="1">IF($A34+C$2&gt;MAX(day_offset), OFFSET(C34,-1,0),OFFSET('Adj Daily Deaths'!$A$2, C$2+$A34,C$1))</f>
        <v>-18.559085530874739</v>
      </c>
      <c r="D34">
        <f ca="1">IF($A34+D$2&gt;MAX(day_offset), OFFSET(D34,-1,0),OFFSET('Adj Daily Deaths'!$A$2, D$2+$A34,D$1))</f>
        <v>691.16327684522753</v>
      </c>
      <c r="E34">
        <f ca="1">IF($A34+E$2&gt;MAX(day_offset), OFFSET(E34,-1,0),OFFSET('Adj Daily Deaths'!$A$2, E$2+$A34,E$1))</f>
        <v>909.3480163011651</v>
      </c>
      <c r="F34">
        <f ca="1">IF($A34+F$2&gt;MAX(day_offset), OFFSET(F34,-1,0),OFFSET('Adj Daily Deaths'!$A$2, F$2+$A34,F$1))</f>
        <v>84.691798077615744</v>
      </c>
      <c r="G34">
        <f ca="1">IF($A34+G$2&gt;MAX(day_offset), OFFSET(G34,-1,0),OFFSET('Adj Daily Deaths'!$A$2, G$2+$A34,G$1))</f>
        <v>678.95588165412494</v>
      </c>
      <c r="H34">
        <f ca="1">IF($A34+H$2&gt;MAX(day_offset), OFFSET(H34,-1,0),OFFSET('Adj Daily Deaths'!$A$2, H$2+$A34,H$1))</f>
        <v>285.05013799450398</v>
      </c>
    </row>
    <row r="35" spans="1:8" x14ac:dyDescent="0.25">
      <c r="A35" s="5">
        <f t="shared" si="2"/>
        <v>32</v>
      </c>
      <c r="B35">
        <f ca="1">IF($A35+B$2&gt;MAX(day_offset), OFFSET(B35,-1,0),OFFSET('Adj Daily Deaths'!$A$2, B$2+$A35,B$1))</f>
        <v>487.4885787567585</v>
      </c>
      <c r="C35">
        <f ca="1">IF($A35+C$2&gt;MAX(day_offset), OFFSET(C35,-1,0),OFFSET('Adj Daily Deaths'!$A$2, C$2+$A35,C$1))</f>
        <v>-18.559085530874739</v>
      </c>
      <c r="D35">
        <f ca="1">IF($A35+D$2&gt;MAX(day_offset), OFFSET(D35,-1,0),OFFSET('Adj Daily Deaths'!$A$2, D$2+$A35,D$1))</f>
        <v>600.32939338886547</v>
      </c>
      <c r="E35">
        <f ca="1">IF($A35+E$2&gt;MAX(day_offset), OFFSET(E35,-1,0),OFFSET('Adj Daily Deaths'!$A$2, E$2+$A35,E$1))</f>
        <v>801.29607554067377</v>
      </c>
      <c r="F35">
        <f ca="1">IF($A35+F$2&gt;MAX(day_offset), OFFSET(F35,-1,0),OFFSET('Adj Daily Deaths'!$A$2, F$2+$A35,F$1))</f>
        <v>84.691798077615744</v>
      </c>
      <c r="G35">
        <f ca="1">IF($A35+G$2&gt;MAX(day_offset), OFFSET(G35,-1,0),OFFSET('Adj Daily Deaths'!$A$2, G$2+$A35,G$1))</f>
        <v>678.95588165412494</v>
      </c>
      <c r="H35">
        <f ca="1">IF($A35+H$2&gt;MAX(day_offset), OFFSET(H35,-1,0),OFFSET('Adj Daily Deaths'!$A$2, H$2+$A35,H$1))</f>
        <v>285.05013799450398</v>
      </c>
    </row>
    <row r="36" spans="1:8" x14ac:dyDescent="0.25">
      <c r="A36" s="5">
        <f t="shared" si="2"/>
        <v>33</v>
      </c>
      <c r="B36">
        <f ca="1">IF($A36+B$2&gt;MAX(day_offset), OFFSET(B36,-1,0),OFFSET('Adj Daily Deaths'!$A$2, B$2+$A36,B$1))</f>
        <v>487.4885787567585</v>
      </c>
      <c r="C36">
        <f ca="1">IF($A36+C$2&gt;MAX(day_offset), OFFSET(C36,-1,0),OFFSET('Adj Daily Deaths'!$A$2, C$2+$A36,C$1))</f>
        <v>-18.559085530874739</v>
      </c>
      <c r="D36">
        <f ca="1">IF($A36+D$2&gt;MAX(day_offset), OFFSET(D36,-1,0),OFFSET('Adj Daily Deaths'!$A$2, D$2+$A36,D$1))</f>
        <v>627.57955842577405</v>
      </c>
      <c r="E36">
        <f ca="1">IF($A36+E$2&gt;MAX(day_offset), OFFSET(E36,-1,0),OFFSET('Adj Daily Deaths'!$A$2, E$2+$A36,E$1))</f>
        <v>742.45590978001019</v>
      </c>
      <c r="F36">
        <f ca="1">IF($A36+F$2&gt;MAX(day_offset), OFFSET(F36,-1,0),OFFSET('Adj Daily Deaths'!$A$2, F$2+$A36,F$1))</f>
        <v>84.691798077615744</v>
      </c>
      <c r="G36">
        <f ca="1">IF($A36+G$2&gt;MAX(day_offset), OFFSET(G36,-1,0),OFFSET('Adj Daily Deaths'!$A$2, G$2+$A36,G$1))</f>
        <v>678.95588165412494</v>
      </c>
      <c r="H36">
        <f ca="1">IF($A36+H$2&gt;MAX(day_offset), OFFSET(H36,-1,0),OFFSET('Adj Daily Deaths'!$A$2, H$2+$A36,H$1))</f>
        <v>285.05013799450398</v>
      </c>
    </row>
    <row r="37" spans="1:8" x14ac:dyDescent="0.25">
      <c r="A37" s="5">
        <f t="shared" si="2"/>
        <v>34</v>
      </c>
      <c r="B37">
        <f ca="1">IF($A37+B$2&gt;MAX(day_offset), OFFSET(B37,-1,0),OFFSET('Adj Daily Deaths'!$A$2, B$2+$A37,B$1))</f>
        <v>487.4885787567585</v>
      </c>
      <c r="C37">
        <f ca="1">IF($A37+C$2&gt;MAX(day_offset), OFFSET(C37,-1,0),OFFSET('Adj Daily Deaths'!$A$2, C$2+$A37,C$1))</f>
        <v>-18.559085530874739</v>
      </c>
      <c r="D37">
        <f ca="1">IF($A37+D$2&gt;MAX(day_offset), OFFSET(D37,-1,0),OFFSET('Adj Daily Deaths'!$A$2, D$2+$A37,D$1))</f>
        <v>632.53413388703018</v>
      </c>
      <c r="E37">
        <f ca="1">IF($A37+E$2&gt;MAX(day_offset), OFFSET(E37,-1,0),OFFSET('Adj Daily Deaths'!$A$2, E$2+$A37,E$1))</f>
        <v>748.87483695390074</v>
      </c>
      <c r="F37">
        <f ca="1">IF($A37+F$2&gt;MAX(day_offset), OFFSET(F37,-1,0),OFFSET('Adj Daily Deaths'!$A$2, F$2+$A37,F$1))</f>
        <v>84.691798077615744</v>
      </c>
      <c r="G37">
        <f ca="1">IF($A37+G$2&gt;MAX(day_offset), OFFSET(G37,-1,0),OFFSET('Adj Daily Deaths'!$A$2, G$2+$A37,G$1))</f>
        <v>678.95588165412494</v>
      </c>
      <c r="H37">
        <f ca="1">IF($A37+H$2&gt;MAX(day_offset), OFFSET(H37,-1,0),OFFSET('Adj Daily Deaths'!$A$2, H$2+$A37,H$1))</f>
        <v>285.05013799450398</v>
      </c>
    </row>
    <row r="38" spans="1:8" x14ac:dyDescent="0.25">
      <c r="A38" s="5">
        <f t="shared" si="2"/>
        <v>35</v>
      </c>
      <c r="B38">
        <f ca="1">IF($A38+B$2&gt;MAX(day_offset), OFFSET(B38,-1,0),OFFSET('Adj Daily Deaths'!$A$2, B$2+$A38,B$1))</f>
        <v>487.4885787567585</v>
      </c>
      <c r="C38">
        <f ca="1">IF($A38+C$2&gt;MAX(day_offset), OFFSET(C38,-1,0),OFFSET('Adj Daily Deaths'!$A$2, C$2+$A38,C$1))</f>
        <v>-18.559085530874739</v>
      </c>
      <c r="D38">
        <f ca="1">IF($A38+D$2&gt;MAX(day_offset), OFFSET(D38,-1,0),OFFSET('Adj Daily Deaths'!$A$2, D$2+$A38,D$1))</f>
        <v>562.34431485256857</v>
      </c>
      <c r="E38">
        <f ca="1">IF($A38+E$2&gt;MAX(day_offset), OFFSET(E38,-1,0),OFFSET('Adj Daily Deaths'!$A$2, E$2+$A38,E$1))</f>
        <v>753.1541217364944</v>
      </c>
      <c r="F38">
        <f ca="1">IF($A38+F$2&gt;MAX(day_offset), OFFSET(F38,-1,0),OFFSET('Adj Daily Deaths'!$A$2, F$2+$A38,F$1))</f>
        <v>84.691798077615744</v>
      </c>
      <c r="G38">
        <f ca="1">IF($A38+G$2&gt;MAX(day_offset), OFFSET(G38,-1,0),OFFSET('Adj Daily Deaths'!$A$2, G$2+$A38,G$1))</f>
        <v>678.95588165412494</v>
      </c>
      <c r="H38">
        <f ca="1">IF($A38+H$2&gt;MAX(day_offset), OFFSET(H38,-1,0),OFFSET('Adj Daily Deaths'!$A$2, H$2+$A38,H$1))</f>
        <v>285.05013799450398</v>
      </c>
    </row>
    <row r="39" spans="1:8" x14ac:dyDescent="0.25">
      <c r="A39" s="5">
        <f t="shared" si="2"/>
        <v>36</v>
      </c>
      <c r="B39">
        <f ca="1">IF($A39+B$2&gt;MAX(day_offset), OFFSET(B39,-1,0),OFFSET('Adj Daily Deaths'!$A$2, B$2+$A39,B$1))</f>
        <v>487.4885787567585</v>
      </c>
      <c r="C39">
        <f ca="1">IF($A39+C$2&gt;MAX(day_offset), OFFSET(C39,-1,0),OFFSET('Adj Daily Deaths'!$A$2, C$2+$A39,C$1))</f>
        <v>-18.559085530874739</v>
      </c>
      <c r="D39">
        <f ca="1">IF($A39+D$2&gt;MAX(day_offset), OFFSET(D39,-1,0),OFFSET('Adj Daily Deaths'!$A$2, D$2+$A39,D$1))</f>
        <v>433.52535285990967</v>
      </c>
      <c r="E39">
        <f ca="1">IF($A39+E$2&gt;MAX(day_offset), OFFSET(E39,-1,0),OFFSET('Adj Daily Deaths'!$A$2, E$2+$A39,E$1))</f>
        <v>799.15643314937688</v>
      </c>
      <c r="F39">
        <f ca="1">IF($A39+F$2&gt;MAX(day_offset), OFFSET(F39,-1,0),OFFSET('Adj Daily Deaths'!$A$2, F$2+$A39,F$1))</f>
        <v>84.691798077615744</v>
      </c>
      <c r="G39">
        <f ca="1">IF($A39+G$2&gt;MAX(day_offset), OFFSET(G39,-1,0),OFFSET('Adj Daily Deaths'!$A$2, G$2+$A39,G$1))</f>
        <v>678.95588165412494</v>
      </c>
      <c r="H39">
        <f ca="1">IF($A39+H$2&gt;MAX(day_offset), OFFSET(H39,-1,0),OFFSET('Adj Daily Deaths'!$A$2, H$2+$A39,H$1))</f>
        <v>285.05013799450398</v>
      </c>
    </row>
    <row r="40" spans="1:8" x14ac:dyDescent="0.25">
      <c r="A40" s="5">
        <f t="shared" si="2"/>
        <v>37</v>
      </c>
      <c r="B40">
        <f ca="1">IF($A40+B$2&gt;MAX(day_offset), OFFSET(B40,-1,0),OFFSET('Adj Daily Deaths'!$A$2, B$2+$A40,B$1))</f>
        <v>487.4885787567585</v>
      </c>
      <c r="C40">
        <f ca="1">IF($A40+C$2&gt;MAX(day_offset), OFFSET(C40,-1,0),OFFSET('Adj Daily Deaths'!$A$2, C$2+$A40,C$1))</f>
        <v>-18.559085530874739</v>
      </c>
      <c r="D40">
        <f ca="1">IF($A40+D$2&gt;MAX(day_offset), OFFSET(D40,-1,0),OFFSET('Adj Daily Deaths'!$A$2, D$2+$A40,D$1))</f>
        <v>525.18499889314774</v>
      </c>
      <c r="E40">
        <f ca="1">IF($A40+E$2&gt;MAX(day_offset), OFFSET(E40,-1,0),OFFSET('Adj Daily Deaths'!$A$2, E$2+$A40,E$1))</f>
        <v>700.73288314972137</v>
      </c>
      <c r="F40">
        <f ca="1">IF($A40+F$2&gt;MAX(day_offset), OFFSET(F40,-1,0),OFFSET('Adj Daily Deaths'!$A$2, F$2+$A40,F$1))</f>
        <v>84.691798077615744</v>
      </c>
      <c r="G40">
        <f ca="1">IF($A40+G$2&gt;MAX(day_offset), OFFSET(G40,-1,0),OFFSET('Adj Daily Deaths'!$A$2, G$2+$A40,G$1))</f>
        <v>678.95588165412494</v>
      </c>
      <c r="H40">
        <f ca="1">IF($A40+H$2&gt;MAX(day_offset), OFFSET(H40,-1,0),OFFSET('Adj Daily Deaths'!$A$2, H$2+$A40,H$1))</f>
        <v>285.05013799450398</v>
      </c>
    </row>
    <row r="41" spans="1:8" x14ac:dyDescent="0.25">
      <c r="A41" s="5">
        <f t="shared" si="2"/>
        <v>38</v>
      </c>
      <c r="B41">
        <f ca="1">IF($A41+B$2&gt;MAX(day_offset), OFFSET(B41,-1,0),OFFSET('Adj Daily Deaths'!$A$2, B$2+$A41,B$1))</f>
        <v>487.4885787567585</v>
      </c>
      <c r="C41">
        <f ca="1">IF($A41+C$2&gt;MAX(day_offset), OFFSET(C41,-1,0),OFFSET('Adj Daily Deaths'!$A$2, C$2+$A41,C$1))</f>
        <v>-18.559085530874739</v>
      </c>
      <c r="D41">
        <f ca="1">IF($A41+D$2&gt;MAX(day_offset), OFFSET(D41,-1,0),OFFSET('Adj Daily Deaths'!$A$2, D$2+$A41,D$1))</f>
        <v>498.76059643311521</v>
      </c>
      <c r="E41">
        <f ca="1">IF($A41+E$2&gt;MAX(day_offset), OFFSET(E41,-1,0),OFFSET('Adj Daily Deaths'!$A$2, E$2+$A41,E$1))</f>
        <v>678.26663804110433</v>
      </c>
      <c r="F41">
        <f ca="1">IF($A41+F$2&gt;MAX(day_offset), OFFSET(F41,-1,0),OFFSET('Adj Daily Deaths'!$A$2, F$2+$A41,F$1))</f>
        <v>84.691798077615744</v>
      </c>
      <c r="G41">
        <f ca="1">IF($A41+G$2&gt;MAX(day_offset), OFFSET(G41,-1,0),OFFSET('Adj Daily Deaths'!$A$2, G$2+$A41,G$1))</f>
        <v>678.95588165412494</v>
      </c>
      <c r="H41">
        <f ca="1">IF($A41+H$2&gt;MAX(day_offset), OFFSET(H41,-1,0),OFFSET('Adj Daily Deaths'!$A$2, H$2+$A41,H$1))</f>
        <v>285.05013799450398</v>
      </c>
    </row>
    <row r="42" spans="1:8" x14ac:dyDescent="0.25">
      <c r="A42" s="5">
        <f t="shared" si="2"/>
        <v>39</v>
      </c>
      <c r="B42">
        <f ca="1">IF($A42+B$2&gt;MAX(day_offset), OFFSET(B42,-1,0),OFFSET('Adj Daily Deaths'!$A$2, B$2+$A42,B$1))</f>
        <v>487.4885787567585</v>
      </c>
      <c r="C42">
        <f ca="1">IF($A42+C$2&gt;MAX(day_offset), OFFSET(C42,-1,0),OFFSET('Adj Daily Deaths'!$A$2, C$2+$A42,C$1))</f>
        <v>-18.559085530874739</v>
      </c>
      <c r="D42">
        <f ca="1">IF($A42+D$2&gt;MAX(day_offset), OFFSET(D42,-1,0),OFFSET('Adj Daily Deaths'!$A$2, D$2+$A42,D$1))</f>
        <v>447.56331666680211</v>
      </c>
      <c r="E42">
        <f ca="1">IF($A42+E$2&gt;MAX(day_offset), OFFSET(E42,-1,0),OFFSET('Adj Daily Deaths'!$A$2, E$2+$A42,E$1))</f>
        <v>561.65612771542555</v>
      </c>
      <c r="F42">
        <f ca="1">IF($A42+F$2&gt;MAX(day_offset), OFFSET(F42,-1,0),OFFSET('Adj Daily Deaths'!$A$2, F$2+$A42,F$1))</f>
        <v>84.691798077615744</v>
      </c>
      <c r="G42">
        <f ca="1">IF($A42+G$2&gt;MAX(day_offset), OFFSET(G42,-1,0),OFFSET('Adj Daily Deaths'!$A$2, G$2+$A42,G$1))</f>
        <v>678.95588165412494</v>
      </c>
      <c r="H42">
        <f ca="1">IF($A42+H$2&gt;MAX(day_offset), OFFSET(H42,-1,0),OFFSET('Adj Daily Deaths'!$A$2, H$2+$A42,H$1))</f>
        <v>285.05013799450398</v>
      </c>
    </row>
    <row r="43" spans="1:8" x14ac:dyDescent="0.25">
      <c r="A43" s="5">
        <f t="shared" si="2"/>
        <v>40</v>
      </c>
      <c r="B43">
        <f ca="1">IF($A43+B$2&gt;MAX(day_offset), OFFSET(B43,-1,0),OFFSET('Adj Daily Deaths'!$A$2, B$2+$A43,B$1))</f>
        <v>487.4885787567585</v>
      </c>
      <c r="C43">
        <f ca="1">IF($A43+C$2&gt;MAX(day_offset), OFFSET(C43,-1,0),OFFSET('Adj Daily Deaths'!$A$2, C$2+$A43,C$1))</f>
        <v>-18.559085530874739</v>
      </c>
      <c r="D43">
        <f ca="1">IF($A43+D$2&gt;MAX(day_offset), OFFSET(D43,-1,0),OFFSET('Adj Daily Deaths'!$A$2, D$2+$A43,D$1))</f>
        <v>503.71517189437128</v>
      </c>
      <c r="E43">
        <f ca="1">IF($A43+E$2&gt;MAX(day_offset), OFFSET(E43,-1,0),OFFSET('Adj Daily Deaths'!$A$2, E$2+$A43,E$1))</f>
        <v>561.65612771542555</v>
      </c>
      <c r="F43">
        <f ca="1">IF($A43+F$2&gt;MAX(day_offset), OFFSET(F43,-1,0),OFFSET('Adj Daily Deaths'!$A$2, F$2+$A43,F$1))</f>
        <v>84.691798077615744</v>
      </c>
      <c r="G43">
        <f ca="1">IF($A43+G$2&gt;MAX(day_offset), OFFSET(G43,-1,0),OFFSET('Adj Daily Deaths'!$A$2, G$2+$A43,G$1))</f>
        <v>678.95588165412494</v>
      </c>
      <c r="H43">
        <f ca="1">IF($A43+H$2&gt;MAX(day_offset), OFFSET(H43,-1,0),OFFSET('Adj Daily Deaths'!$A$2, H$2+$A43,H$1))</f>
        <v>285.05013799450398</v>
      </c>
    </row>
    <row r="44" spans="1:8" x14ac:dyDescent="0.25">
      <c r="A44" s="5">
        <f t="shared" si="2"/>
        <v>41</v>
      </c>
      <c r="B44">
        <f ca="1">IF($A44+B$2&gt;MAX(day_offset), OFFSET(B44,-1,0),OFFSET('Adj Daily Deaths'!$A$2, B$2+$A44,B$1))</f>
        <v>487.4885787567585</v>
      </c>
      <c r="C44">
        <f ca="1">IF($A44+C$2&gt;MAX(day_offset), OFFSET(C44,-1,0),OFFSET('Adj Daily Deaths'!$A$2, C$2+$A44,C$1))</f>
        <v>-18.559085530874739</v>
      </c>
      <c r="D44">
        <f ca="1">IF($A44+D$2&gt;MAX(day_offset), OFFSET(D44,-1,0),OFFSET('Adj Daily Deaths'!$A$2, D$2+$A44,D$1))</f>
        <v>470.68466881933062</v>
      </c>
      <c r="E44">
        <f ca="1">IF($A44+E$2&gt;MAX(day_offset), OFFSET(E44,-1,0),OFFSET('Adj Daily Deaths'!$A$2, E$2+$A44,E$1))</f>
        <v>561.65612771542555</v>
      </c>
      <c r="F44">
        <f ca="1">IF($A44+F$2&gt;MAX(day_offset), OFFSET(F44,-1,0),OFFSET('Adj Daily Deaths'!$A$2, F$2+$A44,F$1))</f>
        <v>84.691798077615744</v>
      </c>
      <c r="G44">
        <f ca="1">IF($A44+G$2&gt;MAX(day_offset), OFFSET(G44,-1,0),OFFSET('Adj Daily Deaths'!$A$2, G$2+$A44,G$1))</f>
        <v>678.95588165412494</v>
      </c>
      <c r="H44">
        <f ca="1">IF($A44+H$2&gt;MAX(day_offset), OFFSET(H44,-1,0),OFFSET('Adj Daily Deaths'!$A$2, H$2+$A44,H$1))</f>
        <v>285.05013799450398</v>
      </c>
    </row>
    <row r="45" spans="1:8" x14ac:dyDescent="0.25">
      <c r="A45" s="5">
        <f t="shared" si="2"/>
        <v>42</v>
      </c>
      <c r="B45">
        <f ca="1">IF($A45+B$2&gt;MAX(day_offset), OFFSET(B45,-1,0),OFFSET('Adj Daily Deaths'!$A$2, B$2+$A45,B$1))</f>
        <v>487.4885787567585</v>
      </c>
      <c r="C45">
        <f ca="1">IF($A45+C$2&gt;MAX(day_offset), OFFSET(C45,-1,0),OFFSET('Adj Daily Deaths'!$A$2, C$2+$A45,C$1))</f>
        <v>-18.559085530874739</v>
      </c>
      <c r="D45">
        <f ca="1">IF($A45+D$2&gt;MAX(day_offset), OFFSET(D45,-1,0),OFFSET('Adj Daily Deaths'!$A$2, D$2+$A45,D$1))</f>
        <v>511.14703508625553</v>
      </c>
      <c r="E45">
        <f ca="1">IF($A45+E$2&gt;MAX(day_offset), OFFSET(E45,-1,0),OFFSET('Adj Daily Deaths'!$A$2, E$2+$A45,E$1))</f>
        <v>561.65612771542555</v>
      </c>
      <c r="F45">
        <f ca="1">IF($A45+F$2&gt;MAX(day_offset), OFFSET(F45,-1,0),OFFSET('Adj Daily Deaths'!$A$2, F$2+$A45,F$1))</f>
        <v>84.691798077615744</v>
      </c>
      <c r="G45">
        <f ca="1">IF($A45+G$2&gt;MAX(day_offset), OFFSET(G45,-1,0),OFFSET('Adj Daily Deaths'!$A$2, G$2+$A45,G$1))</f>
        <v>678.95588165412494</v>
      </c>
      <c r="H45">
        <f ca="1">IF($A45+H$2&gt;MAX(day_offset), OFFSET(H45,-1,0),OFFSET('Adj Daily Deaths'!$A$2, H$2+$A45,H$1))</f>
        <v>285.05013799450398</v>
      </c>
    </row>
    <row r="46" spans="1:8" x14ac:dyDescent="0.25">
      <c r="A46" s="5">
        <f t="shared" si="2"/>
        <v>43</v>
      </c>
      <c r="B46">
        <f ca="1">IF($A46+B$2&gt;MAX(day_offset), OFFSET(B46,-1,0),OFFSET('Adj Daily Deaths'!$A$2, B$2+$A46,B$1))</f>
        <v>487.4885787567585</v>
      </c>
      <c r="C46">
        <f ca="1">IF($A46+C$2&gt;MAX(day_offset), OFFSET(C46,-1,0),OFFSET('Adj Daily Deaths'!$A$2, C$2+$A46,C$1))</f>
        <v>-18.559085530874739</v>
      </c>
      <c r="D46">
        <f ca="1">IF($A46+D$2&gt;MAX(day_offset), OFFSET(D46,-1,0),OFFSET('Adj Daily Deaths'!$A$2, D$2+$A46,D$1))</f>
        <v>511.14703508625553</v>
      </c>
      <c r="E46">
        <f ca="1">IF($A46+E$2&gt;MAX(day_offset), OFFSET(E46,-1,0),OFFSET('Adj Daily Deaths'!$A$2, E$2+$A46,E$1))</f>
        <v>561.65612771542555</v>
      </c>
      <c r="F46">
        <f ca="1">IF($A46+F$2&gt;MAX(day_offset), OFFSET(F46,-1,0),OFFSET('Adj Daily Deaths'!$A$2, F$2+$A46,F$1))</f>
        <v>84.691798077615744</v>
      </c>
      <c r="G46">
        <f ca="1">IF($A46+G$2&gt;MAX(day_offset), OFFSET(G46,-1,0),OFFSET('Adj Daily Deaths'!$A$2, G$2+$A46,G$1))</f>
        <v>678.95588165412494</v>
      </c>
      <c r="H46">
        <f ca="1">IF($A46+H$2&gt;MAX(day_offset), OFFSET(H46,-1,0),OFFSET('Adj Daily Deaths'!$A$2, H$2+$A46,H$1))</f>
        <v>285.05013799450398</v>
      </c>
    </row>
    <row r="47" spans="1:8" x14ac:dyDescent="0.25">
      <c r="A47" s="5">
        <f t="shared" si="2"/>
        <v>44</v>
      </c>
      <c r="B47">
        <f ca="1">IF($A47+B$2&gt;MAX(day_offset), OFFSET(B47,-1,0),OFFSET('Adj Daily Deaths'!$A$2, B$2+$A47,B$1))</f>
        <v>487.4885787567585</v>
      </c>
      <c r="C47">
        <f ca="1">IF($A47+C$2&gt;MAX(day_offset), OFFSET(C47,-1,0),OFFSET('Adj Daily Deaths'!$A$2, C$2+$A47,C$1))</f>
        <v>-18.559085530874739</v>
      </c>
      <c r="D47">
        <f ca="1">IF($A47+D$2&gt;MAX(day_offset), OFFSET(D47,-1,0),OFFSET('Adj Daily Deaths'!$A$2, D$2+$A47,D$1))</f>
        <v>511.14703508625553</v>
      </c>
      <c r="E47">
        <f ca="1">IF($A47+E$2&gt;MAX(day_offset), OFFSET(E47,-1,0),OFFSET('Adj Daily Deaths'!$A$2, E$2+$A47,E$1))</f>
        <v>561.65612771542555</v>
      </c>
      <c r="F47">
        <f ca="1">IF($A47+F$2&gt;MAX(day_offset), OFFSET(F47,-1,0),OFFSET('Adj Daily Deaths'!$A$2, F$2+$A47,F$1))</f>
        <v>84.691798077615744</v>
      </c>
      <c r="G47">
        <f ca="1">IF($A47+G$2&gt;MAX(day_offset), OFFSET(G47,-1,0),OFFSET('Adj Daily Deaths'!$A$2, G$2+$A47,G$1))</f>
        <v>678.95588165412494</v>
      </c>
      <c r="H47">
        <f ca="1">IF($A47+H$2&gt;MAX(day_offset), OFFSET(H47,-1,0),OFFSET('Adj Daily Deaths'!$A$2, H$2+$A47,H$1))</f>
        <v>285.05013799450398</v>
      </c>
    </row>
    <row r="48" spans="1:8" x14ac:dyDescent="0.25">
      <c r="A48" s="5">
        <f t="shared" si="2"/>
        <v>45</v>
      </c>
      <c r="B48">
        <f ca="1">IF($A48+B$2&gt;MAX(day_offset), OFFSET(B48,-1,0),OFFSET('Adj Daily Deaths'!$A$2, B$2+$A48,B$1))</f>
        <v>487.4885787567585</v>
      </c>
      <c r="C48">
        <f ca="1">IF($A48+C$2&gt;MAX(day_offset), OFFSET(C48,-1,0),OFFSET('Adj Daily Deaths'!$A$2, C$2+$A48,C$1))</f>
        <v>-18.559085530874739</v>
      </c>
      <c r="D48">
        <f ca="1">IF($A48+D$2&gt;MAX(day_offset), OFFSET(D48,-1,0),OFFSET('Adj Daily Deaths'!$A$2, D$2+$A48,D$1))</f>
        <v>511.14703508625553</v>
      </c>
      <c r="E48">
        <f ca="1">IF($A48+E$2&gt;MAX(day_offset), OFFSET(E48,-1,0),OFFSET('Adj Daily Deaths'!$A$2, E$2+$A48,E$1))</f>
        <v>561.65612771542555</v>
      </c>
      <c r="F48">
        <f ca="1">IF($A48+F$2&gt;MAX(day_offset), OFFSET(F48,-1,0),OFFSET('Adj Daily Deaths'!$A$2, F$2+$A48,F$1))</f>
        <v>84.691798077615744</v>
      </c>
      <c r="G48">
        <f ca="1">IF($A48+G$2&gt;MAX(day_offset), OFFSET(G48,-1,0),OFFSET('Adj Daily Deaths'!$A$2, G$2+$A48,G$1))</f>
        <v>678.95588165412494</v>
      </c>
      <c r="H48">
        <f ca="1">IF($A48+H$2&gt;MAX(day_offset), OFFSET(H48,-1,0),OFFSET('Adj Daily Deaths'!$A$2, H$2+$A48,H$1))</f>
        <v>285.05013799450398</v>
      </c>
    </row>
    <row r="49" spans="1:8" x14ac:dyDescent="0.25">
      <c r="A49" s="5">
        <f t="shared" si="2"/>
        <v>46</v>
      </c>
      <c r="B49">
        <f ca="1">IF($A49+B$2&gt;MAX(day_offset), OFFSET(B49,-1,0),OFFSET('Adj Daily Deaths'!$A$2, B$2+$A49,B$1))</f>
        <v>487.4885787567585</v>
      </c>
      <c r="C49">
        <f ca="1">IF($A49+C$2&gt;MAX(day_offset), OFFSET(C49,-1,0),OFFSET('Adj Daily Deaths'!$A$2, C$2+$A49,C$1))</f>
        <v>-18.559085530874739</v>
      </c>
      <c r="D49">
        <f ca="1">IF($A49+D$2&gt;MAX(day_offset), OFFSET(D49,-1,0),OFFSET('Adj Daily Deaths'!$A$2, D$2+$A49,D$1))</f>
        <v>511.14703508625553</v>
      </c>
      <c r="E49">
        <f ca="1">IF($A49+E$2&gt;MAX(day_offset), OFFSET(E49,-1,0),OFFSET('Adj Daily Deaths'!$A$2, E$2+$A49,E$1))</f>
        <v>561.65612771542555</v>
      </c>
      <c r="F49">
        <f ca="1">IF($A49+F$2&gt;MAX(day_offset), OFFSET(F49,-1,0),OFFSET('Adj Daily Deaths'!$A$2, F$2+$A49,F$1))</f>
        <v>84.691798077615744</v>
      </c>
      <c r="G49">
        <f ca="1">IF($A49+G$2&gt;MAX(day_offset), OFFSET(G49,-1,0),OFFSET('Adj Daily Deaths'!$A$2, G$2+$A49,G$1))</f>
        <v>678.95588165412494</v>
      </c>
      <c r="H49">
        <f ca="1">IF($A49+H$2&gt;MAX(day_offset), OFFSET(H49,-1,0),OFFSET('Adj Daily Deaths'!$A$2, H$2+$A49,H$1))</f>
        <v>285.05013799450398</v>
      </c>
    </row>
    <row r="50" spans="1:8" x14ac:dyDescent="0.25">
      <c r="A50" s="5">
        <f t="shared" si="2"/>
        <v>47</v>
      </c>
      <c r="B50">
        <f ca="1">IF($A50+B$2&gt;MAX(day_offset), OFFSET(B50,-1,0),OFFSET('Adj Daily Deaths'!$A$2, B$2+$A50,B$1))</f>
        <v>487.4885787567585</v>
      </c>
      <c r="C50">
        <f ca="1">IF($A50+C$2&gt;MAX(day_offset), OFFSET(C50,-1,0),OFFSET('Adj Daily Deaths'!$A$2, C$2+$A50,C$1))</f>
        <v>-18.559085530874739</v>
      </c>
      <c r="D50">
        <f ca="1">IF($A50+D$2&gt;MAX(day_offset), OFFSET(D50,-1,0),OFFSET('Adj Daily Deaths'!$A$2, D$2+$A50,D$1))</f>
        <v>511.14703508625553</v>
      </c>
      <c r="E50">
        <f ca="1">IF($A50+E$2&gt;MAX(day_offset), OFFSET(E50,-1,0),OFFSET('Adj Daily Deaths'!$A$2, E$2+$A50,E$1))</f>
        <v>561.65612771542555</v>
      </c>
      <c r="F50">
        <f ca="1">IF($A50+F$2&gt;MAX(day_offset), OFFSET(F50,-1,0),OFFSET('Adj Daily Deaths'!$A$2, F$2+$A50,F$1))</f>
        <v>84.691798077615744</v>
      </c>
      <c r="G50">
        <f ca="1">IF($A50+G$2&gt;MAX(day_offset), OFFSET(G50,-1,0),OFFSET('Adj Daily Deaths'!$A$2, G$2+$A50,G$1))</f>
        <v>678.95588165412494</v>
      </c>
      <c r="H50">
        <f ca="1">IF($A50+H$2&gt;MAX(day_offset), OFFSET(H50,-1,0),OFFSET('Adj Daily Deaths'!$A$2, H$2+$A50,H$1))</f>
        <v>285.05013799450398</v>
      </c>
    </row>
    <row r="51" spans="1:8" x14ac:dyDescent="0.25">
      <c r="A51" s="5">
        <f t="shared" si="2"/>
        <v>48</v>
      </c>
      <c r="B51">
        <f ca="1">IF($A51+B$2&gt;MAX(day_offset), OFFSET(B51,-1,0),OFFSET('Adj Daily Deaths'!$A$2, B$2+$A51,B$1))</f>
        <v>487.4885787567585</v>
      </c>
      <c r="C51">
        <f ca="1">IF($A51+C$2&gt;MAX(day_offset), OFFSET(C51,-1,0),OFFSET('Adj Daily Deaths'!$A$2, C$2+$A51,C$1))</f>
        <v>-18.559085530874739</v>
      </c>
      <c r="D51">
        <f ca="1">IF($A51+D$2&gt;MAX(day_offset), OFFSET(D51,-1,0),OFFSET('Adj Daily Deaths'!$A$2, D$2+$A51,D$1))</f>
        <v>511.14703508625553</v>
      </c>
      <c r="E51">
        <f ca="1">IF($A51+E$2&gt;MAX(day_offset), OFFSET(E51,-1,0),OFFSET('Adj Daily Deaths'!$A$2, E$2+$A51,E$1))</f>
        <v>561.65612771542555</v>
      </c>
      <c r="F51">
        <f ca="1">IF($A51+F$2&gt;MAX(day_offset), OFFSET(F51,-1,0),OFFSET('Adj Daily Deaths'!$A$2, F$2+$A51,F$1))</f>
        <v>84.691798077615744</v>
      </c>
      <c r="G51">
        <f ca="1">IF($A51+G$2&gt;MAX(day_offset), OFFSET(G51,-1,0),OFFSET('Adj Daily Deaths'!$A$2, G$2+$A51,G$1))</f>
        <v>678.95588165412494</v>
      </c>
      <c r="H51">
        <f ca="1">IF($A51+H$2&gt;MAX(day_offset), OFFSET(H51,-1,0),OFFSET('Adj Daily Deaths'!$A$2, H$2+$A51,H$1))</f>
        <v>285.05013799450398</v>
      </c>
    </row>
    <row r="52" spans="1:8" x14ac:dyDescent="0.25">
      <c r="A52" s="5">
        <f t="shared" si="2"/>
        <v>49</v>
      </c>
      <c r="B52">
        <f ca="1">IF($A52+B$2&gt;MAX(day_offset), OFFSET(B52,-1,0),OFFSET('Adj Daily Deaths'!$A$2, B$2+$A52,B$1))</f>
        <v>487.4885787567585</v>
      </c>
      <c r="C52">
        <f ca="1">IF($A52+C$2&gt;MAX(day_offset), OFFSET(C52,-1,0),OFFSET('Adj Daily Deaths'!$A$2, C$2+$A52,C$1))</f>
        <v>-18.559085530874739</v>
      </c>
      <c r="D52">
        <f ca="1">IF($A52+D$2&gt;MAX(day_offset), OFFSET(D52,-1,0),OFFSET('Adj Daily Deaths'!$A$2, D$2+$A52,D$1))</f>
        <v>511.14703508625553</v>
      </c>
      <c r="E52">
        <f ca="1">IF($A52+E$2&gt;MAX(day_offset), OFFSET(E52,-1,0),OFFSET('Adj Daily Deaths'!$A$2, E$2+$A52,E$1))</f>
        <v>561.65612771542555</v>
      </c>
      <c r="F52">
        <f ca="1">IF($A52+F$2&gt;MAX(day_offset), OFFSET(F52,-1,0),OFFSET('Adj Daily Deaths'!$A$2, F$2+$A52,F$1))</f>
        <v>84.691798077615744</v>
      </c>
      <c r="G52">
        <f ca="1">IF($A52+G$2&gt;MAX(day_offset), OFFSET(G52,-1,0),OFFSET('Adj Daily Deaths'!$A$2, G$2+$A52,G$1))</f>
        <v>678.95588165412494</v>
      </c>
      <c r="H52">
        <f ca="1">IF($A52+H$2&gt;MAX(day_offset), OFFSET(H52,-1,0),OFFSET('Adj Daily Deaths'!$A$2, H$2+$A52,H$1))</f>
        <v>285.05013799450398</v>
      </c>
    </row>
    <row r="53" spans="1:8" x14ac:dyDescent="0.25">
      <c r="A53" s="5">
        <f t="shared" si="2"/>
        <v>50</v>
      </c>
      <c r="B53">
        <f ca="1">IF($A53+B$2&gt;MAX(day_offset), OFFSET(B53,-1,0),OFFSET('Adj Daily Deaths'!$A$2, B$2+$A53,B$1))</f>
        <v>487.4885787567585</v>
      </c>
      <c r="C53">
        <f ca="1">IF($A53+C$2&gt;MAX(day_offset), OFFSET(C53,-1,0),OFFSET('Adj Daily Deaths'!$A$2, C$2+$A53,C$1))</f>
        <v>-18.559085530874739</v>
      </c>
      <c r="D53">
        <f ca="1">IF($A53+D$2&gt;MAX(day_offset), OFFSET(D53,-1,0),OFFSET('Adj Daily Deaths'!$A$2, D$2+$A53,D$1))</f>
        <v>511.14703508625553</v>
      </c>
      <c r="E53">
        <f ca="1">IF($A53+E$2&gt;MAX(day_offset), OFFSET(E53,-1,0),OFFSET('Adj Daily Deaths'!$A$2, E$2+$A53,E$1))</f>
        <v>561.65612771542555</v>
      </c>
      <c r="F53">
        <f ca="1">IF($A53+F$2&gt;MAX(day_offset), OFFSET(F53,-1,0),OFFSET('Adj Daily Deaths'!$A$2, F$2+$A53,F$1))</f>
        <v>84.691798077615744</v>
      </c>
      <c r="G53">
        <f ca="1">IF($A53+G$2&gt;MAX(day_offset), OFFSET(G53,-1,0),OFFSET('Adj Daily Deaths'!$A$2, G$2+$A53,G$1))</f>
        <v>678.95588165412494</v>
      </c>
      <c r="H53">
        <f ca="1">IF($A53+H$2&gt;MAX(day_offset), OFFSET(H53,-1,0),OFFSET('Adj Daily Deaths'!$A$2, H$2+$A53,H$1))</f>
        <v>285.05013799450398</v>
      </c>
    </row>
    <row r="54" spans="1:8" x14ac:dyDescent="0.25">
      <c r="A54" s="5">
        <f t="shared" si="2"/>
        <v>51</v>
      </c>
      <c r="B54">
        <f ca="1">IF($A54+B$2&gt;MAX(day_offset), OFFSET(B54,-1,0),OFFSET('Adj Daily Deaths'!$A$2, B$2+$A54,B$1))</f>
        <v>487.4885787567585</v>
      </c>
      <c r="C54">
        <f ca="1">IF($A54+C$2&gt;MAX(day_offset), OFFSET(C54,-1,0),OFFSET('Adj Daily Deaths'!$A$2, C$2+$A54,C$1))</f>
        <v>-18.559085530874739</v>
      </c>
      <c r="D54">
        <f ca="1">IF($A54+D$2&gt;MAX(day_offset), OFFSET(D54,-1,0),OFFSET('Adj Daily Deaths'!$A$2, D$2+$A54,D$1))</f>
        <v>511.14703508625553</v>
      </c>
      <c r="E54">
        <f ca="1">IF($A54+E$2&gt;MAX(day_offset), OFFSET(E54,-1,0),OFFSET('Adj Daily Deaths'!$A$2, E$2+$A54,E$1))</f>
        <v>561.65612771542555</v>
      </c>
      <c r="F54">
        <f ca="1">IF($A54+F$2&gt;MAX(day_offset), OFFSET(F54,-1,0),OFFSET('Adj Daily Deaths'!$A$2, F$2+$A54,F$1))</f>
        <v>84.691798077615744</v>
      </c>
      <c r="G54">
        <f ca="1">IF($A54+G$2&gt;MAX(day_offset), OFFSET(G54,-1,0),OFFSET('Adj Daily Deaths'!$A$2, G$2+$A54,G$1))</f>
        <v>678.95588165412494</v>
      </c>
      <c r="H54">
        <f ca="1">IF($A54+H$2&gt;MAX(day_offset), OFFSET(H54,-1,0),OFFSET('Adj Daily Deaths'!$A$2, H$2+$A54,H$1))</f>
        <v>285.05013799450398</v>
      </c>
    </row>
    <row r="55" spans="1:8" x14ac:dyDescent="0.25">
      <c r="A55" s="5">
        <f t="shared" si="2"/>
        <v>52</v>
      </c>
      <c r="B55">
        <f ca="1">IF($A55+B$2&gt;MAX(day_offset), OFFSET(B55,-1,0),OFFSET('Adj Daily Deaths'!$A$2, B$2+$A55,B$1))</f>
        <v>487.4885787567585</v>
      </c>
      <c r="C55">
        <f ca="1">IF($A55+C$2&gt;MAX(day_offset), OFFSET(C55,-1,0),OFFSET('Adj Daily Deaths'!$A$2, C$2+$A55,C$1))</f>
        <v>-18.559085530874739</v>
      </c>
      <c r="D55">
        <f ca="1">IF($A55+D$2&gt;MAX(day_offset), OFFSET(D55,-1,0),OFFSET('Adj Daily Deaths'!$A$2, D$2+$A55,D$1))</f>
        <v>511.14703508625553</v>
      </c>
      <c r="E55">
        <f ca="1">IF($A55+E$2&gt;MAX(day_offset), OFFSET(E55,-1,0),OFFSET('Adj Daily Deaths'!$A$2, E$2+$A55,E$1))</f>
        <v>561.65612771542555</v>
      </c>
      <c r="F55">
        <f ca="1">IF($A55+F$2&gt;MAX(day_offset), OFFSET(F55,-1,0),OFFSET('Adj Daily Deaths'!$A$2, F$2+$A55,F$1))</f>
        <v>84.691798077615744</v>
      </c>
      <c r="G55">
        <f ca="1">IF($A55+G$2&gt;MAX(day_offset), OFFSET(G55,-1,0),OFFSET('Adj Daily Deaths'!$A$2, G$2+$A55,G$1))</f>
        <v>678.95588165412494</v>
      </c>
      <c r="H55">
        <f ca="1">IF($A55+H$2&gt;MAX(day_offset), OFFSET(H55,-1,0),OFFSET('Adj Daily Deaths'!$A$2, H$2+$A55,H$1))</f>
        <v>285.05013799450398</v>
      </c>
    </row>
    <row r="56" spans="1:8" x14ac:dyDescent="0.25">
      <c r="A56" s="5">
        <f t="shared" si="2"/>
        <v>53</v>
      </c>
      <c r="B56">
        <f ca="1">IF($A56+B$2&gt;MAX(day_offset), OFFSET(B56,-1,0),OFFSET('Adj Daily Deaths'!$A$2, B$2+$A56,B$1))</f>
        <v>487.4885787567585</v>
      </c>
      <c r="C56">
        <f ca="1">IF($A56+C$2&gt;MAX(day_offset), OFFSET(C56,-1,0),OFFSET('Adj Daily Deaths'!$A$2, C$2+$A56,C$1))</f>
        <v>-18.559085530874739</v>
      </c>
      <c r="D56">
        <f ca="1">IF($A56+D$2&gt;MAX(day_offset), OFFSET(D56,-1,0),OFFSET('Adj Daily Deaths'!$A$2, D$2+$A56,D$1))</f>
        <v>511.14703508625553</v>
      </c>
      <c r="E56">
        <f ca="1">IF($A56+E$2&gt;MAX(day_offset), OFFSET(E56,-1,0),OFFSET('Adj Daily Deaths'!$A$2, E$2+$A56,E$1))</f>
        <v>561.65612771542555</v>
      </c>
      <c r="F56">
        <f ca="1">IF($A56+F$2&gt;MAX(day_offset), OFFSET(F56,-1,0),OFFSET('Adj Daily Deaths'!$A$2, F$2+$A56,F$1))</f>
        <v>84.691798077615744</v>
      </c>
      <c r="G56">
        <f ca="1">IF($A56+G$2&gt;MAX(day_offset), OFFSET(G56,-1,0),OFFSET('Adj Daily Deaths'!$A$2, G$2+$A56,G$1))</f>
        <v>678.95588165412494</v>
      </c>
      <c r="H56">
        <f ca="1">IF($A56+H$2&gt;MAX(day_offset), OFFSET(H56,-1,0),OFFSET('Adj Daily Deaths'!$A$2, H$2+$A56,H$1))</f>
        <v>285.05013799450398</v>
      </c>
    </row>
    <row r="57" spans="1:8" x14ac:dyDescent="0.25">
      <c r="A57" s="5">
        <f t="shared" si="2"/>
        <v>54</v>
      </c>
      <c r="B57">
        <f ca="1">IF($A57+B$2&gt;MAX(day_offset), OFFSET(B57,-1,0),OFFSET('Adj Daily Deaths'!$A$2, B$2+$A57,B$1))</f>
        <v>487.4885787567585</v>
      </c>
      <c r="C57">
        <f ca="1">IF($A57+C$2&gt;MAX(day_offset), OFFSET(C57,-1,0),OFFSET('Adj Daily Deaths'!$A$2, C$2+$A57,C$1))</f>
        <v>-18.559085530874739</v>
      </c>
      <c r="D57">
        <f ca="1">IF($A57+D$2&gt;MAX(day_offset), OFFSET(D57,-1,0),OFFSET('Adj Daily Deaths'!$A$2, D$2+$A57,D$1))</f>
        <v>511.14703508625553</v>
      </c>
      <c r="E57">
        <f ca="1">IF($A57+E$2&gt;MAX(day_offset), OFFSET(E57,-1,0),OFFSET('Adj Daily Deaths'!$A$2, E$2+$A57,E$1))</f>
        <v>561.65612771542555</v>
      </c>
      <c r="F57">
        <f ca="1">IF($A57+F$2&gt;MAX(day_offset), OFFSET(F57,-1,0),OFFSET('Adj Daily Deaths'!$A$2, F$2+$A57,F$1))</f>
        <v>84.691798077615744</v>
      </c>
      <c r="G57">
        <f ca="1">IF($A57+G$2&gt;MAX(day_offset), OFFSET(G57,-1,0),OFFSET('Adj Daily Deaths'!$A$2, G$2+$A57,G$1))</f>
        <v>678.95588165412494</v>
      </c>
      <c r="H57">
        <f ca="1">IF($A57+H$2&gt;MAX(day_offset), OFFSET(H57,-1,0),OFFSET('Adj Daily Deaths'!$A$2, H$2+$A57,H$1))</f>
        <v>285.05013799450398</v>
      </c>
    </row>
    <row r="58" spans="1:8" x14ac:dyDescent="0.25">
      <c r="A58" s="5">
        <f t="shared" si="2"/>
        <v>55</v>
      </c>
      <c r="B58">
        <f ca="1">IF($A58+B$2&gt;MAX(day_offset), OFFSET(B58,-1,0),OFFSET('Adj Daily Deaths'!$A$2, B$2+$A58,B$1))</f>
        <v>487.4885787567585</v>
      </c>
      <c r="C58">
        <f ca="1">IF($A58+C$2&gt;MAX(day_offset), OFFSET(C58,-1,0),OFFSET('Adj Daily Deaths'!$A$2, C$2+$A58,C$1))</f>
        <v>-18.559085530874739</v>
      </c>
      <c r="D58">
        <f ca="1">IF($A58+D$2&gt;MAX(day_offset), OFFSET(D58,-1,0),OFFSET('Adj Daily Deaths'!$A$2, D$2+$A58,D$1))</f>
        <v>511.14703508625553</v>
      </c>
      <c r="E58">
        <f ca="1">IF($A58+E$2&gt;MAX(day_offset), OFFSET(E58,-1,0),OFFSET('Adj Daily Deaths'!$A$2, E$2+$A58,E$1))</f>
        <v>561.65612771542555</v>
      </c>
      <c r="F58">
        <f ca="1">IF($A58+F$2&gt;MAX(day_offset), OFFSET(F58,-1,0),OFFSET('Adj Daily Deaths'!$A$2, F$2+$A58,F$1))</f>
        <v>84.691798077615744</v>
      </c>
      <c r="G58">
        <f ca="1">IF($A58+G$2&gt;MAX(day_offset), OFFSET(G58,-1,0),OFFSET('Adj Daily Deaths'!$A$2, G$2+$A58,G$1))</f>
        <v>678.95588165412494</v>
      </c>
      <c r="H58">
        <f ca="1">IF($A58+H$2&gt;MAX(day_offset), OFFSET(H58,-1,0),OFFSET('Adj Daily Deaths'!$A$2, H$2+$A58,H$1))</f>
        <v>285.05013799450398</v>
      </c>
    </row>
    <row r="59" spans="1:8" x14ac:dyDescent="0.25">
      <c r="A59" s="5">
        <f t="shared" si="2"/>
        <v>56</v>
      </c>
      <c r="B59">
        <f ca="1">IF($A59+B$2&gt;MAX(day_offset), OFFSET(B59,-1,0),OFFSET('Adj Daily Deaths'!$A$2, B$2+$A59,B$1))</f>
        <v>487.4885787567585</v>
      </c>
      <c r="C59">
        <f ca="1">IF($A59+C$2&gt;MAX(day_offset), OFFSET(C59,-1,0),OFFSET('Adj Daily Deaths'!$A$2, C$2+$A59,C$1))</f>
        <v>-18.559085530874739</v>
      </c>
      <c r="D59">
        <f ca="1">IF($A59+D$2&gt;MAX(day_offset), OFFSET(D59,-1,0),OFFSET('Adj Daily Deaths'!$A$2, D$2+$A59,D$1))</f>
        <v>511.14703508625553</v>
      </c>
      <c r="E59">
        <f ca="1">IF($A59+E$2&gt;MAX(day_offset), OFFSET(E59,-1,0),OFFSET('Adj Daily Deaths'!$A$2, E$2+$A59,E$1))</f>
        <v>561.65612771542555</v>
      </c>
      <c r="F59">
        <f ca="1">IF($A59+F$2&gt;MAX(day_offset), OFFSET(F59,-1,0),OFFSET('Adj Daily Deaths'!$A$2, F$2+$A59,F$1))</f>
        <v>84.691798077615744</v>
      </c>
      <c r="G59">
        <f ca="1">IF($A59+G$2&gt;MAX(day_offset), OFFSET(G59,-1,0),OFFSET('Adj Daily Deaths'!$A$2, G$2+$A59,G$1))</f>
        <v>678.95588165412494</v>
      </c>
      <c r="H59">
        <f ca="1">IF($A59+H$2&gt;MAX(day_offset), OFFSET(H59,-1,0),OFFSET('Adj Daily Deaths'!$A$2, H$2+$A59,H$1))</f>
        <v>285.05013799450398</v>
      </c>
    </row>
    <row r="60" spans="1:8" x14ac:dyDescent="0.25">
      <c r="A60" s="5">
        <f t="shared" si="2"/>
        <v>57</v>
      </c>
      <c r="B60">
        <f ca="1">IF($A60+B$2&gt;MAX(day_offset), OFFSET(B60,-1,0),OFFSET('Adj Daily Deaths'!$A$2, B$2+$A60,B$1))</f>
        <v>487.4885787567585</v>
      </c>
      <c r="C60">
        <f ca="1">IF($A60+C$2&gt;MAX(day_offset), OFFSET(C60,-1,0),OFFSET('Adj Daily Deaths'!$A$2, C$2+$A60,C$1))</f>
        <v>-18.559085530874739</v>
      </c>
      <c r="D60">
        <f ca="1">IF($A60+D$2&gt;MAX(day_offset), OFFSET(D60,-1,0),OFFSET('Adj Daily Deaths'!$A$2, D$2+$A60,D$1))</f>
        <v>511.14703508625553</v>
      </c>
      <c r="E60">
        <f ca="1">IF($A60+E$2&gt;MAX(day_offset), OFFSET(E60,-1,0),OFFSET('Adj Daily Deaths'!$A$2, E$2+$A60,E$1))</f>
        <v>561.65612771542555</v>
      </c>
      <c r="F60">
        <f ca="1">IF($A60+F$2&gt;MAX(day_offset), OFFSET(F60,-1,0),OFFSET('Adj Daily Deaths'!$A$2, F$2+$A60,F$1))</f>
        <v>84.691798077615744</v>
      </c>
      <c r="G60">
        <f ca="1">IF($A60+G$2&gt;MAX(day_offset), OFFSET(G60,-1,0),OFFSET('Adj Daily Deaths'!$A$2, G$2+$A60,G$1))</f>
        <v>678.95588165412494</v>
      </c>
      <c r="H60">
        <f ca="1">IF($A60+H$2&gt;MAX(day_offset), OFFSET(H60,-1,0),OFFSET('Adj Daily Deaths'!$A$2, H$2+$A60,H$1))</f>
        <v>285.05013799450398</v>
      </c>
    </row>
    <row r="61" spans="1:8" x14ac:dyDescent="0.25">
      <c r="A61" s="5">
        <f t="shared" si="2"/>
        <v>58</v>
      </c>
      <c r="B61">
        <f ca="1">IF($A61+B$2&gt;MAX(day_offset), OFFSET(B61,-1,0),OFFSET('Adj Daily Deaths'!$A$2, B$2+$A61,B$1))</f>
        <v>487.4885787567585</v>
      </c>
      <c r="C61">
        <f ca="1">IF($A61+C$2&gt;MAX(day_offset), OFFSET(C61,-1,0),OFFSET('Adj Daily Deaths'!$A$2, C$2+$A61,C$1))</f>
        <v>-18.559085530874739</v>
      </c>
      <c r="D61">
        <f ca="1">IF($A61+D$2&gt;MAX(day_offset), OFFSET(D61,-1,0),OFFSET('Adj Daily Deaths'!$A$2, D$2+$A61,D$1))</f>
        <v>511.14703508625553</v>
      </c>
      <c r="E61">
        <f ca="1">IF($A61+E$2&gt;MAX(day_offset), OFFSET(E61,-1,0),OFFSET('Adj Daily Deaths'!$A$2, E$2+$A61,E$1))</f>
        <v>561.65612771542555</v>
      </c>
      <c r="F61">
        <f ca="1">IF($A61+F$2&gt;MAX(day_offset), OFFSET(F61,-1,0),OFFSET('Adj Daily Deaths'!$A$2, F$2+$A61,F$1))</f>
        <v>84.691798077615744</v>
      </c>
      <c r="G61">
        <f ca="1">IF($A61+G$2&gt;MAX(day_offset), OFFSET(G61,-1,0),OFFSET('Adj Daily Deaths'!$A$2, G$2+$A61,G$1))</f>
        <v>678.95588165412494</v>
      </c>
      <c r="H61">
        <f ca="1">IF($A61+H$2&gt;MAX(day_offset), OFFSET(H61,-1,0),OFFSET('Adj Daily Deaths'!$A$2, H$2+$A61,H$1))</f>
        <v>285.05013799450398</v>
      </c>
    </row>
    <row r="62" spans="1:8" x14ac:dyDescent="0.25">
      <c r="A62" s="5">
        <f t="shared" si="2"/>
        <v>59</v>
      </c>
      <c r="B62">
        <f ca="1">IF($A62+B$2&gt;MAX(day_offset), OFFSET(B62,-1,0),OFFSET('Adj Daily Deaths'!$A$2, B$2+$A62,B$1))</f>
        <v>487.4885787567585</v>
      </c>
      <c r="C62">
        <f ca="1">IF($A62+C$2&gt;MAX(day_offset), OFFSET(C62,-1,0),OFFSET('Adj Daily Deaths'!$A$2, C$2+$A62,C$1))</f>
        <v>-18.559085530874739</v>
      </c>
      <c r="D62">
        <f ca="1">IF($A62+D$2&gt;MAX(day_offset), OFFSET(D62,-1,0),OFFSET('Adj Daily Deaths'!$A$2, D$2+$A62,D$1))</f>
        <v>511.14703508625553</v>
      </c>
      <c r="E62">
        <f ca="1">IF($A62+E$2&gt;MAX(day_offset), OFFSET(E62,-1,0),OFFSET('Adj Daily Deaths'!$A$2, E$2+$A62,E$1))</f>
        <v>561.65612771542555</v>
      </c>
      <c r="F62">
        <f ca="1">IF($A62+F$2&gt;MAX(day_offset), OFFSET(F62,-1,0),OFFSET('Adj Daily Deaths'!$A$2, F$2+$A62,F$1))</f>
        <v>84.691798077615744</v>
      </c>
      <c r="G62">
        <f ca="1">IF($A62+G$2&gt;MAX(day_offset), OFFSET(G62,-1,0),OFFSET('Adj Daily Deaths'!$A$2, G$2+$A62,G$1))</f>
        <v>678.95588165412494</v>
      </c>
      <c r="H62">
        <f ca="1">IF($A62+H$2&gt;MAX(day_offset), OFFSET(H62,-1,0),OFFSET('Adj Daily Deaths'!$A$2, H$2+$A62,H$1))</f>
        <v>285.05013799450398</v>
      </c>
    </row>
    <row r="63" spans="1:8" x14ac:dyDescent="0.25">
      <c r="A63" s="5">
        <f t="shared" si="2"/>
        <v>60</v>
      </c>
      <c r="B63">
        <f ca="1">IF($A63+B$2&gt;MAX(day_offset), OFFSET(B63,-1,0),OFFSET('Adj Daily Deaths'!$A$2, B$2+$A63,B$1))</f>
        <v>487.4885787567585</v>
      </c>
      <c r="C63">
        <f ca="1">IF($A63+C$2&gt;MAX(day_offset), OFFSET(C63,-1,0),OFFSET('Adj Daily Deaths'!$A$2, C$2+$A63,C$1))</f>
        <v>-18.559085530874739</v>
      </c>
      <c r="D63">
        <f ca="1">IF($A63+D$2&gt;MAX(day_offset), OFFSET(D63,-1,0),OFFSET('Adj Daily Deaths'!$A$2, D$2+$A63,D$1))</f>
        <v>511.14703508625553</v>
      </c>
      <c r="E63">
        <f ca="1">IF($A63+E$2&gt;MAX(day_offset), OFFSET(E63,-1,0),OFFSET('Adj Daily Deaths'!$A$2, E$2+$A63,E$1))</f>
        <v>561.65612771542555</v>
      </c>
      <c r="F63">
        <f ca="1">IF($A63+F$2&gt;MAX(day_offset), OFFSET(F63,-1,0),OFFSET('Adj Daily Deaths'!$A$2, F$2+$A63,F$1))</f>
        <v>84.691798077615744</v>
      </c>
      <c r="G63">
        <f ca="1">IF($A63+G$2&gt;MAX(day_offset), OFFSET(G63,-1,0),OFFSET('Adj Daily Deaths'!$A$2, G$2+$A63,G$1))</f>
        <v>678.95588165412494</v>
      </c>
      <c r="H63">
        <f ca="1">IF($A63+H$2&gt;MAX(day_offset), OFFSET(H63,-1,0),OFFSET('Adj Daily Deaths'!$A$2, H$2+$A63,H$1))</f>
        <v>285.05013799450398</v>
      </c>
    </row>
    <row r="64" spans="1:8" x14ac:dyDescent="0.25">
      <c r="A64" s="5">
        <f t="shared" si="2"/>
        <v>61</v>
      </c>
      <c r="B64">
        <f ca="1">IF($A64+B$2&gt;MAX(day_offset), OFFSET(B64,-1,0),OFFSET('Adj Daily Deaths'!$A$2, B$2+$A64,B$1))</f>
        <v>487.4885787567585</v>
      </c>
      <c r="C64">
        <f ca="1">IF($A64+C$2&gt;MAX(day_offset), OFFSET(C64,-1,0),OFFSET('Adj Daily Deaths'!$A$2, C$2+$A64,C$1))</f>
        <v>-18.559085530874739</v>
      </c>
      <c r="D64">
        <f ca="1">IF($A64+D$2&gt;MAX(day_offset), OFFSET(D64,-1,0),OFFSET('Adj Daily Deaths'!$A$2, D$2+$A64,D$1))</f>
        <v>511.14703508625553</v>
      </c>
      <c r="E64">
        <f ca="1">IF($A64+E$2&gt;MAX(day_offset), OFFSET(E64,-1,0),OFFSET('Adj Daily Deaths'!$A$2, E$2+$A64,E$1))</f>
        <v>561.65612771542555</v>
      </c>
      <c r="F64">
        <f ca="1">IF($A64+F$2&gt;MAX(day_offset), OFFSET(F64,-1,0),OFFSET('Adj Daily Deaths'!$A$2, F$2+$A64,F$1))</f>
        <v>84.691798077615744</v>
      </c>
      <c r="G64">
        <f ca="1">IF($A64+G$2&gt;MAX(day_offset), OFFSET(G64,-1,0),OFFSET('Adj Daily Deaths'!$A$2, G$2+$A64,G$1))</f>
        <v>678.95588165412494</v>
      </c>
      <c r="H64">
        <f ca="1">IF($A64+H$2&gt;MAX(day_offset), OFFSET(H64,-1,0),OFFSET('Adj Daily Deaths'!$A$2, H$2+$A64,H$1))</f>
        <v>285.05013799450398</v>
      </c>
    </row>
    <row r="65" spans="1:8" x14ac:dyDescent="0.25">
      <c r="A65" s="5">
        <f t="shared" si="2"/>
        <v>62</v>
      </c>
      <c r="B65">
        <f ca="1">IF($A65+B$2&gt;MAX(day_offset), OFFSET(B65,-1,0),OFFSET('Adj Daily Deaths'!$A$2, B$2+$A65,B$1))</f>
        <v>487.4885787567585</v>
      </c>
      <c r="C65">
        <f ca="1">IF($A65+C$2&gt;MAX(day_offset), OFFSET(C65,-1,0),OFFSET('Adj Daily Deaths'!$A$2, C$2+$A65,C$1))</f>
        <v>-18.559085530874739</v>
      </c>
      <c r="D65">
        <f ca="1">IF($A65+D$2&gt;MAX(day_offset), OFFSET(D65,-1,0),OFFSET('Adj Daily Deaths'!$A$2, D$2+$A65,D$1))</f>
        <v>511.14703508625553</v>
      </c>
      <c r="E65">
        <f ca="1">IF($A65+E$2&gt;MAX(day_offset), OFFSET(E65,-1,0),OFFSET('Adj Daily Deaths'!$A$2, E$2+$A65,E$1))</f>
        <v>561.65612771542555</v>
      </c>
      <c r="F65">
        <f ca="1">IF($A65+F$2&gt;MAX(day_offset), OFFSET(F65,-1,0),OFFSET('Adj Daily Deaths'!$A$2, F$2+$A65,F$1))</f>
        <v>84.691798077615744</v>
      </c>
      <c r="G65">
        <f ca="1">IF($A65+G$2&gt;MAX(day_offset), OFFSET(G65,-1,0),OFFSET('Adj Daily Deaths'!$A$2, G$2+$A65,G$1))</f>
        <v>678.95588165412494</v>
      </c>
      <c r="H65">
        <f ca="1">IF($A65+H$2&gt;MAX(day_offset), OFFSET(H65,-1,0),OFFSET('Adj Daily Deaths'!$A$2, H$2+$A65,H$1))</f>
        <v>285.05013799450398</v>
      </c>
    </row>
    <row r="66" spans="1:8" x14ac:dyDescent="0.25">
      <c r="A66" s="5">
        <f t="shared" si="2"/>
        <v>63</v>
      </c>
      <c r="B66">
        <f ca="1">IF($A66+B$2&gt;MAX(day_offset), OFFSET(B66,-1,0),OFFSET('Adj Daily Deaths'!$A$2, B$2+$A66,B$1))</f>
        <v>487.4885787567585</v>
      </c>
      <c r="C66">
        <f ca="1">IF($A66+C$2&gt;MAX(day_offset), OFFSET(C66,-1,0),OFFSET('Adj Daily Deaths'!$A$2, C$2+$A66,C$1))</f>
        <v>-18.559085530874739</v>
      </c>
      <c r="D66">
        <f ca="1">IF($A66+D$2&gt;MAX(day_offset), OFFSET(D66,-1,0),OFFSET('Adj Daily Deaths'!$A$2, D$2+$A66,D$1))</f>
        <v>511.14703508625553</v>
      </c>
      <c r="E66">
        <f ca="1">IF($A66+E$2&gt;MAX(day_offset), OFFSET(E66,-1,0),OFFSET('Adj Daily Deaths'!$A$2, E$2+$A66,E$1))</f>
        <v>561.65612771542555</v>
      </c>
      <c r="F66">
        <f ca="1">IF($A66+F$2&gt;MAX(day_offset), OFFSET(F66,-1,0),OFFSET('Adj Daily Deaths'!$A$2, F$2+$A66,F$1))</f>
        <v>84.691798077615744</v>
      </c>
      <c r="G66">
        <f ca="1">IF($A66+G$2&gt;MAX(day_offset), OFFSET(G66,-1,0),OFFSET('Adj Daily Deaths'!$A$2, G$2+$A66,G$1))</f>
        <v>678.95588165412494</v>
      </c>
      <c r="H66">
        <f ca="1">IF($A66+H$2&gt;MAX(day_offset), OFFSET(H66,-1,0),OFFSET('Adj Daily Deaths'!$A$2, H$2+$A66,H$1))</f>
        <v>285.05013799450398</v>
      </c>
    </row>
    <row r="67" spans="1:8" x14ac:dyDescent="0.25">
      <c r="A67" s="5">
        <f t="shared" si="2"/>
        <v>64</v>
      </c>
      <c r="B67">
        <f ca="1">IF($A67+B$2&gt;MAX(day_offset), OFFSET(B67,-1,0),OFFSET('Adj Daily Deaths'!$A$2, B$2+$A67,B$1))</f>
        <v>487.4885787567585</v>
      </c>
      <c r="C67">
        <f ca="1">IF($A67+C$2&gt;MAX(day_offset), OFFSET(C67,-1,0),OFFSET('Adj Daily Deaths'!$A$2, C$2+$A67,C$1))</f>
        <v>-18.559085530874739</v>
      </c>
      <c r="D67">
        <f ca="1">IF($A67+D$2&gt;MAX(day_offset), OFFSET(D67,-1,0),OFFSET('Adj Daily Deaths'!$A$2, D$2+$A67,D$1))</f>
        <v>511.14703508625553</v>
      </c>
      <c r="E67">
        <f ca="1">IF($A67+E$2&gt;MAX(day_offset), OFFSET(E67,-1,0),OFFSET('Adj Daily Deaths'!$A$2, E$2+$A67,E$1))</f>
        <v>561.65612771542555</v>
      </c>
      <c r="F67">
        <f ca="1">IF($A67+F$2&gt;MAX(day_offset), OFFSET(F67,-1,0),OFFSET('Adj Daily Deaths'!$A$2, F$2+$A67,F$1))</f>
        <v>84.691798077615744</v>
      </c>
      <c r="G67">
        <f ca="1">IF($A67+G$2&gt;MAX(day_offset), OFFSET(G67,-1,0),OFFSET('Adj Daily Deaths'!$A$2, G$2+$A67,G$1))</f>
        <v>678.95588165412494</v>
      </c>
      <c r="H67">
        <f ca="1">IF($A67+H$2&gt;MAX(day_offset), OFFSET(H67,-1,0),OFFSET('Adj Daily Deaths'!$A$2, H$2+$A67,H$1))</f>
        <v>285.05013799450398</v>
      </c>
    </row>
    <row r="68" spans="1:8" x14ac:dyDescent="0.25">
      <c r="A68" s="5">
        <f t="shared" si="2"/>
        <v>65</v>
      </c>
      <c r="B68">
        <f ca="1">IF($A68+B$2&gt;MAX(day_offset), OFFSET(B68,-1,0),OFFSET('Adj Daily Deaths'!$A$2, B$2+$A68,B$1))</f>
        <v>487.4885787567585</v>
      </c>
      <c r="C68">
        <f ca="1">IF($A68+C$2&gt;MAX(day_offset), OFFSET(C68,-1,0),OFFSET('Adj Daily Deaths'!$A$2, C$2+$A68,C$1))</f>
        <v>-18.559085530874739</v>
      </c>
      <c r="D68">
        <f ca="1">IF($A68+D$2&gt;MAX(day_offset), OFFSET(D68,-1,0),OFFSET('Adj Daily Deaths'!$A$2, D$2+$A68,D$1))</f>
        <v>511.14703508625553</v>
      </c>
      <c r="E68">
        <f ca="1">IF($A68+E$2&gt;MAX(day_offset), OFFSET(E68,-1,0),OFFSET('Adj Daily Deaths'!$A$2, E$2+$A68,E$1))</f>
        <v>561.65612771542555</v>
      </c>
      <c r="F68">
        <f ca="1">IF($A68+F$2&gt;MAX(day_offset), OFFSET(F68,-1,0),OFFSET('Adj Daily Deaths'!$A$2, F$2+$A68,F$1))</f>
        <v>84.691798077615744</v>
      </c>
      <c r="G68">
        <f ca="1">IF($A68+G$2&gt;MAX(day_offset), OFFSET(G68,-1,0),OFFSET('Adj Daily Deaths'!$A$2, G$2+$A68,G$1))</f>
        <v>678.95588165412494</v>
      </c>
      <c r="H68">
        <f ca="1">IF($A68+H$2&gt;MAX(day_offset), OFFSET(H68,-1,0),OFFSET('Adj Daily Deaths'!$A$2, H$2+$A68,H$1))</f>
        <v>285.05013799450398</v>
      </c>
    </row>
    <row r="69" spans="1:8" x14ac:dyDescent="0.25">
      <c r="A69" s="5">
        <f t="shared" si="2"/>
        <v>66</v>
      </c>
      <c r="B69">
        <f ca="1">IF($A69+B$2&gt;MAX(day_offset), OFFSET(B69,-1,0),OFFSET('Adj Daily Deaths'!$A$2, B$2+$A69,B$1))</f>
        <v>487.4885787567585</v>
      </c>
      <c r="C69">
        <f ca="1">IF($A69+C$2&gt;MAX(day_offset), OFFSET(C69,-1,0),OFFSET('Adj Daily Deaths'!$A$2, C$2+$A69,C$1))</f>
        <v>-18.559085530874739</v>
      </c>
      <c r="D69">
        <f ca="1">IF($A69+D$2&gt;MAX(day_offset), OFFSET(D69,-1,0),OFFSET('Adj Daily Deaths'!$A$2, D$2+$A69,D$1))</f>
        <v>511.14703508625553</v>
      </c>
      <c r="E69">
        <f ca="1">IF($A69+E$2&gt;MAX(day_offset), OFFSET(E69,-1,0),OFFSET('Adj Daily Deaths'!$A$2, E$2+$A69,E$1))</f>
        <v>561.65612771542555</v>
      </c>
      <c r="F69">
        <f ca="1">IF($A69+F$2&gt;MAX(day_offset), OFFSET(F69,-1,0),OFFSET('Adj Daily Deaths'!$A$2, F$2+$A69,F$1))</f>
        <v>84.691798077615744</v>
      </c>
      <c r="G69">
        <f ca="1">IF($A69+G$2&gt;MAX(day_offset), OFFSET(G69,-1,0),OFFSET('Adj Daily Deaths'!$A$2, G$2+$A69,G$1))</f>
        <v>678.95588165412494</v>
      </c>
      <c r="H69">
        <f ca="1">IF($A69+H$2&gt;MAX(day_offset), OFFSET(H69,-1,0),OFFSET('Adj Daily Deaths'!$A$2, H$2+$A69,H$1))</f>
        <v>285.05013799450398</v>
      </c>
    </row>
    <row r="70" spans="1:8" x14ac:dyDescent="0.25">
      <c r="A70" s="5">
        <f t="shared" ref="A70:A81" si="3">A69+1</f>
        <v>67</v>
      </c>
      <c r="B70">
        <f ca="1">IF($A70+B$2&gt;MAX(day_offset), OFFSET(B70,-1,0),OFFSET('Adj Daily Deaths'!$A$2, B$2+$A70,B$1))</f>
        <v>487.4885787567585</v>
      </c>
      <c r="C70">
        <f ca="1">IF($A70+C$2&gt;MAX(day_offset), OFFSET(C70,-1,0),OFFSET('Adj Daily Deaths'!$A$2, C$2+$A70,C$1))</f>
        <v>-18.559085530874739</v>
      </c>
      <c r="D70">
        <f ca="1">IF($A70+D$2&gt;MAX(day_offset), OFFSET(D70,-1,0),OFFSET('Adj Daily Deaths'!$A$2, D$2+$A70,D$1))</f>
        <v>511.14703508625553</v>
      </c>
      <c r="E70">
        <f ca="1">IF($A70+E$2&gt;MAX(day_offset), OFFSET(E70,-1,0),OFFSET('Adj Daily Deaths'!$A$2, E$2+$A70,E$1))</f>
        <v>561.65612771542555</v>
      </c>
      <c r="F70">
        <f ca="1">IF($A70+F$2&gt;MAX(day_offset), OFFSET(F70,-1,0),OFFSET('Adj Daily Deaths'!$A$2, F$2+$A70,F$1))</f>
        <v>84.691798077615744</v>
      </c>
      <c r="G70">
        <f ca="1">IF($A70+G$2&gt;MAX(day_offset), OFFSET(G70,-1,0),OFFSET('Adj Daily Deaths'!$A$2, G$2+$A70,G$1))</f>
        <v>678.95588165412494</v>
      </c>
      <c r="H70">
        <f ca="1">IF($A70+H$2&gt;MAX(day_offset), OFFSET(H70,-1,0),OFFSET('Adj Daily Deaths'!$A$2, H$2+$A70,H$1))</f>
        <v>285.05013799450398</v>
      </c>
    </row>
    <row r="71" spans="1:8" x14ac:dyDescent="0.25">
      <c r="A71" s="5">
        <f t="shared" si="3"/>
        <v>68</v>
      </c>
      <c r="B71">
        <f ca="1">IF($A71+B$2&gt;MAX(day_offset), OFFSET(B71,-1,0),OFFSET('Adj Daily Deaths'!$A$2, B$2+$A71,B$1))</f>
        <v>487.4885787567585</v>
      </c>
      <c r="C71">
        <f ca="1">IF($A71+C$2&gt;MAX(day_offset), OFFSET(C71,-1,0),OFFSET('Adj Daily Deaths'!$A$2, C$2+$A71,C$1))</f>
        <v>-18.559085530874739</v>
      </c>
      <c r="D71">
        <f ca="1">IF($A71+D$2&gt;MAX(day_offset), OFFSET(D71,-1,0),OFFSET('Adj Daily Deaths'!$A$2, D$2+$A71,D$1))</f>
        <v>511.14703508625553</v>
      </c>
      <c r="E71">
        <f ca="1">IF($A71+E$2&gt;MAX(day_offset), OFFSET(E71,-1,0),OFFSET('Adj Daily Deaths'!$A$2, E$2+$A71,E$1))</f>
        <v>561.65612771542555</v>
      </c>
      <c r="F71">
        <f ca="1">IF($A71+F$2&gt;MAX(day_offset), OFFSET(F71,-1,0),OFFSET('Adj Daily Deaths'!$A$2, F$2+$A71,F$1))</f>
        <v>84.691798077615744</v>
      </c>
      <c r="G71">
        <f ca="1">IF($A71+G$2&gt;MAX(day_offset), OFFSET(G71,-1,0),OFFSET('Adj Daily Deaths'!$A$2, G$2+$A71,G$1))</f>
        <v>678.95588165412494</v>
      </c>
      <c r="H71">
        <f ca="1">IF($A71+H$2&gt;MAX(day_offset), OFFSET(H71,-1,0),OFFSET('Adj Daily Deaths'!$A$2, H$2+$A71,H$1))</f>
        <v>285.05013799450398</v>
      </c>
    </row>
    <row r="72" spans="1:8" x14ac:dyDescent="0.25">
      <c r="A72" s="5">
        <f t="shared" si="3"/>
        <v>69</v>
      </c>
      <c r="B72">
        <f ca="1">IF($A72+B$2&gt;MAX(day_offset), OFFSET(B72,-1,0),OFFSET('Adj Daily Deaths'!$A$2, B$2+$A72,B$1))</f>
        <v>487.4885787567585</v>
      </c>
      <c r="C72">
        <f ca="1">IF($A72+C$2&gt;MAX(day_offset), OFFSET(C72,-1,0),OFFSET('Adj Daily Deaths'!$A$2, C$2+$A72,C$1))</f>
        <v>-18.559085530874739</v>
      </c>
      <c r="D72">
        <f ca="1">IF($A72+D$2&gt;MAX(day_offset), OFFSET(D72,-1,0),OFFSET('Adj Daily Deaths'!$A$2, D$2+$A72,D$1))</f>
        <v>511.14703508625553</v>
      </c>
      <c r="E72">
        <f ca="1">IF($A72+E$2&gt;MAX(day_offset), OFFSET(E72,-1,0),OFFSET('Adj Daily Deaths'!$A$2, E$2+$A72,E$1))</f>
        <v>561.65612771542555</v>
      </c>
      <c r="F72">
        <f ca="1">IF($A72+F$2&gt;MAX(day_offset), OFFSET(F72,-1,0),OFFSET('Adj Daily Deaths'!$A$2, F$2+$A72,F$1))</f>
        <v>84.691798077615744</v>
      </c>
      <c r="G72">
        <f ca="1">IF($A72+G$2&gt;MAX(day_offset), OFFSET(G72,-1,0),OFFSET('Adj Daily Deaths'!$A$2, G$2+$A72,G$1))</f>
        <v>678.95588165412494</v>
      </c>
      <c r="H72">
        <f ca="1">IF($A72+H$2&gt;MAX(day_offset), OFFSET(H72,-1,0),OFFSET('Adj Daily Deaths'!$A$2, H$2+$A72,H$1))</f>
        <v>285.05013799450398</v>
      </c>
    </row>
    <row r="73" spans="1:8" x14ac:dyDescent="0.25">
      <c r="A73" s="5">
        <f t="shared" si="3"/>
        <v>70</v>
      </c>
      <c r="B73">
        <f ca="1">IF($A73+B$2&gt;MAX(day_offset), OFFSET(B73,-1,0),OFFSET('Adj Daily Deaths'!$A$2, B$2+$A73,B$1))</f>
        <v>487.4885787567585</v>
      </c>
      <c r="C73">
        <f ca="1">IF($A73+C$2&gt;MAX(day_offset), OFFSET(C73,-1,0),OFFSET('Adj Daily Deaths'!$A$2, C$2+$A73,C$1))</f>
        <v>-18.559085530874739</v>
      </c>
      <c r="D73">
        <f ca="1">IF($A73+D$2&gt;MAX(day_offset), OFFSET(D73,-1,0),OFFSET('Adj Daily Deaths'!$A$2, D$2+$A73,D$1))</f>
        <v>511.14703508625553</v>
      </c>
      <c r="E73">
        <f ca="1">IF($A73+E$2&gt;MAX(day_offset), OFFSET(E73,-1,0),OFFSET('Adj Daily Deaths'!$A$2, E$2+$A73,E$1))</f>
        <v>561.65612771542555</v>
      </c>
      <c r="F73">
        <f ca="1">IF($A73+F$2&gt;MAX(day_offset), OFFSET(F73,-1,0),OFFSET('Adj Daily Deaths'!$A$2, F$2+$A73,F$1))</f>
        <v>84.691798077615744</v>
      </c>
      <c r="G73">
        <f ca="1">IF($A73+G$2&gt;MAX(day_offset), OFFSET(G73,-1,0),OFFSET('Adj Daily Deaths'!$A$2, G$2+$A73,G$1))</f>
        <v>678.95588165412494</v>
      </c>
      <c r="H73">
        <f ca="1">IF($A73+H$2&gt;MAX(day_offset), OFFSET(H73,-1,0),OFFSET('Adj Daily Deaths'!$A$2, H$2+$A73,H$1))</f>
        <v>285.05013799450398</v>
      </c>
    </row>
    <row r="74" spans="1:8" x14ac:dyDescent="0.25">
      <c r="A74" s="5">
        <f t="shared" si="3"/>
        <v>71</v>
      </c>
      <c r="B74">
        <f ca="1">IF($A74+B$2&gt;MAX(day_offset), OFFSET(B74,-1,0),OFFSET('Adj Daily Deaths'!$A$2, B$2+$A74,B$1))</f>
        <v>487.4885787567585</v>
      </c>
      <c r="C74">
        <f ca="1">IF($A74+C$2&gt;MAX(day_offset), OFFSET(C74,-1,0),OFFSET('Adj Daily Deaths'!$A$2, C$2+$A74,C$1))</f>
        <v>-18.559085530874739</v>
      </c>
      <c r="D74">
        <f ca="1">IF($A74+D$2&gt;MAX(day_offset), OFFSET(D74,-1,0),OFFSET('Adj Daily Deaths'!$A$2, D$2+$A74,D$1))</f>
        <v>511.14703508625553</v>
      </c>
      <c r="E74">
        <f ca="1">IF($A74+E$2&gt;MAX(day_offset), OFFSET(E74,-1,0),OFFSET('Adj Daily Deaths'!$A$2, E$2+$A74,E$1))</f>
        <v>561.65612771542555</v>
      </c>
      <c r="F74">
        <f ca="1">IF($A74+F$2&gt;MAX(day_offset), OFFSET(F74,-1,0),OFFSET('Adj Daily Deaths'!$A$2, F$2+$A74,F$1))</f>
        <v>84.691798077615744</v>
      </c>
      <c r="G74">
        <f ca="1">IF($A74+G$2&gt;MAX(day_offset), OFFSET(G74,-1,0),OFFSET('Adj Daily Deaths'!$A$2, G$2+$A74,G$1))</f>
        <v>678.95588165412494</v>
      </c>
      <c r="H74">
        <f ca="1">IF($A74+H$2&gt;MAX(day_offset), OFFSET(H74,-1,0),OFFSET('Adj Daily Deaths'!$A$2, H$2+$A74,H$1))</f>
        <v>285.05013799450398</v>
      </c>
    </row>
    <row r="75" spans="1:8" x14ac:dyDescent="0.25">
      <c r="A75" s="5">
        <f t="shared" si="3"/>
        <v>72</v>
      </c>
      <c r="B75">
        <f ca="1">IF($A75+B$2&gt;MAX(day_offset), OFFSET(B75,-1,0),OFFSET('Adj Daily Deaths'!$A$2, B$2+$A75,B$1))</f>
        <v>487.4885787567585</v>
      </c>
      <c r="C75">
        <f ca="1">IF($A75+C$2&gt;MAX(day_offset), OFFSET(C75,-1,0),OFFSET('Adj Daily Deaths'!$A$2, C$2+$A75,C$1))</f>
        <v>-18.559085530874739</v>
      </c>
      <c r="D75">
        <f ca="1">IF($A75+D$2&gt;MAX(day_offset), OFFSET(D75,-1,0),OFFSET('Adj Daily Deaths'!$A$2, D$2+$A75,D$1))</f>
        <v>511.14703508625553</v>
      </c>
      <c r="E75">
        <f ca="1">IF($A75+E$2&gt;MAX(day_offset), OFFSET(E75,-1,0),OFFSET('Adj Daily Deaths'!$A$2, E$2+$A75,E$1))</f>
        <v>561.65612771542555</v>
      </c>
      <c r="F75">
        <f ca="1">IF($A75+F$2&gt;MAX(day_offset), OFFSET(F75,-1,0),OFFSET('Adj Daily Deaths'!$A$2, F$2+$A75,F$1))</f>
        <v>84.691798077615744</v>
      </c>
      <c r="G75">
        <f ca="1">IF($A75+G$2&gt;MAX(day_offset), OFFSET(G75,-1,0),OFFSET('Adj Daily Deaths'!$A$2, G$2+$A75,G$1))</f>
        <v>678.95588165412494</v>
      </c>
      <c r="H75">
        <f ca="1">IF($A75+H$2&gt;MAX(day_offset), OFFSET(H75,-1,0),OFFSET('Adj Daily Deaths'!$A$2, H$2+$A75,H$1))</f>
        <v>285.05013799450398</v>
      </c>
    </row>
    <row r="76" spans="1:8" x14ac:dyDescent="0.25">
      <c r="A76" s="5">
        <f t="shared" si="3"/>
        <v>73</v>
      </c>
      <c r="B76">
        <f ca="1">IF($A76+B$2&gt;MAX(day_offset), OFFSET(B76,-1,0),OFFSET('Adj Daily Deaths'!$A$2, B$2+$A76,B$1))</f>
        <v>487.4885787567585</v>
      </c>
      <c r="C76">
        <f ca="1">IF($A76+C$2&gt;MAX(day_offset), OFFSET(C76,-1,0),OFFSET('Adj Daily Deaths'!$A$2, C$2+$A76,C$1))</f>
        <v>-18.559085530874739</v>
      </c>
      <c r="D76">
        <f ca="1">IF($A76+D$2&gt;MAX(day_offset), OFFSET(D76,-1,0),OFFSET('Adj Daily Deaths'!$A$2, D$2+$A76,D$1))</f>
        <v>511.14703508625553</v>
      </c>
      <c r="E76">
        <f ca="1">IF($A76+E$2&gt;MAX(day_offset), OFFSET(E76,-1,0),OFFSET('Adj Daily Deaths'!$A$2, E$2+$A76,E$1))</f>
        <v>561.65612771542555</v>
      </c>
      <c r="F76">
        <f ca="1">IF($A76+F$2&gt;MAX(day_offset), OFFSET(F76,-1,0),OFFSET('Adj Daily Deaths'!$A$2, F$2+$A76,F$1))</f>
        <v>84.691798077615744</v>
      </c>
      <c r="G76">
        <f ca="1">IF($A76+G$2&gt;MAX(day_offset), OFFSET(G76,-1,0),OFFSET('Adj Daily Deaths'!$A$2, G$2+$A76,G$1))</f>
        <v>678.95588165412494</v>
      </c>
      <c r="H76">
        <f ca="1">IF($A76+H$2&gt;MAX(day_offset), OFFSET(H76,-1,0),OFFSET('Adj Daily Deaths'!$A$2, H$2+$A76,H$1))</f>
        <v>285.05013799450398</v>
      </c>
    </row>
    <row r="77" spans="1:8" x14ac:dyDescent="0.25">
      <c r="A77" s="5">
        <f t="shared" si="3"/>
        <v>74</v>
      </c>
      <c r="B77">
        <f ca="1">IF($A77+B$2&gt;MAX(day_offset), OFFSET(B77,-1,0),OFFSET('Adj Daily Deaths'!$A$2, B$2+$A77,B$1))</f>
        <v>487.4885787567585</v>
      </c>
      <c r="C77">
        <f ca="1">IF($A77+C$2&gt;MAX(day_offset), OFFSET(C77,-1,0),OFFSET('Adj Daily Deaths'!$A$2, C$2+$A77,C$1))</f>
        <v>-18.559085530874739</v>
      </c>
      <c r="D77">
        <f ca="1">IF($A77+D$2&gt;MAX(day_offset), OFFSET(D77,-1,0),OFFSET('Adj Daily Deaths'!$A$2, D$2+$A77,D$1))</f>
        <v>511.14703508625553</v>
      </c>
      <c r="E77">
        <f ca="1">IF($A77+E$2&gt;MAX(day_offset), OFFSET(E77,-1,0),OFFSET('Adj Daily Deaths'!$A$2, E$2+$A77,E$1))</f>
        <v>561.65612771542555</v>
      </c>
      <c r="F77">
        <f ca="1">IF($A77+F$2&gt;MAX(day_offset), OFFSET(F77,-1,0),OFFSET('Adj Daily Deaths'!$A$2, F$2+$A77,F$1))</f>
        <v>84.691798077615744</v>
      </c>
      <c r="G77">
        <f ca="1">IF($A77+G$2&gt;MAX(day_offset), OFFSET(G77,-1,0),OFFSET('Adj Daily Deaths'!$A$2, G$2+$A77,G$1))</f>
        <v>678.95588165412494</v>
      </c>
      <c r="H77">
        <f ca="1">IF($A77+H$2&gt;MAX(day_offset), OFFSET(H77,-1,0),OFFSET('Adj Daily Deaths'!$A$2, H$2+$A77,H$1))</f>
        <v>285.05013799450398</v>
      </c>
    </row>
    <row r="78" spans="1:8" x14ac:dyDescent="0.25">
      <c r="A78" s="5">
        <f t="shared" si="3"/>
        <v>75</v>
      </c>
      <c r="B78">
        <f ca="1">IF($A78+B$2&gt;MAX(day_offset), OFFSET(B78,-1,0),OFFSET('Adj Daily Deaths'!$A$2, B$2+$A78,B$1))</f>
        <v>487.4885787567585</v>
      </c>
      <c r="C78">
        <f ca="1">IF($A78+C$2&gt;MAX(day_offset), OFFSET(C78,-1,0),OFFSET('Adj Daily Deaths'!$A$2, C$2+$A78,C$1))</f>
        <v>-18.559085530874739</v>
      </c>
      <c r="D78">
        <f ca="1">IF($A78+D$2&gt;MAX(day_offset), OFFSET(D78,-1,0),OFFSET('Adj Daily Deaths'!$A$2, D$2+$A78,D$1))</f>
        <v>511.14703508625553</v>
      </c>
      <c r="E78">
        <f ca="1">IF($A78+E$2&gt;MAX(day_offset), OFFSET(E78,-1,0),OFFSET('Adj Daily Deaths'!$A$2, E$2+$A78,E$1))</f>
        <v>561.65612771542555</v>
      </c>
      <c r="F78">
        <f ca="1">IF($A78+F$2&gt;MAX(day_offset), OFFSET(F78,-1,0),OFFSET('Adj Daily Deaths'!$A$2, F$2+$A78,F$1))</f>
        <v>84.691798077615744</v>
      </c>
      <c r="G78">
        <f ca="1">IF($A78+G$2&gt;MAX(day_offset), OFFSET(G78,-1,0),OFFSET('Adj Daily Deaths'!$A$2, G$2+$A78,G$1))</f>
        <v>678.95588165412494</v>
      </c>
      <c r="H78">
        <f ca="1">IF($A78+H$2&gt;MAX(day_offset), OFFSET(H78,-1,0),OFFSET('Adj Daily Deaths'!$A$2, H$2+$A78,H$1))</f>
        <v>285.05013799450398</v>
      </c>
    </row>
    <row r="79" spans="1:8" x14ac:dyDescent="0.25">
      <c r="A79" s="5">
        <f t="shared" si="3"/>
        <v>76</v>
      </c>
      <c r="B79">
        <f ca="1">IF($A79+B$2&gt;MAX(day_offset), OFFSET(B79,-1,0),OFFSET('Adj Daily Deaths'!$A$2, B$2+$A79,B$1))</f>
        <v>487.4885787567585</v>
      </c>
      <c r="C79">
        <f ca="1">IF($A79+C$2&gt;MAX(day_offset), OFFSET(C79,-1,0),OFFSET('Adj Daily Deaths'!$A$2, C$2+$A79,C$1))</f>
        <v>-18.559085530874739</v>
      </c>
      <c r="D79">
        <f ca="1">IF($A79+D$2&gt;MAX(day_offset), OFFSET(D79,-1,0),OFFSET('Adj Daily Deaths'!$A$2, D$2+$A79,D$1))</f>
        <v>511.14703508625553</v>
      </c>
      <c r="E79">
        <f ca="1">IF($A79+E$2&gt;MAX(day_offset), OFFSET(E79,-1,0),OFFSET('Adj Daily Deaths'!$A$2, E$2+$A79,E$1))</f>
        <v>561.65612771542555</v>
      </c>
      <c r="F79">
        <f ca="1">IF($A79+F$2&gt;MAX(day_offset), OFFSET(F79,-1,0),OFFSET('Adj Daily Deaths'!$A$2, F$2+$A79,F$1))</f>
        <v>84.691798077615744</v>
      </c>
      <c r="G79">
        <f ca="1">IF($A79+G$2&gt;MAX(day_offset), OFFSET(G79,-1,0),OFFSET('Adj Daily Deaths'!$A$2, G$2+$A79,G$1))</f>
        <v>678.95588165412494</v>
      </c>
      <c r="H79">
        <f ca="1">IF($A79+H$2&gt;MAX(day_offset), OFFSET(H79,-1,0),OFFSET('Adj Daily Deaths'!$A$2, H$2+$A79,H$1))</f>
        <v>285.05013799450398</v>
      </c>
    </row>
    <row r="80" spans="1:8" x14ac:dyDescent="0.25">
      <c r="A80" s="5">
        <f t="shared" si="3"/>
        <v>77</v>
      </c>
      <c r="B80">
        <f ca="1">IF($A80+B$2&gt;MAX(day_offset), OFFSET(B80,-1,0),OFFSET('Adj Daily Deaths'!$A$2, B$2+$A80,B$1))</f>
        <v>487.4885787567585</v>
      </c>
      <c r="C80">
        <f ca="1">IF($A80+C$2&gt;MAX(day_offset), OFFSET(C80,-1,0),OFFSET('Adj Daily Deaths'!$A$2, C$2+$A80,C$1))</f>
        <v>-18.559085530874739</v>
      </c>
      <c r="D80">
        <f ca="1">IF($A80+D$2&gt;MAX(day_offset), OFFSET(D80,-1,0),OFFSET('Adj Daily Deaths'!$A$2, D$2+$A80,D$1))</f>
        <v>511.14703508625553</v>
      </c>
      <c r="E80">
        <f ca="1">IF($A80+E$2&gt;MAX(day_offset), OFFSET(E80,-1,0),OFFSET('Adj Daily Deaths'!$A$2, E$2+$A80,E$1))</f>
        <v>561.65612771542555</v>
      </c>
      <c r="F80">
        <f ca="1">IF($A80+F$2&gt;MAX(day_offset), OFFSET(F80,-1,0),OFFSET('Adj Daily Deaths'!$A$2, F$2+$A80,F$1))</f>
        <v>84.691798077615744</v>
      </c>
      <c r="G80">
        <f ca="1">IF($A80+G$2&gt;MAX(day_offset), OFFSET(G80,-1,0),OFFSET('Adj Daily Deaths'!$A$2, G$2+$A80,G$1))</f>
        <v>678.95588165412494</v>
      </c>
      <c r="H80">
        <f ca="1">IF($A80+H$2&gt;MAX(day_offset), OFFSET(H80,-1,0),OFFSET('Adj Daily Deaths'!$A$2, H$2+$A80,H$1))</f>
        <v>285.05013799450398</v>
      </c>
    </row>
    <row r="81" spans="1:8" x14ac:dyDescent="0.25">
      <c r="A81" s="5">
        <f t="shared" si="3"/>
        <v>78</v>
      </c>
      <c r="B81">
        <f ca="1">IF($A81+B$2&gt;MAX(day_offset), OFFSET(B81,-1,0),OFFSET('Adj Daily Deaths'!$A$2, B$2+$A81,B$1))</f>
        <v>487.4885787567585</v>
      </c>
      <c r="C81">
        <f ca="1">IF($A81+C$2&gt;MAX(day_offset), OFFSET(C81,-1,0),OFFSET('Adj Daily Deaths'!$A$2, C$2+$A81,C$1))</f>
        <v>-18.559085530874739</v>
      </c>
      <c r="D81">
        <f ca="1">IF($A81+D$2&gt;MAX(day_offset), OFFSET(D81,-1,0),OFFSET('Adj Daily Deaths'!$A$2, D$2+$A81,D$1))</f>
        <v>511.14703508625553</v>
      </c>
      <c r="E81">
        <f ca="1">IF($A81+E$2&gt;MAX(day_offset), OFFSET(E81,-1,0),OFFSET('Adj Daily Deaths'!$A$2, E$2+$A81,E$1))</f>
        <v>561.65612771542555</v>
      </c>
      <c r="F81">
        <f ca="1">IF($A81+F$2&gt;MAX(day_offset), OFFSET(F81,-1,0),OFFSET('Adj Daily Deaths'!$A$2, F$2+$A81,F$1))</f>
        <v>84.691798077615744</v>
      </c>
      <c r="G81">
        <f ca="1">IF($A81+G$2&gt;MAX(day_offset), OFFSET(G81,-1,0),OFFSET('Adj Daily Deaths'!$A$2, G$2+$A81,G$1))</f>
        <v>678.95588165412494</v>
      </c>
      <c r="H81">
        <f ca="1">IF($A81+H$2&gt;MAX(day_offset), OFFSET(H81,-1,0),OFFSET('Adj Daily Deaths'!$A$2, H$2+$A81,H$1))</f>
        <v>285.05013799450398</v>
      </c>
    </row>
    <row r="82" spans="1:8" x14ac:dyDescent="0.25">
      <c r="A82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B9F73-CC68-4FB8-8C69-3F9C3C605560}">
  <dimension ref="A2:BB144"/>
  <sheetViews>
    <sheetView showGridLines="0" topLeftCell="A49" workbookViewId="0">
      <selection activeCell="A49" sqref="A49"/>
    </sheetView>
  </sheetViews>
  <sheetFormatPr defaultRowHeight="15" x14ac:dyDescent="0.25"/>
  <cols>
    <col min="2" max="2" width="13.28515625" hidden="1" customWidth="1"/>
    <col min="3" max="4" width="0" hidden="1" customWidth="1"/>
  </cols>
  <sheetData>
    <row r="2" spans="1:53" ht="18.75" x14ac:dyDescent="0.3">
      <c r="A2" s="19" t="s">
        <v>60</v>
      </c>
    </row>
    <row r="3" spans="1:53" x14ac:dyDescent="0.25">
      <c r="A3" s="69" t="s">
        <v>22</v>
      </c>
      <c r="B3" s="70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53" x14ac:dyDescent="0.25">
      <c r="A4" s="11" t="s">
        <v>50</v>
      </c>
      <c r="B4" s="25">
        <v>1</v>
      </c>
      <c r="C4" s="25">
        <v>2</v>
      </c>
      <c r="D4" s="25">
        <v>3</v>
      </c>
      <c r="E4" s="25">
        <v>4</v>
      </c>
      <c r="F4" s="25">
        <v>5</v>
      </c>
      <c r="G4" s="25">
        <v>6</v>
      </c>
      <c r="H4" s="25">
        <v>7</v>
      </c>
      <c r="I4" s="25">
        <v>8</v>
      </c>
      <c r="J4" s="25">
        <v>9</v>
      </c>
      <c r="K4" s="25">
        <v>10</v>
      </c>
      <c r="L4" s="25">
        <v>11</v>
      </c>
      <c r="M4" s="25">
        <v>12</v>
      </c>
      <c r="N4" s="25">
        <v>13</v>
      </c>
      <c r="O4" s="25">
        <v>14</v>
      </c>
      <c r="P4" s="25">
        <v>15</v>
      </c>
      <c r="Q4" s="25">
        <v>16</v>
      </c>
      <c r="R4" s="25">
        <v>17</v>
      </c>
      <c r="S4" s="25">
        <v>18</v>
      </c>
      <c r="T4" s="25">
        <v>19</v>
      </c>
      <c r="U4" s="25">
        <v>20</v>
      </c>
      <c r="V4" s="25">
        <v>21</v>
      </c>
      <c r="W4" s="25">
        <v>22</v>
      </c>
      <c r="X4" s="25">
        <v>23</v>
      </c>
      <c r="Y4" s="25">
        <v>24</v>
      </c>
      <c r="Z4" s="25">
        <v>25</v>
      </c>
      <c r="AA4" s="25">
        <v>26</v>
      </c>
      <c r="AB4" s="25">
        <v>27</v>
      </c>
      <c r="AC4" s="25">
        <v>28</v>
      </c>
      <c r="AD4" s="25">
        <v>29</v>
      </c>
      <c r="AE4" s="25">
        <v>30</v>
      </c>
      <c r="AF4" s="25">
        <v>31</v>
      </c>
      <c r="AG4" s="25">
        <v>32</v>
      </c>
      <c r="AH4" s="25">
        <v>33</v>
      </c>
      <c r="AI4" s="25">
        <v>34</v>
      </c>
      <c r="AJ4" s="25">
        <v>35</v>
      </c>
      <c r="AK4" s="25">
        <v>36</v>
      </c>
      <c r="AL4" s="25">
        <v>37</v>
      </c>
      <c r="AM4" s="25">
        <v>38</v>
      </c>
      <c r="AN4" s="25">
        <v>39</v>
      </c>
      <c r="AO4" s="25">
        <v>40</v>
      </c>
      <c r="AP4" s="25">
        <v>41</v>
      </c>
      <c r="AQ4" s="25">
        <v>42</v>
      </c>
      <c r="AR4" s="25">
        <v>43</v>
      </c>
      <c r="AS4" s="25">
        <v>44</v>
      </c>
      <c r="AT4" s="25">
        <v>45</v>
      </c>
      <c r="AU4" s="25">
        <v>46</v>
      </c>
      <c r="AV4" s="25">
        <v>47</v>
      </c>
      <c r="AW4" s="25">
        <v>48</v>
      </c>
      <c r="AX4" s="25">
        <v>49</v>
      </c>
      <c r="AY4" s="25">
        <v>50</v>
      </c>
      <c r="AZ4" s="25">
        <v>51</v>
      </c>
      <c r="BA4" s="25">
        <v>52</v>
      </c>
    </row>
    <row r="5" spans="1:53" x14ac:dyDescent="0.25">
      <c r="A5" s="10" t="s">
        <v>23</v>
      </c>
      <c r="B5" s="8">
        <v>48</v>
      </c>
      <c r="C5" s="8">
        <v>50</v>
      </c>
      <c r="D5" s="8">
        <v>69</v>
      </c>
      <c r="E5" s="8">
        <v>53</v>
      </c>
      <c r="F5" s="8">
        <v>50</v>
      </c>
      <c r="G5" s="8">
        <v>30</v>
      </c>
      <c r="H5" s="8">
        <v>43</v>
      </c>
      <c r="I5" s="8">
        <v>51</v>
      </c>
      <c r="J5" s="8">
        <v>49</v>
      </c>
      <c r="K5" s="8">
        <v>56</v>
      </c>
      <c r="L5" s="8">
        <v>53</v>
      </c>
      <c r="M5" s="8">
        <v>44</v>
      </c>
      <c r="N5" s="8">
        <v>49</v>
      </c>
      <c r="O5" s="8">
        <v>51</v>
      </c>
    </row>
    <row r="6" spans="1:53" x14ac:dyDescent="0.25">
      <c r="A6" s="12" t="s">
        <v>24</v>
      </c>
      <c r="B6" s="8">
        <v>8</v>
      </c>
      <c r="C6" s="8">
        <v>9</v>
      </c>
      <c r="D6" s="8">
        <v>7</v>
      </c>
      <c r="E6" s="8">
        <v>9</v>
      </c>
      <c r="F6" s="8">
        <v>6</v>
      </c>
      <c r="G6" s="8">
        <v>8</v>
      </c>
      <c r="H6" s="8">
        <v>6</v>
      </c>
      <c r="I6" s="8">
        <v>5</v>
      </c>
      <c r="J6" s="8">
        <v>7</v>
      </c>
      <c r="K6" s="8">
        <v>11</v>
      </c>
      <c r="L6" s="8">
        <v>13</v>
      </c>
      <c r="M6" s="8">
        <v>2</v>
      </c>
      <c r="N6" s="8">
        <v>8</v>
      </c>
      <c r="O6" s="8">
        <v>8</v>
      </c>
    </row>
    <row r="7" spans="1:53" x14ac:dyDescent="0.25">
      <c r="A7" s="12" t="s">
        <v>25</v>
      </c>
      <c r="B7" s="9">
        <v>4</v>
      </c>
      <c r="C7" s="9">
        <v>8</v>
      </c>
      <c r="D7" s="9">
        <v>5</v>
      </c>
      <c r="E7" s="9">
        <v>4</v>
      </c>
      <c r="F7" s="9">
        <v>5</v>
      </c>
      <c r="G7" s="9">
        <v>4</v>
      </c>
      <c r="H7" s="9">
        <v>2</v>
      </c>
      <c r="I7" s="9">
        <v>6</v>
      </c>
      <c r="J7" s="9">
        <v>6</v>
      </c>
      <c r="K7" s="9">
        <v>2</v>
      </c>
      <c r="L7" s="9">
        <v>3</v>
      </c>
      <c r="M7" s="9">
        <v>6</v>
      </c>
      <c r="N7" s="9">
        <v>1</v>
      </c>
      <c r="O7" s="9">
        <v>5</v>
      </c>
    </row>
    <row r="8" spans="1:53" x14ac:dyDescent="0.25">
      <c r="A8" s="10" t="s">
        <v>26</v>
      </c>
      <c r="B8" s="9">
        <v>4</v>
      </c>
      <c r="C8" s="9">
        <v>9</v>
      </c>
      <c r="D8" s="9">
        <v>4</v>
      </c>
      <c r="E8" s="9">
        <v>8</v>
      </c>
      <c r="F8" s="9">
        <v>4</v>
      </c>
      <c r="G8" s="9">
        <v>4</v>
      </c>
      <c r="H8" s="9">
        <v>4</v>
      </c>
      <c r="I8" s="9">
        <v>7</v>
      </c>
      <c r="J8" s="9">
        <v>7</v>
      </c>
      <c r="K8" s="9">
        <v>7</v>
      </c>
      <c r="L8" s="9">
        <v>6</v>
      </c>
      <c r="M8" s="9">
        <v>4</v>
      </c>
      <c r="N8" s="9">
        <v>4</v>
      </c>
      <c r="O8" s="9">
        <v>8</v>
      </c>
    </row>
    <row r="9" spans="1:53" x14ac:dyDescent="0.25">
      <c r="A9" s="10" t="s">
        <v>27</v>
      </c>
      <c r="B9" s="9">
        <v>6</v>
      </c>
      <c r="C9" s="9">
        <v>16</v>
      </c>
      <c r="D9" s="9">
        <v>10</v>
      </c>
      <c r="E9" s="9">
        <v>15</v>
      </c>
      <c r="F9" s="9">
        <v>23</v>
      </c>
      <c r="G9" s="9">
        <v>10</v>
      </c>
      <c r="H9" s="9">
        <v>16</v>
      </c>
      <c r="I9" s="9">
        <v>20</v>
      </c>
      <c r="J9" s="9">
        <v>24</v>
      </c>
      <c r="K9" s="9">
        <v>21</v>
      </c>
      <c r="L9" s="9">
        <v>18</v>
      </c>
      <c r="M9" s="9">
        <v>15</v>
      </c>
      <c r="N9" s="9">
        <v>12</v>
      </c>
      <c r="O9" s="9">
        <v>9</v>
      </c>
    </row>
    <row r="10" spans="1:53" x14ac:dyDescent="0.25">
      <c r="A10" s="10" t="s">
        <v>28</v>
      </c>
      <c r="B10" s="9">
        <v>11</v>
      </c>
      <c r="C10" s="9">
        <v>23</v>
      </c>
      <c r="D10" s="9">
        <v>25</v>
      </c>
      <c r="E10" s="9">
        <v>30</v>
      </c>
      <c r="F10" s="9">
        <v>23</v>
      </c>
      <c r="G10" s="9">
        <v>34</v>
      </c>
      <c r="H10" s="9">
        <v>26</v>
      </c>
      <c r="I10" s="9">
        <v>18</v>
      </c>
      <c r="J10" s="9">
        <v>25</v>
      </c>
      <c r="K10" s="9">
        <v>23</v>
      </c>
      <c r="L10" s="9">
        <v>39</v>
      </c>
      <c r="M10" s="9">
        <v>22</v>
      </c>
      <c r="N10" s="9">
        <v>17</v>
      </c>
      <c r="O10" s="9">
        <v>20</v>
      </c>
    </row>
    <row r="11" spans="1:53" x14ac:dyDescent="0.25">
      <c r="A11" s="13" t="s">
        <v>29</v>
      </c>
      <c r="B11" s="9">
        <v>17</v>
      </c>
      <c r="C11" s="9">
        <v>37</v>
      </c>
      <c r="D11" s="9">
        <v>37</v>
      </c>
      <c r="E11" s="9">
        <v>36</v>
      </c>
      <c r="F11" s="9">
        <v>28</v>
      </c>
      <c r="G11" s="9">
        <v>23</v>
      </c>
      <c r="H11" s="9">
        <v>27</v>
      </c>
      <c r="I11" s="9">
        <v>29</v>
      </c>
      <c r="J11" s="9">
        <v>28</v>
      </c>
      <c r="K11" s="9">
        <v>39</v>
      </c>
      <c r="L11" s="9">
        <v>29</v>
      </c>
      <c r="M11" s="9">
        <v>31</v>
      </c>
      <c r="N11" s="9">
        <v>33</v>
      </c>
      <c r="O11" s="9">
        <v>32</v>
      </c>
    </row>
    <row r="12" spans="1:53" x14ac:dyDescent="0.25">
      <c r="A12" s="13" t="s">
        <v>30</v>
      </c>
      <c r="B12" s="9">
        <v>32</v>
      </c>
      <c r="C12" s="9">
        <v>46</v>
      </c>
      <c r="D12" s="9">
        <v>47</v>
      </c>
      <c r="E12" s="9">
        <v>38</v>
      </c>
      <c r="F12" s="9">
        <v>58</v>
      </c>
      <c r="G12" s="9">
        <v>38</v>
      </c>
      <c r="H12" s="9">
        <v>40</v>
      </c>
      <c r="I12" s="9">
        <v>60</v>
      </c>
      <c r="J12" s="9">
        <v>50</v>
      </c>
      <c r="K12" s="9">
        <v>53</v>
      </c>
      <c r="L12" s="9">
        <v>55</v>
      </c>
      <c r="M12" s="9">
        <v>41</v>
      </c>
      <c r="N12" s="9">
        <v>55</v>
      </c>
      <c r="O12" s="9">
        <v>54</v>
      </c>
    </row>
    <row r="13" spans="1:53" x14ac:dyDescent="0.25">
      <c r="A13" s="13" t="s">
        <v>31</v>
      </c>
      <c r="B13" s="9">
        <v>54</v>
      </c>
      <c r="C13" s="9">
        <v>68</v>
      </c>
      <c r="D13" s="9">
        <v>77</v>
      </c>
      <c r="E13" s="9">
        <v>79</v>
      </c>
      <c r="F13" s="9">
        <v>76</v>
      </c>
      <c r="G13" s="9">
        <v>71</v>
      </c>
      <c r="H13" s="9">
        <v>85</v>
      </c>
      <c r="I13" s="9">
        <v>77</v>
      </c>
      <c r="J13" s="9">
        <v>85</v>
      </c>
      <c r="K13" s="9">
        <v>72</v>
      </c>
      <c r="L13" s="9">
        <v>80</v>
      </c>
      <c r="M13" s="9">
        <v>66</v>
      </c>
      <c r="N13" s="9">
        <v>71</v>
      </c>
      <c r="O13" s="9">
        <v>67</v>
      </c>
    </row>
    <row r="14" spans="1:53" x14ac:dyDescent="0.25">
      <c r="A14" s="13" t="s">
        <v>32</v>
      </c>
      <c r="B14" s="9">
        <v>69</v>
      </c>
      <c r="C14" s="9">
        <v>85</v>
      </c>
      <c r="D14" s="9">
        <v>118</v>
      </c>
      <c r="E14" s="9">
        <v>116</v>
      </c>
      <c r="F14" s="9">
        <v>100</v>
      </c>
      <c r="G14" s="9">
        <v>95</v>
      </c>
      <c r="H14" s="9">
        <v>92</v>
      </c>
      <c r="I14" s="9">
        <v>117</v>
      </c>
      <c r="J14" s="9">
        <v>103</v>
      </c>
      <c r="K14" s="9">
        <v>104</v>
      </c>
      <c r="L14" s="9">
        <v>90</v>
      </c>
      <c r="M14" s="9">
        <v>100</v>
      </c>
      <c r="N14" s="9">
        <v>95</v>
      </c>
      <c r="O14" s="9">
        <v>106</v>
      </c>
    </row>
    <row r="15" spans="1:53" x14ac:dyDescent="0.25">
      <c r="A15" s="13" t="s">
        <v>33</v>
      </c>
      <c r="B15" s="9">
        <v>115</v>
      </c>
      <c r="C15" s="9">
        <v>191</v>
      </c>
      <c r="D15" s="9">
        <v>189</v>
      </c>
      <c r="E15" s="9">
        <v>160</v>
      </c>
      <c r="F15" s="9">
        <v>163</v>
      </c>
      <c r="G15" s="9">
        <v>157</v>
      </c>
      <c r="H15" s="9">
        <v>165</v>
      </c>
      <c r="I15" s="9">
        <v>182</v>
      </c>
      <c r="J15" s="9">
        <v>155</v>
      </c>
      <c r="K15" s="9">
        <v>155</v>
      </c>
      <c r="L15" s="9">
        <v>179</v>
      </c>
      <c r="M15" s="9">
        <v>160</v>
      </c>
      <c r="N15" s="9">
        <v>163</v>
      </c>
      <c r="O15" s="9">
        <v>220</v>
      </c>
    </row>
    <row r="16" spans="1:53" x14ac:dyDescent="0.25">
      <c r="A16" s="13" t="s">
        <v>34</v>
      </c>
      <c r="B16" s="9">
        <v>239</v>
      </c>
      <c r="C16" s="9">
        <v>279</v>
      </c>
      <c r="D16" s="9">
        <v>306</v>
      </c>
      <c r="E16" s="9">
        <v>280</v>
      </c>
      <c r="F16" s="9">
        <v>278</v>
      </c>
      <c r="G16" s="9">
        <v>289</v>
      </c>
      <c r="H16" s="9">
        <v>288</v>
      </c>
      <c r="I16" s="9">
        <v>232</v>
      </c>
      <c r="J16" s="9">
        <v>261</v>
      </c>
      <c r="K16" s="9">
        <v>258</v>
      </c>
      <c r="L16" s="9">
        <v>260</v>
      </c>
      <c r="M16" s="9">
        <v>245</v>
      </c>
      <c r="N16" s="9">
        <v>235</v>
      </c>
      <c r="O16" s="9">
        <v>376</v>
      </c>
    </row>
    <row r="17" spans="1:53" x14ac:dyDescent="0.25">
      <c r="A17" s="13" t="s">
        <v>35</v>
      </c>
      <c r="B17" s="9">
        <v>361</v>
      </c>
      <c r="C17" s="9">
        <v>426</v>
      </c>
      <c r="D17" s="9">
        <v>461</v>
      </c>
      <c r="E17" s="9">
        <v>381</v>
      </c>
      <c r="F17" s="9">
        <v>382</v>
      </c>
      <c r="G17" s="9">
        <v>371</v>
      </c>
      <c r="H17" s="9">
        <v>345</v>
      </c>
      <c r="I17" s="9">
        <v>346</v>
      </c>
      <c r="J17" s="9">
        <v>347</v>
      </c>
      <c r="K17" s="9">
        <v>358</v>
      </c>
      <c r="L17" s="9">
        <v>401</v>
      </c>
      <c r="M17" s="9">
        <v>390</v>
      </c>
      <c r="N17" s="9">
        <v>381</v>
      </c>
      <c r="O17" s="9">
        <v>531</v>
      </c>
    </row>
    <row r="18" spans="1:53" x14ac:dyDescent="0.25">
      <c r="A18" s="13" t="s">
        <v>36</v>
      </c>
      <c r="B18" s="9">
        <v>486</v>
      </c>
      <c r="C18" s="9">
        <v>604</v>
      </c>
      <c r="D18" s="9">
        <v>562</v>
      </c>
      <c r="E18" s="9">
        <v>535</v>
      </c>
      <c r="F18" s="9">
        <v>525</v>
      </c>
      <c r="G18" s="9">
        <v>512</v>
      </c>
      <c r="H18" s="9">
        <v>490</v>
      </c>
      <c r="I18" s="9">
        <v>511</v>
      </c>
      <c r="J18" s="9">
        <v>494</v>
      </c>
      <c r="K18" s="9">
        <v>481</v>
      </c>
      <c r="L18" s="9">
        <v>500</v>
      </c>
      <c r="M18" s="9">
        <v>469</v>
      </c>
      <c r="N18" s="9">
        <v>522</v>
      </c>
      <c r="O18" s="9">
        <v>733</v>
      </c>
    </row>
    <row r="19" spans="1:53" x14ac:dyDescent="0.25">
      <c r="A19" s="13" t="s">
        <v>37</v>
      </c>
      <c r="B19" s="9">
        <v>696</v>
      </c>
      <c r="C19" s="9">
        <v>857</v>
      </c>
      <c r="D19" s="9">
        <v>803</v>
      </c>
      <c r="E19" s="9">
        <v>791</v>
      </c>
      <c r="F19" s="9">
        <v>732</v>
      </c>
      <c r="G19" s="9">
        <v>689</v>
      </c>
      <c r="H19" s="9">
        <v>641</v>
      </c>
      <c r="I19" s="9">
        <v>695</v>
      </c>
      <c r="J19" s="9">
        <v>682</v>
      </c>
      <c r="K19" s="9">
        <v>679</v>
      </c>
      <c r="L19" s="9">
        <v>685</v>
      </c>
      <c r="M19" s="9">
        <v>686</v>
      </c>
      <c r="N19" s="9">
        <v>699</v>
      </c>
      <c r="O19" s="9">
        <v>1044</v>
      </c>
    </row>
    <row r="20" spans="1:53" x14ac:dyDescent="0.25">
      <c r="A20" s="13" t="s">
        <v>38</v>
      </c>
      <c r="B20" s="9">
        <v>1164</v>
      </c>
      <c r="C20" s="9">
        <v>1341</v>
      </c>
      <c r="D20" s="9">
        <v>1210</v>
      </c>
      <c r="E20" s="9">
        <v>1167</v>
      </c>
      <c r="F20" s="9">
        <v>1196</v>
      </c>
      <c r="G20" s="9">
        <v>1120</v>
      </c>
      <c r="H20" s="9">
        <v>1113</v>
      </c>
      <c r="I20" s="9">
        <v>1048</v>
      </c>
      <c r="J20" s="9">
        <v>1111</v>
      </c>
      <c r="K20" s="9">
        <v>1090</v>
      </c>
      <c r="L20" s="9">
        <v>1068</v>
      </c>
      <c r="M20" s="9">
        <v>1094</v>
      </c>
      <c r="N20" s="9">
        <v>1106</v>
      </c>
      <c r="O20" s="9">
        <v>1690</v>
      </c>
    </row>
    <row r="21" spans="1:53" x14ac:dyDescent="0.25">
      <c r="A21" s="13" t="s">
        <v>39</v>
      </c>
      <c r="B21" s="9">
        <v>1535</v>
      </c>
      <c r="C21" s="9">
        <v>1724</v>
      </c>
      <c r="D21" s="9">
        <v>1612</v>
      </c>
      <c r="E21" s="9">
        <v>1474</v>
      </c>
      <c r="F21" s="9">
        <v>1445</v>
      </c>
      <c r="G21" s="9">
        <v>1358</v>
      </c>
      <c r="H21" s="9">
        <v>1305</v>
      </c>
      <c r="I21" s="9">
        <v>1338</v>
      </c>
      <c r="J21" s="9">
        <v>1255</v>
      </c>
      <c r="K21" s="9">
        <v>1325</v>
      </c>
      <c r="L21" s="9">
        <v>1366</v>
      </c>
      <c r="M21" s="9">
        <v>1373</v>
      </c>
      <c r="N21" s="9">
        <v>1397</v>
      </c>
      <c r="O21" s="9">
        <v>2179</v>
      </c>
    </row>
    <row r="22" spans="1:53" x14ac:dyDescent="0.25">
      <c r="A22" s="13" t="s">
        <v>40</v>
      </c>
      <c r="B22" s="9">
        <v>2049</v>
      </c>
      <c r="C22" s="9">
        <v>2290</v>
      </c>
      <c r="D22" s="9">
        <v>2103</v>
      </c>
      <c r="E22" s="9">
        <v>1863</v>
      </c>
      <c r="F22" s="9">
        <v>1811</v>
      </c>
      <c r="G22" s="9">
        <v>1698</v>
      </c>
      <c r="H22" s="9">
        <v>1704</v>
      </c>
      <c r="I22" s="9">
        <v>1696</v>
      </c>
      <c r="J22" s="9">
        <v>1713</v>
      </c>
      <c r="K22" s="9">
        <v>1798</v>
      </c>
      <c r="L22" s="9">
        <v>1738</v>
      </c>
      <c r="M22" s="9">
        <v>1694</v>
      </c>
      <c r="N22" s="9">
        <v>1850</v>
      </c>
      <c r="O22" s="9">
        <v>2826</v>
      </c>
    </row>
    <row r="23" spans="1:53" x14ac:dyDescent="0.25">
      <c r="A23" s="13" t="s">
        <v>41</v>
      </c>
      <c r="B23" s="9">
        <v>2457</v>
      </c>
      <c r="C23" s="9">
        <v>2697</v>
      </c>
      <c r="D23" s="9">
        <v>2421</v>
      </c>
      <c r="E23" s="9">
        <v>2188</v>
      </c>
      <c r="F23" s="9">
        <v>2124</v>
      </c>
      <c r="G23" s="9">
        <v>2040</v>
      </c>
      <c r="H23" s="9">
        <v>2039</v>
      </c>
      <c r="I23" s="9">
        <v>1927</v>
      </c>
      <c r="J23" s="9">
        <v>2015</v>
      </c>
      <c r="K23" s="9">
        <v>1969</v>
      </c>
      <c r="L23" s="9">
        <v>1951</v>
      </c>
      <c r="M23" s="9">
        <v>1902</v>
      </c>
      <c r="N23" s="9">
        <v>2016</v>
      </c>
      <c r="O23" s="9">
        <v>3015</v>
      </c>
    </row>
    <row r="24" spans="1:53" x14ac:dyDescent="0.25">
      <c r="A24" s="13" t="s">
        <v>42</v>
      </c>
      <c r="B24" s="9">
        <v>2898</v>
      </c>
      <c r="C24" s="9">
        <v>3297</v>
      </c>
      <c r="D24" s="9">
        <v>2924</v>
      </c>
      <c r="E24" s="9">
        <v>2626</v>
      </c>
      <c r="F24" s="9">
        <v>2583</v>
      </c>
      <c r="G24" s="9">
        <v>2433</v>
      </c>
      <c r="H24" s="9">
        <v>2517</v>
      </c>
      <c r="I24" s="9">
        <v>2475</v>
      </c>
      <c r="J24" s="9">
        <v>2398</v>
      </c>
      <c r="K24" s="9">
        <v>2391</v>
      </c>
      <c r="L24" s="9">
        <v>2483</v>
      </c>
      <c r="M24" s="9">
        <v>2302</v>
      </c>
      <c r="N24" s="9">
        <v>2428</v>
      </c>
      <c r="O24" s="9">
        <v>3413</v>
      </c>
    </row>
    <row r="26" spans="1:53" ht="18.75" x14ac:dyDescent="0.3">
      <c r="A26" s="19" t="s">
        <v>61</v>
      </c>
    </row>
    <row r="27" spans="1:53" x14ac:dyDescent="0.25">
      <c r="A27" s="46" t="s">
        <v>22</v>
      </c>
      <c r="B27" s="45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3"/>
      <c r="V27" s="23"/>
      <c r="W27" s="23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3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</row>
    <row r="28" spans="1:53" x14ac:dyDescent="0.25">
      <c r="A28" s="26" t="s">
        <v>50</v>
      </c>
      <c r="B28" s="27">
        <v>1</v>
      </c>
      <c r="C28" s="27">
        <v>2</v>
      </c>
      <c r="D28" s="27">
        <v>3</v>
      </c>
      <c r="E28" s="27">
        <v>4</v>
      </c>
      <c r="F28" s="27">
        <v>5</v>
      </c>
      <c r="G28" s="27">
        <v>6</v>
      </c>
      <c r="H28" s="27">
        <v>7</v>
      </c>
      <c r="I28" s="27">
        <v>8</v>
      </c>
      <c r="J28" s="27">
        <v>9</v>
      </c>
      <c r="K28" s="27">
        <v>10</v>
      </c>
      <c r="L28" s="27">
        <v>11</v>
      </c>
      <c r="M28" s="27">
        <v>12</v>
      </c>
      <c r="N28" s="27">
        <v>13</v>
      </c>
      <c r="O28" s="27">
        <v>14</v>
      </c>
      <c r="P28" s="27">
        <v>15</v>
      </c>
      <c r="Q28" s="27">
        <v>16</v>
      </c>
      <c r="R28" s="27">
        <v>17</v>
      </c>
      <c r="S28" s="27">
        <v>18</v>
      </c>
      <c r="T28" s="27">
        <v>19</v>
      </c>
      <c r="U28" s="27">
        <v>20</v>
      </c>
      <c r="V28" s="27">
        <v>21</v>
      </c>
      <c r="W28" s="27">
        <v>22</v>
      </c>
      <c r="X28" s="27">
        <v>23</v>
      </c>
      <c r="Y28" s="27">
        <v>24</v>
      </c>
      <c r="Z28" s="27">
        <v>25</v>
      </c>
      <c r="AA28" s="27">
        <v>26</v>
      </c>
      <c r="AB28" s="27">
        <v>27</v>
      </c>
      <c r="AC28" s="27">
        <v>28</v>
      </c>
      <c r="AD28" s="27">
        <v>29</v>
      </c>
      <c r="AE28" s="27">
        <v>30</v>
      </c>
      <c r="AF28" s="27">
        <v>31</v>
      </c>
      <c r="AG28" s="27">
        <v>32</v>
      </c>
      <c r="AH28" s="27">
        <v>33</v>
      </c>
      <c r="AI28" s="27">
        <v>34</v>
      </c>
      <c r="AJ28" s="27">
        <v>35</v>
      </c>
      <c r="AK28" s="27">
        <v>36</v>
      </c>
      <c r="AL28" s="27">
        <v>37</v>
      </c>
      <c r="AM28" s="27">
        <v>38</v>
      </c>
      <c r="AN28" s="27">
        <v>39</v>
      </c>
      <c r="AO28" s="27">
        <v>40</v>
      </c>
      <c r="AP28" s="27">
        <v>41</v>
      </c>
      <c r="AQ28" s="27">
        <v>42</v>
      </c>
      <c r="AR28" s="27">
        <v>43</v>
      </c>
      <c r="AS28" s="27">
        <v>44</v>
      </c>
      <c r="AT28" s="27">
        <v>45</v>
      </c>
      <c r="AU28" s="27">
        <v>46</v>
      </c>
      <c r="AV28" s="27">
        <v>47</v>
      </c>
      <c r="AW28" s="27">
        <v>48</v>
      </c>
      <c r="AX28" s="27">
        <v>49</v>
      </c>
      <c r="AY28" s="27">
        <v>50</v>
      </c>
      <c r="AZ28" s="27">
        <v>51</v>
      </c>
      <c r="BA28" s="27">
        <v>52</v>
      </c>
    </row>
    <row r="29" spans="1:53" x14ac:dyDescent="0.25">
      <c r="A29" s="44" t="s">
        <v>51</v>
      </c>
      <c r="B29" s="24">
        <v>43</v>
      </c>
      <c r="C29" s="24">
        <v>50</v>
      </c>
      <c r="D29" s="24">
        <v>59</v>
      </c>
      <c r="E29" s="24">
        <v>42</v>
      </c>
      <c r="F29" s="24">
        <v>57</v>
      </c>
      <c r="G29" s="24">
        <v>54</v>
      </c>
      <c r="H29" s="24">
        <v>49</v>
      </c>
      <c r="I29" s="24">
        <v>59</v>
      </c>
      <c r="J29" s="24">
        <v>52</v>
      </c>
      <c r="K29" s="24">
        <v>45</v>
      </c>
      <c r="L29" s="24">
        <v>57</v>
      </c>
      <c r="M29" s="24">
        <v>49</v>
      </c>
      <c r="N29" s="24">
        <v>45</v>
      </c>
      <c r="O29" s="24">
        <v>41</v>
      </c>
      <c r="P29" s="24">
        <v>47</v>
      </c>
      <c r="Q29" s="24">
        <v>48</v>
      </c>
      <c r="R29" s="24">
        <v>34</v>
      </c>
      <c r="S29" s="24">
        <v>46</v>
      </c>
      <c r="T29" s="24">
        <v>56</v>
      </c>
      <c r="U29" s="23">
        <v>44</v>
      </c>
      <c r="V29" s="23">
        <v>51</v>
      </c>
      <c r="W29" s="23">
        <v>45</v>
      </c>
      <c r="X29" s="24">
        <v>48</v>
      </c>
      <c r="Y29" s="24">
        <v>46</v>
      </c>
      <c r="Z29" s="24">
        <v>46</v>
      </c>
      <c r="AA29" s="24">
        <v>39</v>
      </c>
      <c r="AB29" s="24">
        <v>33</v>
      </c>
      <c r="AC29" s="24">
        <v>44</v>
      </c>
      <c r="AD29" s="24">
        <v>45</v>
      </c>
      <c r="AE29" s="24">
        <v>57</v>
      </c>
      <c r="AF29" s="24">
        <v>57</v>
      </c>
      <c r="AG29" s="24">
        <v>57</v>
      </c>
      <c r="AH29" s="24">
        <v>54</v>
      </c>
      <c r="AI29" s="24">
        <v>47</v>
      </c>
      <c r="AJ29" s="24">
        <v>45</v>
      </c>
      <c r="AK29" s="24">
        <v>54</v>
      </c>
      <c r="AL29" s="24">
        <v>60</v>
      </c>
      <c r="AM29" s="23">
        <v>45</v>
      </c>
      <c r="AN29" s="24">
        <v>55</v>
      </c>
      <c r="AO29" s="24">
        <v>68</v>
      </c>
      <c r="AP29" s="24">
        <v>46</v>
      </c>
      <c r="AQ29" s="24">
        <v>54</v>
      </c>
      <c r="AR29" s="24">
        <v>49</v>
      </c>
      <c r="AS29" s="24">
        <v>45</v>
      </c>
      <c r="AT29" s="24">
        <v>52</v>
      </c>
      <c r="AU29" s="24">
        <v>46</v>
      </c>
      <c r="AV29" s="24">
        <v>57</v>
      </c>
      <c r="AW29" s="24">
        <v>56</v>
      </c>
      <c r="AX29" s="24">
        <v>50</v>
      </c>
      <c r="AY29" s="24">
        <v>52</v>
      </c>
      <c r="AZ29" s="24">
        <v>53</v>
      </c>
      <c r="BA29" s="24">
        <v>34</v>
      </c>
    </row>
    <row r="30" spans="1:53" x14ac:dyDescent="0.25">
      <c r="A30" s="21" t="s">
        <v>44</v>
      </c>
      <c r="B30" s="24">
        <v>15</v>
      </c>
      <c r="C30" s="24">
        <v>20</v>
      </c>
      <c r="D30" s="24">
        <v>29</v>
      </c>
      <c r="E30" s="24">
        <v>22</v>
      </c>
      <c r="F30" s="24">
        <v>15</v>
      </c>
      <c r="G30" s="24">
        <v>25</v>
      </c>
      <c r="H30" s="24">
        <v>17</v>
      </c>
      <c r="I30" s="24">
        <v>30</v>
      </c>
      <c r="J30" s="24">
        <v>20</v>
      </c>
      <c r="K30" s="24">
        <v>16</v>
      </c>
      <c r="L30" s="24">
        <v>24</v>
      </c>
      <c r="M30" s="24">
        <v>24</v>
      </c>
      <c r="N30" s="24">
        <v>17</v>
      </c>
      <c r="O30" s="24">
        <v>13</v>
      </c>
      <c r="P30" s="24">
        <v>23</v>
      </c>
      <c r="Q30" s="24">
        <v>21</v>
      </c>
      <c r="R30" s="24">
        <v>18</v>
      </c>
      <c r="S30" s="24">
        <v>18</v>
      </c>
      <c r="T30" s="24">
        <v>17</v>
      </c>
      <c r="U30" s="23">
        <v>14</v>
      </c>
      <c r="V30" s="23">
        <v>21</v>
      </c>
      <c r="W30" s="23">
        <v>16</v>
      </c>
      <c r="X30" s="24">
        <v>18</v>
      </c>
      <c r="Y30" s="24">
        <v>18</v>
      </c>
      <c r="Z30" s="24">
        <v>20</v>
      </c>
      <c r="AA30" s="24">
        <v>21</v>
      </c>
      <c r="AB30" s="24">
        <v>26</v>
      </c>
      <c r="AC30" s="24">
        <v>16</v>
      </c>
      <c r="AD30" s="24">
        <v>14</v>
      </c>
      <c r="AE30" s="24">
        <v>14</v>
      </c>
      <c r="AF30" s="24">
        <v>11</v>
      </c>
      <c r="AG30" s="24">
        <v>12</v>
      </c>
      <c r="AH30" s="24">
        <v>24</v>
      </c>
      <c r="AI30" s="24">
        <v>8</v>
      </c>
      <c r="AJ30" s="24">
        <v>16</v>
      </c>
      <c r="AK30" s="24">
        <v>19</v>
      </c>
      <c r="AL30" s="24">
        <v>12</v>
      </c>
      <c r="AM30" s="23">
        <v>18</v>
      </c>
      <c r="AN30" s="24">
        <v>14</v>
      </c>
      <c r="AO30" s="24">
        <v>15</v>
      </c>
      <c r="AP30" s="24">
        <v>16</v>
      </c>
      <c r="AQ30" s="24">
        <v>14</v>
      </c>
      <c r="AR30" s="24">
        <v>14</v>
      </c>
      <c r="AS30" s="24">
        <v>19</v>
      </c>
      <c r="AT30" s="24">
        <v>7</v>
      </c>
      <c r="AU30" s="24">
        <v>19</v>
      </c>
      <c r="AV30" s="24">
        <v>19</v>
      </c>
      <c r="AW30" s="24">
        <v>14</v>
      </c>
      <c r="AX30" s="24">
        <v>17</v>
      </c>
      <c r="AY30" s="24">
        <v>32</v>
      </c>
      <c r="AZ30" s="24">
        <v>19</v>
      </c>
      <c r="BA30" s="24">
        <v>13</v>
      </c>
    </row>
    <row r="31" spans="1:53" x14ac:dyDescent="0.25">
      <c r="A31" s="21" t="s">
        <v>45</v>
      </c>
      <c r="B31" s="24">
        <v>215</v>
      </c>
      <c r="C31" s="24">
        <v>280</v>
      </c>
      <c r="D31" s="24">
        <v>319</v>
      </c>
      <c r="E31" s="24">
        <v>339</v>
      </c>
      <c r="F31" s="24">
        <v>307</v>
      </c>
      <c r="G31" s="24">
        <v>267</v>
      </c>
      <c r="H31" s="24">
        <v>305</v>
      </c>
      <c r="I31" s="24">
        <v>276</v>
      </c>
      <c r="J31" s="24">
        <v>288</v>
      </c>
      <c r="K31" s="24">
        <v>303</v>
      </c>
      <c r="L31" s="24">
        <v>299</v>
      </c>
      <c r="M31" s="24">
        <v>293</v>
      </c>
      <c r="N31" s="24">
        <v>289</v>
      </c>
      <c r="O31" s="24">
        <v>296</v>
      </c>
      <c r="P31" s="24">
        <v>288</v>
      </c>
      <c r="Q31" s="24">
        <v>251</v>
      </c>
      <c r="R31" s="24">
        <v>273</v>
      </c>
      <c r="S31" s="24">
        <v>297</v>
      </c>
      <c r="T31" s="24">
        <v>262</v>
      </c>
      <c r="U31" s="23">
        <v>304</v>
      </c>
      <c r="V31" s="23">
        <v>309</v>
      </c>
      <c r="W31" s="23">
        <v>239</v>
      </c>
      <c r="X31" s="24">
        <v>306</v>
      </c>
      <c r="Y31" s="24">
        <v>298</v>
      </c>
      <c r="Z31" s="24">
        <v>279</v>
      </c>
      <c r="AA31" s="24">
        <v>273</v>
      </c>
      <c r="AB31" s="24">
        <v>255</v>
      </c>
      <c r="AC31" s="24">
        <v>259</v>
      </c>
      <c r="AD31" s="24">
        <v>279</v>
      </c>
      <c r="AE31" s="24">
        <v>267</v>
      </c>
      <c r="AF31" s="24">
        <v>265</v>
      </c>
      <c r="AG31" s="24">
        <v>245</v>
      </c>
      <c r="AH31" s="24">
        <v>277</v>
      </c>
      <c r="AI31" s="24">
        <v>264</v>
      </c>
      <c r="AJ31" s="24">
        <v>224</v>
      </c>
      <c r="AK31" s="24">
        <v>268</v>
      </c>
      <c r="AL31" s="24">
        <v>297</v>
      </c>
      <c r="AM31" s="23">
        <v>264</v>
      </c>
      <c r="AN31" s="24">
        <v>269</v>
      </c>
      <c r="AO31" s="24">
        <v>325</v>
      </c>
      <c r="AP31" s="24">
        <v>302</v>
      </c>
      <c r="AQ31" s="24">
        <v>303</v>
      </c>
      <c r="AR31" s="24">
        <v>281</v>
      </c>
      <c r="AS31" s="24">
        <v>289</v>
      </c>
      <c r="AT31" s="24">
        <v>314</v>
      </c>
      <c r="AU31" s="24">
        <v>271</v>
      </c>
      <c r="AV31" s="24">
        <v>283</v>
      </c>
      <c r="AW31" s="24">
        <v>312</v>
      </c>
      <c r="AX31" s="24">
        <v>315</v>
      </c>
      <c r="AY31" s="24">
        <v>315</v>
      </c>
      <c r="AZ31" s="24">
        <v>368</v>
      </c>
      <c r="BA31" s="24">
        <v>148</v>
      </c>
    </row>
    <row r="32" spans="1:53" x14ac:dyDescent="0.25">
      <c r="A32" s="21" t="s">
        <v>46</v>
      </c>
      <c r="B32" s="24">
        <v>1199</v>
      </c>
      <c r="C32" s="24">
        <v>1419</v>
      </c>
      <c r="D32" s="24">
        <v>1373</v>
      </c>
      <c r="E32" s="24">
        <v>1438</v>
      </c>
      <c r="F32" s="24">
        <v>1367</v>
      </c>
      <c r="G32" s="24">
        <v>1387</v>
      </c>
      <c r="H32" s="24">
        <v>1372</v>
      </c>
      <c r="I32" s="24">
        <v>1395</v>
      </c>
      <c r="J32" s="24">
        <v>1264</v>
      </c>
      <c r="K32" s="24">
        <v>1342</v>
      </c>
      <c r="L32" s="24">
        <v>1311</v>
      </c>
      <c r="M32" s="24">
        <v>1249</v>
      </c>
      <c r="N32" s="24">
        <v>1222</v>
      </c>
      <c r="O32" s="24">
        <v>1232</v>
      </c>
      <c r="P32" s="24">
        <v>1265</v>
      </c>
      <c r="Q32" s="24">
        <v>1100</v>
      </c>
      <c r="R32" s="24">
        <v>1207</v>
      </c>
      <c r="S32" s="24">
        <v>1334</v>
      </c>
      <c r="T32" s="24">
        <v>1094</v>
      </c>
      <c r="U32" s="23">
        <v>1274</v>
      </c>
      <c r="V32" s="23">
        <v>1262</v>
      </c>
      <c r="W32" s="23">
        <v>991</v>
      </c>
      <c r="X32" s="24">
        <v>1223</v>
      </c>
      <c r="Y32" s="24">
        <v>1149</v>
      </c>
      <c r="Z32" s="24">
        <v>1150</v>
      </c>
      <c r="AA32" s="24">
        <v>1214</v>
      </c>
      <c r="AB32" s="24">
        <v>1112</v>
      </c>
      <c r="AC32" s="24">
        <v>1140</v>
      </c>
      <c r="AD32" s="24">
        <v>1136</v>
      </c>
      <c r="AE32" s="24">
        <v>1117</v>
      </c>
      <c r="AF32" s="24">
        <v>1123</v>
      </c>
      <c r="AG32" s="24">
        <v>1095</v>
      </c>
      <c r="AH32" s="24">
        <v>1244</v>
      </c>
      <c r="AI32" s="24">
        <v>1127</v>
      </c>
      <c r="AJ32" s="24">
        <v>1026</v>
      </c>
      <c r="AK32" s="24">
        <v>1199</v>
      </c>
      <c r="AL32" s="24">
        <v>1169</v>
      </c>
      <c r="AM32" s="23">
        <v>1174</v>
      </c>
      <c r="AN32" s="24">
        <v>1197</v>
      </c>
      <c r="AO32" s="24">
        <v>1189</v>
      </c>
      <c r="AP32" s="24">
        <v>1137</v>
      </c>
      <c r="AQ32" s="24">
        <v>1154</v>
      </c>
      <c r="AR32" s="24">
        <v>1198</v>
      </c>
      <c r="AS32" s="24">
        <v>1196</v>
      </c>
      <c r="AT32" s="24">
        <v>1236</v>
      </c>
      <c r="AU32" s="24">
        <v>1254</v>
      </c>
      <c r="AV32" s="24">
        <v>1225</v>
      </c>
      <c r="AW32" s="24">
        <v>1237</v>
      </c>
      <c r="AX32" s="24">
        <v>1275</v>
      </c>
      <c r="AY32" s="24">
        <v>1313</v>
      </c>
      <c r="AZ32" s="24">
        <v>1316</v>
      </c>
      <c r="BA32" s="24">
        <v>773</v>
      </c>
    </row>
    <row r="33" spans="1:53" x14ac:dyDescent="0.25">
      <c r="A33" s="21" t="s">
        <v>47</v>
      </c>
      <c r="B33" s="24">
        <v>1766</v>
      </c>
      <c r="C33" s="24">
        <v>2179</v>
      </c>
      <c r="D33" s="24">
        <v>2004</v>
      </c>
      <c r="E33" s="24">
        <v>1936</v>
      </c>
      <c r="F33" s="24">
        <v>1852</v>
      </c>
      <c r="G33" s="24">
        <v>1955</v>
      </c>
      <c r="H33" s="24">
        <v>1911</v>
      </c>
      <c r="I33" s="24">
        <v>1824</v>
      </c>
      <c r="J33" s="24">
        <v>1826</v>
      </c>
      <c r="K33" s="24">
        <v>1857</v>
      </c>
      <c r="L33" s="24">
        <v>1718</v>
      </c>
      <c r="M33" s="24">
        <v>1713</v>
      </c>
      <c r="N33" s="24">
        <v>1643</v>
      </c>
      <c r="O33" s="24">
        <v>1614</v>
      </c>
      <c r="P33" s="24">
        <v>1712</v>
      </c>
      <c r="Q33" s="24">
        <v>1446</v>
      </c>
      <c r="R33" s="24">
        <v>1730</v>
      </c>
      <c r="S33" s="24">
        <v>1869</v>
      </c>
      <c r="T33" s="24">
        <v>1513</v>
      </c>
      <c r="U33" s="23">
        <v>1650</v>
      </c>
      <c r="V33" s="23">
        <v>1765</v>
      </c>
      <c r="W33" s="23">
        <v>1382</v>
      </c>
      <c r="X33" s="24">
        <v>1741</v>
      </c>
      <c r="Y33" s="24">
        <v>1658</v>
      </c>
      <c r="Z33" s="24">
        <v>1625</v>
      </c>
      <c r="AA33" s="24">
        <v>1605</v>
      </c>
      <c r="AB33" s="24">
        <v>1561</v>
      </c>
      <c r="AC33" s="24">
        <v>1564</v>
      </c>
      <c r="AD33" s="24">
        <v>1500</v>
      </c>
      <c r="AE33" s="24">
        <v>1598</v>
      </c>
      <c r="AF33" s="24">
        <v>1597</v>
      </c>
      <c r="AG33" s="24">
        <v>1578</v>
      </c>
      <c r="AH33" s="24">
        <v>1573</v>
      </c>
      <c r="AI33" s="24">
        <v>1582</v>
      </c>
      <c r="AJ33" s="24">
        <v>1419</v>
      </c>
      <c r="AK33" s="24">
        <v>1643</v>
      </c>
      <c r="AL33" s="24">
        <v>1617</v>
      </c>
      <c r="AM33" s="23">
        <v>1592</v>
      </c>
      <c r="AN33" s="24">
        <v>1547</v>
      </c>
      <c r="AO33" s="24">
        <v>1665</v>
      </c>
      <c r="AP33" s="24">
        <v>1595</v>
      </c>
      <c r="AQ33" s="24">
        <v>1628</v>
      </c>
      <c r="AR33" s="24">
        <v>1663</v>
      </c>
      <c r="AS33" s="24">
        <v>1663</v>
      </c>
      <c r="AT33" s="24">
        <v>1676</v>
      </c>
      <c r="AU33" s="24">
        <v>1673</v>
      </c>
      <c r="AV33" s="24">
        <v>1743</v>
      </c>
      <c r="AW33" s="24">
        <v>1751</v>
      </c>
      <c r="AX33" s="24">
        <v>1689</v>
      </c>
      <c r="AY33" s="24">
        <v>1793</v>
      </c>
      <c r="AZ33" s="24">
        <v>1903</v>
      </c>
      <c r="BA33" s="24">
        <v>1185</v>
      </c>
    </row>
    <row r="34" spans="1:53" x14ac:dyDescent="0.25">
      <c r="A34" s="21" t="s">
        <v>48</v>
      </c>
      <c r="B34" s="24">
        <v>3078</v>
      </c>
      <c r="C34" s="24">
        <v>3590</v>
      </c>
      <c r="D34" s="24">
        <v>3414</v>
      </c>
      <c r="E34" s="24">
        <v>3266</v>
      </c>
      <c r="F34" s="24">
        <v>3126</v>
      </c>
      <c r="G34" s="24">
        <v>3251</v>
      </c>
      <c r="H34" s="24">
        <v>3392</v>
      </c>
      <c r="I34" s="24">
        <v>3169</v>
      </c>
      <c r="J34" s="24">
        <v>3117</v>
      </c>
      <c r="K34" s="24">
        <v>3042</v>
      </c>
      <c r="L34" s="24">
        <v>2933</v>
      </c>
      <c r="M34" s="24">
        <v>2948</v>
      </c>
      <c r="N34" s="24">
        <v>2794</v>
      </c>
      <c r="O34" s="24">
        <v>2937</v>
      </c>
      <c r="P34" s="24">
        <v>2907</v>
      </c>
      <c r="Q34" s="24">
        <v>2547</v>
      </c>
      <c r="R34" s="24">
        <v>2811</v>
      </c>
      <c r="S34" s="24">
        <v>3207</v>
      </c>
      <c r="T34" s="24">
        <v>2579</v>
      </c>
      <c r="U34" s="23">
        <v>2864</v>
      </c>
      <c r="V34" s="23">
        <v>2946</v>
      </c>
      <c r="W34" s="23">
        <v>2403</v>
      </c>
      <c r="X34" s="24">
        <v>2846</v>
      </c>
      <c r="Y34" s="24">
        <v>2672</v>
      </c>
      <c r="Z34" s="24">
        <v>2711</v>
      </c>
      <c r="AA34" s="24">
        <v>2692</v>
      </c>
      <c r="AB34" s="24">
        <v>2650</v>
      </c>
      <c r="AC34" s="24">
        <v>2616</v>
      </c>
      <c r="AD34" s="24">
        <v>2610</v>
      </c>
      <c r="AE34" s="24">
        <v>2580</v>
      </c>
      <c r="AF34" s="24">
        <v>2664</v>
      </c>
      <c r="AG34" s="24">
        <v>2575</v>
      </c>
      <c r="AH34" s="24">
        <v>2530</v>
      </c>
      <c r="AI34" s="24">
        <v>2479</v>
      </c>
      <c r="AJ34" s="24">
        <v>2319</v>
      </c>
      <c r="AK34" s="24">
        <v>2775</v>
      </c>
      <c r="AL34" s="24">
        <v>2654</v>
      </c>
      <c r="AM34" s="23">
        <v>2695</v>
      </c>
      <c r="AN34" s="24">
        <v>2760</v>
      </c>
      <c r="AO34" s="24">
        <v>2780</v>
      </c>
      <c r="AP34" s="24">
        <v>2869</v>
      </c>
      <c r="AQ34" s="24">
        <v>2920</v>
      </c>
      <c r="AR34" s="24">
        <v>2799</v>
      </c>
      <c r="AS34" s="24">
        <v>2938</v>
      </c>
      <c r="AT34" s="24">
        <v>2998</v>
      </c>
      <c r="AU34" s="24">
        <v>3070</v>
      </c>
      <c r="AV34" s="24">
        <v>3163</v>
      </c>
      <c r="AW34" s="24">
        <v>3142</v>
      </c>
      <c r="AX34" s="24">
        <v>3078</v>
      </c>
      <c r="AY34" s="24">
        <v>3215</v>
      </c>
      <c r="AZ34" s="24">
        <v>3299</v>
      </c>
      <c r="BA34" s="24">
        <v>2231</v>
      </c>
    </row>
    <row r="35" spans="1:53" x14ac:dyDescent="0.25">
      <c r="A35" s="22" t="s">
        <v>49</v>
      </c>
      <c r="B35" s="24">
        <v>4639</v>
      </c>
      <c r="C35" s="24">
        <v>5071</v>
      </c>
      <c r="D35" s="24">
        <v>4662</v>
      </c>
      <c r="E35" s="24">
        <v>4697</v>
      </c>
      <c r="F35" s="24">
        <v>4573</v>
      </c>
      <c r="G35" s="24">
        <v>4721</v>
      </c>
      <c r="H35" s="24">
        <v>4778</v>
      </c>
      <c r="I35" s="24">
        <v>4542</v>
      </c>
      <c r="J35" s="24">
        <v>4477</v>
      </c>
      <c r="K35" s="24">
        <v>4293</v>
      </c>
      <c r="L35" s="24">
        <v>4225</v>
      </c>
      <c r="M35" s="24">
        <v>4126</v>
      </c>
      <c r="N35" s="24">
        <v>3857</v>
      </c>
      <c r="O35" s="24">
        <v>3993</v>
      </c>
      <c r="P35" s="24">
        <v>4049</v>
      </c>
      <c r="Q35" s="24">
        <v>3612</v>
      </c>
      <c r="R35" s="24">
        <v>3986</v>
      </c>
      <c r="S35" s="24">
        <v>4436</v>
      </c>
      <c r="T35" s="24">
        <v>3534</v>
      </c>
      <c r="U35" s="23">
        <v>4122</v>
      </c>
      <c r="V35" s="23">
        <v>3930</v>
      </c>
      <c r="W35" s="23">
        <v>3184</v>
      </c>
      <c r="X35" s="24">
        <v>3958</v>
      </c>
      <c r="Y35" s="24">
        <v>3604</v>
      </c>
      <c r="Z35" s="24">
        <v>3627</v>
      </c>
      <c r="AA35" s="24">
        <v>3667</v>
      </c>
      <c r="AB35" s="24">
        <v>3425</v>
      </c>
      <c r="AC35" s="24">
        <v>3540</v>
      </c>
      <c r="AD35" s="24">
        <v>3496</v>
      </c>
      <c r="AE35" s="24">
        <v>3479</v>
      </c>
      <c r="AF35" s="24">
        <v>3554</v>
      </c>
      <c r="AG35" s="24">
        <v>3560</v>
      </c>
      <c r="AH35" s="24">
        <v>3391</v>
      </c>
      <c r="AI35" s="24">
        <v>3487</v>
      </c>
      <c r="AJ35" s="24">
        <v>3193</v>
      </c>
      <c r="AK35" s="24">
        <v>3737</v>
      </c>
      <c r="AL35" s="24">
        <v>3704</v>
      </c>
      <c r="AM35" s="23">
        <v>3652</v>
      </c>
      <c r="AN35" s="24">
        <v>3675</v>
      </c>
      <c r="AO35" s="24">
        <v>3757</v>
      </c>
      <c r="AP35" s="24">
        <v>4008</v>
      </c>
      <c r="AQ35" s="24">
        <v>4083</v>
      </c>
      <c r="AR35" s="24">
        <v>4017</v>
      </c>
      <c r="AS35" s="24">
        <v>4014</v>
      </c>
      <c r="AT35" s="24">
        <v>4414</v>
      </c>
      <c r="AU35" s="24">
        <v>4317</v>
      </c>
      <c r="AV35" s="24">
        <v>4392</v>
      </c>
      <c r="AW35" s="24">
        <v>4446</v>
      </c>
      <c r="AX35" s="24">
        <v>4392</v>
      </c>
      <c r="AY35" s="24">
        <v>4468</v>
      </c>
      <c r="AZ35" s="24">
        <v>4968</v>
      </c>
      <c r="BA35" s="24">
        <v>3149</v>
      </c>
    </row>
    <row r="36" spans="1:53" x14ac:dyDescent="0.25">
      <c r="A36" s="43" t="s">
        <v>65</v>
      </c>
      <c r="E36" s="20">
        <f>SUM(E29:E35)</f>
        <v>11740</v>
      </c>
      <c r="F36" s="20">
        <f t="shared" ref="F36:BA36" si="0">SUM(F29:F35)</f>
        <v>11297</v>
      </c>
      <c r="G36" s="20">
        <f t="shared" si="0"/>
        <v>11660</v>
      </c>
      <c r="H36" s="20">
        <f t="shared" si="0"/>
        <v>11824</v>
      </c>
      <c r="I36" s="20">
        <f t="shared" si="0"/>
        <v>11295</v>
      </c>
      <c r="J36" s="20">
        <f t="shared" si="0"/>
        <v>11044</v>
      </c>
      <c r="K36" s="20">
        <f t="shared" si="0"/>
        <v>10898</v>
      </c>
      <c r="L36" s="20">
        <f t="shared" si="0"/>
        <v>10567</v>
      </c>
      <c r="M36" s="20">
        <f t="shared" si="0"/>
        <v>10402</v>
      </c>
      <c r="N36" s="20">
        <f t="shared" si="0"/>
        <v>9867</v>
      </c>
      <c r="O36" s="20">
        <f t="shared" si="0"/>
        <v>10126</v>
      </c>
      <c r="P36" s="20">
        <f t="shared" si="0"/>
        <v>10291</v>
      </c>
      <c r="Q36" s="20">
        <f t="shared" si="0"/>
        <v>9025</v>
      </c>
      <c r="R36" s="20">
        <f t="shared" si="0"/>
        <v>10059</v>
      </c>
      <c r="S36" s="20">
        <f t="shared" si="0"/>
        <v>11207</v>
      </c>
      <c r="T36" s="20">
        <f t="shared" si="0"/>
        <v>9055</v>
      </c>
      <c r="U36" s="20">
        <f t="shared" si="0"/>
        <v>10272</v>
      </c>
      <c r="V36" s="20">
        <f t="shared" si="0"/>
        <v>10284</v>
      </c>
      <c r="W36" s="20">
        <f t="shared" si="0"/>
        <v>8260</v>
      </c>
      <c r="X36" s="20">
        <f t="shared" si="0"/>
        <v>10140</v>
      </c>
      <c r="Y36" s="20">
        <f t="shared" si="0"/>
        <v>9445</v>
      </c>
      <c r="Z36" s="20">
        <f t="shared" si="0"/>
        <v>9458</v>
      </c>
      <c r="AA36" s="20">
        <f t="shared" si="0"/>
        <v>9511</v>
      </c>
      <c r="AB36" s="20">
        <f t="shared" si="0"/>
        <v>9062</v>
      </c>
      <c r="AC36" s="20">
        <f t="shared" si="0"/>
        <v>9179</v>
      </c>
      <c r="AD36" s="20">
        <f t="shared" si="0"/>
        <v>9080</v>
      </c>
      <c r="AE36" s="20">
        <f t="shared" si="0"/>
        <v>9112</v>
      </c>
      <c r="AF36" s="20">
        <f t="shared" si="0"/>
        <v>9271</v>
      </c>
      <c r="AG36" s="20">
        <f t="shared" si="0"/>
        <v>9122</v>
      </c>
      <c r="AH36" s="20">
        <f t="shared" si="0"/>
        <v>9093</v>
      </c>
      <c r="AI36" s="20">
        <f t="shared" si="0"/>
        <v>8994</v>
      </c>
      <c r="AJ36" s="20">
        <f t="shared" si="0"/>
        <v>8242</v>
      </c>
      <c r="AK36" s="20">
        <f t="shared" si="0"/>
        <v>9695</v>
      </c>
      <c r="AL36" s="20">
        <f t="shared" si="0"/>
        <v>9513</v>
      </c>
      <c r="AM36" s="20">
        <f t="shared" si="0"/>
        <v>9440</v>
      </c>
      <c r="AN36" s="20">
        <f t="shared" si="0"/>
        <v>9517</v>
      </c>
      <c r="AO36" s="20">
        <f t="shared" si="0"/>
        <v>9799</v>
      </c>
      <c r="AP36" s="20">
        <f t="shared" si="0"/>
        <v>9973</v>
      </c>
      <c r="AQ36" s="20">
        <f t="shared" si="0"/>
        <v>10156</v>
      </c>
      <c r="AR36" s="20">
        <f t="shared" si="0"/>
        <v>10021</v>
      </c>
      <c r="AS36" s="20">
        <f t="shared" si="0"/>
        <v>10164</v>
      </c>
      <c r="AT36" s="20">
        <f t="shared" si="0"/>
        <v>10697</v>
      </c>
      <c r="AU36" s="20">
        <f t="shared" si="0"/>
        <v>10650</v>
      </c>
      <c r="AV36" s="20">
        <f t="shared" si="0"/>
        <v>10882</v>
      </c>
      <c r="AW36" s="20">
        <f t="shared" si="0"/>
        <v>10958</v>
      </c>
      <c r="AX36" s="20">
        <f t="shared" si="0"/>
        <v>10816</v>
      </c>
      <c r="AY36" s="20">
        <f t="shared" si="0"/>
        <v>11188</v>
      </c>
      <c r="AZ36" s="20">
        <f t="shared" si="0"/>
        <v>11926</v>
      </c>
      <c r="BA36" s="20">
        <f t="shared" si="0"/>
        <v>7533</v>
      </c>
    </row>
    <row r="39" spans="1:53" ht="18.75" x14ac:dyDescent="0.3">
      <c r="A39" s="19" t="s">
        <v>68</v>
      </c>
    </row>
    <row r="40" spans="1:53" x14ac:dyDescent="0.25">
      <c r="A40" s="28" t="s">
        <v>50</v>
      </c>
      <c r="B40" s="27">
        <v>1</v>
      </c>
      <c r="C40" s="27">
        <v>2</v>
      </c>
      <c r="D40" s="27">
        <v>3</v>
      </c>
      <c r="E40" s="27">
        <v>4</v>
      </c>
      <c r="F40" s="27">
        <v>5</v>
      </c>
      <c r="G40" s="27">
        <v>6</v>
      </c>
      <c r="H40" s="27">
        <v>7</v>
      </c>
      <c r="I40" s="27">
        <v>8</v>
      </c>
      <c r="J40" s="27">
        <v>9</v>
      </c>
      <c r="K40" s="27">
        <v>10</v>
      </c>
      <c r="L40" s="27">
        <v>11</v>
      </c>
      <c r="M40" s="27">
        <v>12</v>
      </c>
      <c r="N40" s="27">
        <v>13</v>
      </c>
      <c r="O40" s="27">
        <v>14</v>
      </c>
      <c r="P40" s="27">
        <v>15</v>
      </c>
      <c r="Q40" s="27">
        <v>16</v>
      </c>
      <c r="R40" s="27">
        <v>17</v>
      </c>
      <c r="S40" s="27">
        <v>18</v>
      </c>
      <c r="T40" s="27">
        <v>19</v>
      </c>
      <c r="U40" s="27">
        <v>20</v>
      </c>
      <c r="V40" s="27">
        <v>21</v>
      </c>
      <c r="W40" s="27">
        <v>22</v>
      </c>
      <c r="X40" s="27">
        <v>23</v>
      </c>
      <c r="Y40" s="27">
        <v>24</v>
      </c>
      <c r="Z40" s="27">
        <v>25</v>
      </c>
      <c r="AA40" s="27">
        <v>26</v>
      </c>
      <c r="AB40" s="27">
        <v>27</v>
      </c>
      <c r="AC40" s="27">
        <v>28</v>
      </c>
      <c r="AD40" s="27">
        <v>29</v>
      </c>
      <c r="AE40" s="27">
        <v>30</v>
      </c>
      <c r="AF40" s="27">
        <v>31</v>
      </c>
      <c r="AG40" s="27">
        <v>32</v>
      </c>
      <c r="AH40" s="27">
        <v>33</v>
      </c>
      <c r="AI40" s="27">
        <v>34</v>
      </c>
      <c r="AJ40" s="27">
        <v>35</v>
      </c>
      <c r="AK40" s="27">
        <v>36</v>
      </c>
      <c r="AL40" s="27">
        <v>37</v>
      </c>
      <c r="AM40" s="27">
        <v>38</v>
      </c>
      <c r="AN40" s="27">
        <v>39</v>
      </c>
      <c r="AO40" s="27">
        <v>40</v>
      </c>
      <c r="AP40" s="27">
        <v>41</v>
      </c>
      <c r="AQ40" s="27">
        <v>42</v>
      </c>
      <c r="AR40" s="27">
        <v>43</v>
      </c>
      <c r="AS40" s="27">
        <v>44</v>
      </c>
      <c r="AT40" s="27">
        <v>45</v>
      </c>
      <c r="AU40" s="27">
        <v>46</v>
      </c>
      <c r="AV40" s="27">
        <v>47</v>
      </c>
      <c r="AW40" s="27">
        <v>48</v>
      </c>
      <c r="AX40" s="27">
        <v>49</v>
      </c>
      <c r="AY40" s="27">
        <v>50</v>
      </c>
      <c r="AZ40" s="27">
        <v>51</v>
      </c>
      <c r="BA40" s="27">
        <v>52</v>
      </c>
    </row>
    <row r="41" spans="1:53" x14ac:dyDescent="0.25">
      <c r="A41" s="44" t="s">
        <v>51</v>
      </c>
      <c r="B41">
        <f>B5</f>
        <v>48</v>
      </c>
      <c r="C41">
        <f t="shared" ref="C41:BA41" si="1">C5</f>
        <v>50</v>
      </c>
      <c r="D41">
        <f t="shared" si="1"/>
        <v>69</v>
      </c>
      <c r="E41">
        <f t="shared" si="1"/>
        <v>53</v>
      </c>
      <c r="F41">
        <f t="shared" si="1"/>
        <v>50</v>
      </c>
      <c r="G41">
        <f t="shared" si="1"/>
        <v>30</v>
      </c>
      <c r="H41">
        <f t="shared" si="1"/>
        <v>43</v>
      </c>
      <c r="I41">
        <f t="shared" si="1"/>
        <v>51</v>
      </c>
      <c r="J41">
        <f t="shared" si="1"/>
        <v>49</v>
      </c>
      <c r="K41">
        <f t="shared" si="1"/>
        <v>56</v>
      </c>
      <c r="L41">
        <f t="shared" si="1"/>
        <v>53</v>
      </c>
      <c r="M41">
        <f t="shared" si="1"/>
        <v>44</v>
      </c>
      <c r="N41">
        <f t="shared" si="1"/>
        <v>49</v>
      </c>
      <c r="O41">
        <f t="shared" si="1"/>
        <v>51</v>
      </c>
      <c r="P41">
        <f>O41+(O41-N41)</f>
        <v>53</v>
      </c>
      <c r="Q41">
        <f t="shared" si="1"/>
        <v>0</v>
      </c>
      <c r="R41">
        <f t="shared" si="1"/>
        <v>0</v>
      </c>
      <c r="S41">
        <f t="shared" si="1"/>
        <v>0</v>
      </c>
      <c r="T41">
        <f t="shared" si="1"/>
        <v>0</v>
      </c>
      <c r="U41">
        <f t="shared" si="1"/>
        <v>0</v>
      </c>
      <c r="V41">
        <f t="shared" si="1"/>
        <v>0</v>
      </c>
      <c r="W41">
        <f t="shared" si="1"/>
        <v>0</v>
      </c>
      <c r="X41">
        <f t="shared" si="1"/>
        <v>0</v>
      </c>
      <c r="Y41">
        <f t="shared" si="1"/>
        <v>0</v>
      </c>
      <c r="Z41">
        <f t="shared" si="1"/>
        <v>0</v>
      </c>
      <c r="AA41">
        <f t="shared" si="1"/>
        <v>0</v>
      </c>
      <c r="AB41">
        <f t="shared" si="1"/>
        <v>0</v>
      </c>
      <c r="AC41">
        <f t="shared" si="1"/>
        <v>0</v>
      </c>
      <c r="AD41">
        <f t="shared" si="1"/>
        <v>0</v>
      </c>
      <c r="AE41">
        <f t="shared" si="1"/>
        <v>0</v>
      </c>
      <c r="AF41">
        <f t="shared" si="1"/>
        <v>0</v>
      </c>
      <c r="AG41">
        <f t="shared" si="1"/>
        <v>0</v>
      </c>
      <c r="AH41">
        <f t="shared" si="1"/>
        <v>0</v>
      </c>
      <c r="AI41">
        <f t="shared" si="1"/>
        <v>0</v>
      </c>
      <c r="AJ41">
        <f t="shared" si="1"/>
        <v>0</v>
      </c>
      <c r="AK41">
        <f t="shared" si="1"/>
        <v>0</v>
      </c>
      <c r="AL41">
        <f t="shared" si="1"/>
        <v>0</v>
      </c>
      <c r="AM41">
        <f t="shared" si="1"/>
        <v>0</v>
      </c>
      <c r="AN41">
        <f t="shared" si="1"/>
        <v>0</v>
      </c>
      <c r="AO41">
        <f t="shared" si="1"/>
        <v>0</v>
      </c>
      <c r="AP41">
        <f t="shared" si="1"/>
        <v>0</v>
      </c>
      <c r="AQ41">
        <f t="shared" si="1"/>
        <v>0</v>
      </c>
      <c r="AR41">
        <f t="shared" si="1"/>
        <v>0</v>
      </c>
      <c r="AS41">
        <f t="shared" si="1"/>
        <v>0</v>
      </c>
      <c r="AT41">
        <f t="shared" si="1"/>
        <v>0</v>
      </c>
      <c r="AU41">
        <f t="shared" si="1"/>
        <v>0</v>
      </c>
      <c r="AV41">
        <f t="shared" si="1"/>
        <v>0</v>
      </c>
      <c r="AW41">
        <f t="shared" si="1"/>
        <v>0</v>
      </c>
      <c r="AX41">
        <f t="shared" si="1"/>
        <v>0</v>
      </c>
      <c r="AY41">
        <f t="shared" si="1"/>
        <v>0</v>
      </c>
      <c r="AZ41">
        <f t="shared" si="1"/>
        <v>0</v>
      </c>
      <c r="BA41">
        <f t="shared" si="1"/>
        <v>0</v>
      </c>
    </row>
    <row r="42" spans="1:53" x14ac:dyDescent="0.25">
      <c r="A42" s="29" t="s">
        <v>44</v>
      </c>
      <c r="B42">
        <f>SUM(B6:B8)</f>
        <v>16</v>
      </c>
      <c r="C42">
        <f>SUM(C6:C8)</f>
        <v>26</v>
      </c>
      <c r="D42">
        <f>SUM(D6:D8)</f>
        <v>16</v>
      </c>
      <c r="E42">
        <f>SUM(E6:E8)</f>
        <v>21</v>
      </c>
      <c r="F42">
        <f>SUM(F6:F8)</f>
        <v>15</v>
      </c>
      <c r="G42">
        <f>SUM(G6:G8)</f>
        <v>16</v>
      </c>
      <c r="H42">
        <f>SUM(H6:H8)</f>
        <v>12</v>
      </c>
      <c r="I42">
        <f>SUM(I6:I8)</f>
        <v>18</v>
      </c>
      <c r="J42">
        <f>SUM(J6:J8)</f>
        <v>20</v>
      </c>
      <c r="K42">
        <f>SUM(K6:K8)</f>
        <v>20</v>
      </c>
      <c r="L42">
        <f>SUM(L6:L8)</f>
        <v>22</v>
      </c>
      <c r="M42">
        <f>SUM(M6:M8)</f>
        <v>12</v>
      </c>
      <c r="N42">
        <f>SUM(N6:N8)</f>
        <v>13</v>
      </c>
      <c r="O42">
        <f>SUM(O6:O8)</f>
        <v>21</v>
      </c>
      <c r="P42">
        <f t="shared" ref="P42:P47" si="2">O42+(O42-N42)</f>
        <v>29</v>
      </c>
      <c r="Q42">
        <f>SUM(Q6:Q8)</f>
        <v>0</v>
      </c>
      <c r="R42">
        <f>SUM(R6:R8)</f>
        <v>0</v>
      </c>
      <c r="S42">
        <f>SUM(S6:S8)</f>
        <v>0</v>
      </c>
      <c r="T42">
        <f>SUM(T6:T8)</f>
        <v>0</v>
      </c>
      <c r="U42">
        <f>SUM(U6:U8)</f>
        <v>0</v>
      </c>
      <c r="V42">
        <f>SUM(V6:V8)</f>
        <v>0</v>
      </c>
      <c r="W42">
        <f>SUM(W6:W8)</f>
        <v>0</v>
      </c>
      <c r="X42">
        <f>SUM(X6:X8)</f>
        <v>0</v>
      </c>
      <c r="Y42">
        <f>SUM(Y6:Y8)</f>
        <v>0</v>
      </c>
      <c r="Z42">
        <f>SUM(Z6:Z8)</f>
        <v>0</v>
      </c>
      <c r="AA42">
        <f>SUM(AA6:AA8)</f>
        <v>0</v>
      </c>
      <c r="AB42">
        <f>SUM(AB6:AB8)</f>
        <v>0</v>
      </c>
      <c r="AC42">
        <f>SUM(AC6:AC8)</f>
        <v>0</v>
      </c>
      <c r="AD42">
        <f>SUM(AD6:AD8)</f>
        <v>0</v>
      </c>
      <c r="AE42">
        <f>SUM(AE6:AE8)</f>
        <v>0</v>
      </c>
      <c r="AF42">
        <f>SUM(AF6:AF8)</f>
        <v>0</v>
      </c>
      <c r="AG42">
        <f>SUM(AG6:AG8)</f>
        <v>0</v>
      </c>
      <c r="AH42">
        <f>SUM(AH6:AH8)</f>
        <v>0</v>
      </c>
      <c r="AI42">
        <f>SUM(AI6:AI8)</f>
        <v>0</v>
      </c>
      <c r="AJ42">
        <f>SUM(AJ6:AJ8)</f>
        <v>0</v>
      </c>
      <c r="AK42">
        <f>SUM(AK6:AK8)</f>
        <v>0</v>
      </c>
      <c r="AL42">
        <f>SUM(AL6:AL8)</f>
        <v>0</v>
      </c>
      <c r="AM42">
        <f>SUM(AM6:AM8)</f>
        <v>0</v>
      </c>
      <c r="AN42">
        <f>SUM(AN6:AN8)</f>
        <v>0</v>
      </c>
      <c r="AO42">
        <f>SUM(AO6:AO8)</f>
        <v>0</v>
      </c>
      <c r="AP42">
        <f>SUM(AP6:AP8)</f>
        <v>0</v>
      </c>
      <c r="AQ42">
        <f>SUM(AQ6:AQ8)</f>
        <v>0</v>
      </c>
      <c r="AR42">
        <f>SUM(AR6:AR8)</f>
        <v>0</v>
      </c>
      <c r="AS42">
        <f>SUM(AS6:AS8)</f>
        <v>0</v>
      </c>
      <c r="AT42">
        <f>SUM(AT6:AT8)</f>
        <v>0</v>
      </c>
      <c r="AU42">
        <f>SUM(AU6:AU8)</f>
        <v>0</v>
      </c>
      <c r="AV42">
        <f>SUM(AV6:AV8)</f>
        <v>0</v>
      </c>
      <c r="AW42">
        <f>SUM(AW6:AW8)</f>
        <v>0</v>
      </c>
      <c r="AX42">
        <f>SUM(AX6:AX8)</f>
        <v>0</v>
      </c>
      <c r="AY42">
        <f>SUM(AY6:AY8)</f>
        <v>0</v>
      </c>
      <c r="AZ42">
        <f>SUM(AZ6:AZ8)</f>
        <v>0</v>
      </c>
      <c r="BA42">
        <f>SUM(BA6:BA8)</f>
        <v>0</v>
      </c>
    </row>
    <row r="43" spans="1:53" x14ac:dyDescent="0.25">
      <c r="A43" s="29" t="s">
        <v>45</v>
      </c>
      <c r="B43" s="20">
        <f>SUM(B9:B14)</f>
        <v>189</v>
      </c>
      <c r="C43" s="20">
        <f>SUM(C9:C14)</f>
        <v>275</v>
      </c>
      <c r="D43" s="20">
        <f>SUM(D9:D14)</f>
        <v>314</v>
      </c>
      <c r="E43" s="20">
        <f>SUM(E9:E14)</f>
        <v>314</v>
      </c>
      <c r="F43" s="20">
        <f>SUM(F9:F14)</f>
        <v>308</v>
      </c>
      <c r="G43" s="20">
        <f>SUM(G9:G14)</f>
        <v>271</v>
      </c>
      <c r="H43" s="20">
        <f>SUM(H9:H14)</f>
        <v>286</v>
      </c>
      <c r="I43" s="20">
        <f>SUM(I9:I14)</f>
        <v>321</v>
      </c>
      <c r="J43" s="20">
        <f>SUM(J9:J14)</f>
        <v>315</v>
      </c>
      <c r="K43" s="20">
        <f>SUM(K9:K14)</f>
        <v>312</v>
      </c>
      <c r="L43" s="20">
        <f>SUM(L9:L14)</f>
        <v>311</v>
      </c>
      <c r="M43" s="20">
        <f>SUM(M9:M14)</f>
        <v>275</v>
      </c>
      <c r="N43" s="20">
        <f>SUM(N9:N14)</f>
        <v>283</v>
      </c>
      <c r="O43" s="20">
        <f>SUM(O9:O14)</f>
        <v>288</v>
      </c>
      <c r="P43" s="20">
        <f t="shared" si="2"/>
        <v>293</v>
      </c>
      <c r="Q43" s="20">
        <f>SUM(Q9:Q14)</f>
        <v>0</v>
      </c>
      <c r="R43" s="20">
        <f>SUM(R9:R14)</f>
        <v>0</v>
      </c>
      <c r="S43" s="20">
        <f>SUM(S9:S14)</f>
        <v>0</v>
      </c>
      <c r="T43" s="20">
        <f>SUM(T9:T14)</f>
        <v>0</v>
      </c>
      <c r="U43" s="20">
        <f>SUM(U9:U14)</f>
        <v>0</v>
      </c>
      <c r="V43" s="20">
        <f>SUM(V9:V14)</f>
        <v>0</v>
      </c>
      <c r="W43" s="20">
        <f>SUM(W9:W14)</f>
        <v>0</v>
      </c>
      <c r="X43" s="20">
        <f>SUM(X9:X14)</f>
        <v>0</v>
      </c>
      <c r="Y43" s="20">
        <f>SUM(Y9:Y14)</f>
        <v>0</v>
      </c>
      <c r="Z43" s="20">
        <f>SUM(Z9:Z14)</f>
        <v>0</v>
      </c>
      <c r="AA43" s="20">
        <f>SUM(AA9:AA14)</f>
        <v>0</v>
      </c>
      <c r="AB43" s="20">
        <f>SUM(AB9:AB14)</f>
        <v>0</v>
      </c>
      <c r="AC43" s="20">
        <f>SUM(AC9:AC14)</f>
        <v>0</v>
      </c>
      <c r="AD43" s="20">
        <f>SUM(AD9:AD14)</f>
        <v>0</v>
      </c>
      <c r="AE43" s="20">
        <f>SUM(AE9:AE14)</f>
        <v>0</v>
      </c>
      <c r="AF43" s="20">
        <f>SUM(AF9:AF14)</f>
        <v>0</v>
      </c>
      <c r="AG43" s="20">
        <f>SUM(AG9:AG14)</f>
        <v>0</v>
      </c>
      <c r="AH43" s="20">
        <f>SUM(AH9:AH14)</f>
        <v>0</v>
      </c>
      <c r="AI43" s="20">
        <f>SUM(AI9:AI14)</f>
        <v>0</v>
      </c>
      <c r="AJ43" s="20">
        <f>SUM(AJ9:AJ14)</f>
        <v>0</v>
      </c>
      <c r="AK43" s="20">
        <f>SUM(AK9:AK14)</f>
        <v>0</v>
      </c>
      <c r="AL43" s="20">
        <f>SUM(AL9:AL14)</f>
        <v>0</v>
      </c>
      <c r="AM43" s="20">
        <f>SUM(AM9:AM14)</f>
        <v>0</v>
      </c>
      <c r="AN43" s="20">
        <f>SUM(AN9:AN14)</f>
        <v>0</v>
      </c>
      <c r="AO43" s="20">
        <f>SUM(AO9:AO14)</f>
        <v>0</v>
      </c>
      <c r="AP43" s="20">
        <f>SUM(AP9:AP14)</f>
        <v>0</v>
      </c>
      <c r="AQ43" s="20">
        <f>SUM(AQ9:AQ14)</f>
        <v>0</v>
      </c>
      <c r="AR43" s="20">
        <f>SUM(AR9:AR14)</f>
        <v>0</v>
      </c>
      <c r="AS43" s="20">
        <f>SUM(AS9:AS14)</f>
        <v>0</v>
      </c>
      <c r="AT43" s="20">
        <f>SUM(AT9:AT14)</f>
        <v>0</v>
      </c>
      <c r="AU43" s="20">
        <f>SUM(AU9:AU14)</f>
        <v>0</v>
      </c>
      <c r="AV43" s="20">
        <f>SUM(AV9:AV14)</f>
        <v>0</v>
      </c>
      <c r="AW43" s="20">
        <f>SUM(AW9:AW14)</f>
        <v>0</v>
      </c>
      <c r="AX43" s="20">
        <f>SUM(AX9:AX14)</f>
        <v>0</v>
      </c>
      <c r="AY43" s="20">
        <f>SUM(AY9:AY14)</f>
        <v>0</v>
      </c>
      <c r="AZ43" s="20">
        <f>SUM(AZ9:AZ14)</f>
        <v>0</v>
      </c>
      <c r="BA43" s="20">
        <f>SUM(BA9:BA14)</f>
        <v>0</v>
      </c>
    </row>
    <row r="44" spans="1:53" x14ac:dyDescent="0.25">
      <c r="A44" s="29" t="s">
        <v>46</v>
      </c>
      <c r="B44" s="20">
        <f>SUM(B15:B18)</f>
        <v>1201</v>
      </c>
      <c r="C44" s="20">
        <f>SUM(C15:C18)</f>
        <v>1500</v>
      </c>
      <c r="D44" s="20">
        <f>SUM(D15:D18)</f>
        <v>1518</v>
      </c>
      <c r="E44" s="20">
        <f>SUM(E15:E18)</f>
        <v>1356</v>
      </c>
      <c r="F44" s="20">
        <f>SUM(F15:F18)</f>
        <v>1348</v>
      </c>
      <c r="G44" s="20">
        <f>SUM(G15:G18)</f>
        <v>1329</v>
      </c>
      <c r="H44" s="20">
        <f>SUM(H15:H18)</f>
        <v>1288</v>
      </c>
      <c r="I44" s="20">
        <f>SUM(I15:I18)</f>
        <v>1271</v>
      </c>
      <c r="J44" s="20">
        <f>SUM(J15:J18)</f>
        <v>1257</v>
      </c>
      <c r="K44" s="20">
        <f>SUM(K15:K18)</f>
        <v>1252</v>
      </c>
      <c r="L44" s="20">
        <f>SUM(L15:L18)</f>
        <v>1340</v>
      </c>
      <c r="M44" s="20">
        <f>SUM(M15:M18)</f>
        <v>1264</v>
      </c>
      <c r="N44" s="20">
        <f>SUM(N15:N18)</f>
        <v>1301</v>
      </c>
      <c r="O44" s="20">
        <f>SUM(O15:O18)</f>
        <v>1860</v>
      </c>
      <c r="P44" s="20">
        <f t="shared" si="2"/>
        <v>2419</v>
      </c>
      <c r="Q44" s="20">
        <f>SUM(Q15:Q18)</f>
        <v>0</v>
      </c>
      <c r="R44" s="20">
        <f>SUM(R15:R18)</f>
        <v>0</v>
      </c>
      <c r="S44" s="20">
        <f>SUM(S15:S18)</f>
        <v>0</v>
      </c>
      <c r="T44" s="20">
        <f>SUM(T15:T18)</f>
        <v>0</v>
      </c>
      <c r="U44" s="20">
        <f>SUM(U15:U18)</f>
        <v>0</v>
      </c>
      <c r="V44" s="20">
        <f>SUM(V15:V18)</f>
        <v>0</v>
      </c>
      <c r="W44" s="20">
        <f>SUM(W15:W18)</f>
        <v>0</v>
      </c>
      <c r="X44" s="20">
        <f>SUM(X15:X18)</f>
        <v>0</v>
      </c>
      <c r="Y44" s="20">
        <f>SUM(Y15:Y18)</f>
        <v>0</v>
      </c>
      <c r="Z44" s="20">
        <f>SUM(Z15:Z18)</f>
        <v>0</v>
      </c>
      <c r="AA44" s="20">
        <f>SUM(AA15:AA18)</f>
        <v>0</v>
      </c>
      <c r="AB44" s="20">
        <f>SUM(AB15:AB18)</f>
        <v>0</v>
      </c>
      <c r="AC44" s="20">
        <f>SUM(AC15:AC18)</f>
        <v>0</v>
      </c>
      <c r="AD44" s="20">
        <f>SUM(AD15:AD18)</f>
        <v>0</v>
      </c>
      <c r="AE44" s="20">
        <f>SUM(AE15:AE18)</f>
        <v>0</v>
      </c>
      <c r="AF44" s="20">
        <f>SUM(AF15:AF18)</f>
        <v>0</v>
      </c>
      <c r="AG44" s="20">
        <f>SUM(AG15:AG18)</f>
        <v>0</v>
      </c>
      <c r="AH44" s="20">
        <f>SUM(AH15:AH18)</f>
        <v>0</v>
      </c>
      <c r="AI44" s="20">
        <f>SUM(AI15:AI18)</f>
        <v>0</v>
      </c>
      <c r="AJ44" s="20">
        <f>SUM(AJ15:AJ18)</f>
        <v>0</v>
      </c>
      <c r="AK44" s="20">
        <f>SUM(AK15:AK18)</f>
        <v>0</v>
      </c>
      <c r="AL44" s="20">
        <f>SUM(AL15:AL18)</f>
        <v>0</v>
      </c>
      <c r="AM44" s="20">
        <f>SUM(AM15:AM18)</f>
        <v>0</v>
      </c>
      <c r="AN44" s="20">
        <f>SUM(AN15:AN18)</f>
        <v>0</v>
      </c>
      <c r="AO44" s="20">
        <f>SUM(AO15:AO18)</f>
        <v>0</v>
      </c>
      <c r="AP44" s="20">
        <f>SUM(AP15:AP18)</f>
        <v>0</v>
      </c>
      <c r="AQ44" s="20">
        <f>SUM(AQ15:AQ18)</f>
        <v>0</v>
      </c>
      <c r="AR44" s="20">
        <f>SUM(AR15:AR18)</f>
        <v>0</v>
      </c>
      <c r="AS44" s="20">
        <f>SUM(AS15:AS18)</f>
        <v>0</v>
      </c>
      <c r="AT44" s="20">
        <f>SUM(AT15:AT18)</f>
        <v>0</v>
      </c>
      <c r="AU44" s="20">
        <f>SUM(AU15:AU18)</f>
        <v>0</v>
      </c>
      <c r="AV44" s="20">
        <f>SUM(AV15:AV18)</f>
        <v>0</v>
      </c>
      <c r="AW44" s="20">
        <f>SUM(AW15:AW18)</f>
        <v>0</v>
      </c>
      <c r="AX44" s="20">
        <f>SUM(AX15:AX18)</f>
        <v>0</v>
      </c>
      <c r="AY44" s="20">
        <f>SUM(AY15:AY18)</f>
        <v>0</v>
      </c>
      <c r="AZ44" s="20">
        <f>SUM(AZ15:AZ18)</f>
        <v>0</v>
      </c>
      <c r="BA44" s="20">
        <f>SUM(BA15:BA18)</f>
        <v>0</v>
      </c>
    </row>
    <row r="45" spans="1:53" x14ac:dyDescent="0.25">
      <c r="A45" s="29" t="s">
        <v>47</v>
      </c>
      <c r="B45" s="20">
        <f>SUM(B19:B20)</f>
        <v>1860</v>
      </c>
      <c r="C45" s="20">
        <f>SUM(C19:C20)</f>
        <v>2198</v>
      </c>
      <c r="D45" s="20">
        <f>SUM(D19:D20)</f>
        <v>2013</v>
      </c>
      <c r="E45" s="20">
        <f>SUM(E19:E20)</f>
        <v>1958</v>
      </c>
      <c r="F45" s="20">
        <f>SUM(F19:F20)</f>
        <v>1928</v>
      </c>
      <c r="G45" s="20">
        <f>SUM(G19:G20)</f>
        <v>1809</v>
      </c>
      <c r="H45" s="20">
        <f>SUM(H19:H20)</f>
        <v>1754</v>
      </c>
      <c r="I45" s="20">
        <f>SUM(I19:I20)</f>
        <v>1743</v>
      </c>
      <c r="J45" s="20">
        <f>SUM(J19:J20)</f>
        <v>1793</v>
      </c>
      <c r="K45" s="20">
        <f>SUM(K19:K20)</f>
        <v>1769</v>
      </c>
      <c r="L45" s="20">
        <f>SUM(L19:L20)</f>
        <v>1753</v>
      </c>
      <c r="M45" s="20">
        <f>SUM(M19:M20)</f>
        <v>1780</v>
      </c>
      <c r="N45" s="20">
        <f>SUM(N19:N20)</f>
        <v>1805</v>
      </c>
      <c r="O45" s="20">
        <f>SUM(O19:O20)</f>
        <v>2734</v>
      </c>
      <c r="P45" s="20">
        <f t="shared" si="2"/>
        <v>3663</v>
      </c>
      <c r="Q45" s="20">
        <f>SUM(Q19:Q20)</f>
        <v>0</v>
      </c>
      <c r="R45" s="20">
        <f>SUM(R19:R20)</f>
        <v>0</v>
      </c>
      <c r="S45" s="20">
        <f>SUM(S19:S20)</f>
        <v>0</v>
      </c>
      <c r="T45" s="20">
        <f>SUM(T19:T20)</f>
        <v>0</v>
      </c>
      <c r="U45" s="20">
        <f>SUM(U19:U20)</f>
        <v>0</v>
      </c>
      <c r="V45" s="20">
        <f>SUM(V19:V20)</f>
        <v>0</v>
      </c>
      <c r="W45" s="20">
        <f>SUM(W19:W20)</f>
        <v>0</v>
      </c>
      <c r="X45" s="20">
        <f>SUM(X19:X20)</f>
        <v>0</v>
      </c>
      <c r="Y45" s="20">
        <f>SUM(Y19:Y20)</f>
        <v>0</v>
      </c>
      <c r="Z45" s="20">
        <f>SUM(Z19:Z20)</f>
        <v>0</v>
      </c>
      <c r="AA45" s="20">
        <f>SUM(AA19:AA20)</f>
        <v>0</v>
      </c>
      <c r="AB45" s="20">
        <f>SUM(AB19:AB20)</f>
        <v>0</v>
      </c>
      <c r="AC45" s="20">
        <f>SUM(AC19:AC20)</f>
        <v>0</v>
      </c>
      <c r="AD45" s="20">
        <f>SUM(AD19:AD20)</f>
        <v>0</v>
      </c>
      <c r="AE45" s="20">
        <f>SUM(AE19:AE20)</f>
        <v>0</v>
      </c>
      <c r="AF45" s="20">
        <f>SUM(AF19:AF20)</f>
        <v>0</v>
      </c>
      <c r="AG45" s="20">
        <f>SUM(AG19:AG20)</f>
        <v>0</v>
      </c>
      <c r="AH45" s="20">
        <f>SUM(AH19:AH20)</f>
        <v>0</v>
      </c>
      <c r="AI45" s="20">
        <f>SUM(AI19:AI20)</f>
        <v>0</v>
      </c>
      <c r="AJ45" s="20">
        <f>SUM(AJ19:AJ20)</f>
        <v>0</v>
      </c>
      <c r="AK45" s="20">
        <f>SUM(AK19:AK20)</f>
        <v>0</v>
      </c>
      <c r="AL45" s="20">
        <f>SUM(AL19:AL20)</f>
        <v>0</v>
      </c>
      <c r="AM45" s="20">
        <f>SUM(AM19:AM20)</f>
        <v>0</v>
      </c>
      <c r="AN45" s="20">
        <f>SUM(AN19:AN20)</f>
        <v>0</v>
      </c>
      <c r="AO45" s="20">
        <f>SUM(AO19:AO20)</f>
        <v>0</v>
      </c>
      <c r="AP45" s="20">
        <f>SUM(AP19:AP20)</f>
        <v>0</v>
      </c>
      <c r="AQ45" s="20">
        <f>SUM(AQ19:AQ20)</f>
        <v>0</v>
      </c>
      <c r="AR45" s="20">
        <f>SUM(AR19:AR20)</f>
        <v>0</v>
      </c>
      <c r="AS45" s="20">
        <f>SUM(AS19:AS20)</f>
        <v>0</v>
      </c>
      <c r="AT45" s="20">
        <f>SUM(AT19:AT20)</f>
        <v>0</v>
      </c>
      <c r="AU45" s="20">
        <f>SUM(AU19:AU20)</f>
        <v>0</v>
      </c>
      <c r="AV45" s="20">
        <f>SUM(AV19:AV20)</f>
        <v>0</v>
      </c>
      <c r="AW45" s="20">
        <f>SUM(AW19:AW20)</f>
        <v>0</v>
      </c>
      <c r="AX45" s="20">
        <f>SUM(AX19:AX20)</f>
        <v>0</v>
      </c>
      <c r="AY45" s="20">
        <f>SUM(AY19:AY20)</f>
        <v>0</v>
      </c>
      <c r="AZ45" s="20">
        <f>SUM(AZ19:AZ20)</f>
        <v>0</v>
      </c>
      <c r="BA45" s="20">
        <f>SUM(BA19:BA20)</f>
        <v>0</v>
      </c>
    </row>
    <row r="46" spans="1:53" x14ac:dyDescent="0.25">
      <c r="A46" s="29" t="s">
        <v>48</v>
      </c>
      <c r="B46" s="20">
        <f>SUM(B21:B22)</f>
        <v>3584</v>
      </c>
      <c r="C46" s="20">
        <f>SUM(C21:C22)</f>
        <v>4014</v>
      </c>
      <c r="D46" s="20">
        <f>SUM(D21:D22)</f>
        <v>3715</v>
      </c>
      <c r="E46" s="20">
        <f>SUM(E21:E22)</f>
        <v>3337</v>
      </c>
      <c r="F46" s="20">
        <f>SUM(F21:F22)</f>
        <v>3256</v>
      </c>
      <c r="G46" s="20">
        <f>SUM(G21:G22)</f>
        <v>3056</v>
      </c>
      <c r="H46" s="20">
        <f>SUM(H21:H22)</f>
        <v>3009</v>
      </c>
      <c r="I46" s="20">
        <f>SUM(I21:I22)</f>
        <v>3034</v>
      </c>
      <c r="J46" s="20">
        <f>SUM(J21:J22)</f>
        <v>2968</v>
      </c>
      <c r="K46" s="20">
        <f>SUM(K21:K22)</f>
        <v>3123</v>
      </c>
      <c r="L46" s="20">
        <f>SUM(L21:L22)</f>
        <v>3104</v>
      </c>
      <c r="M46" s="20">
        <f>SUM(M21:M22)</f>
        <v>3067</v>
      </c>
      <c r="N46" s="20">
        <f>SUM(N21:N22)</f>
        <v>3247</v>
      </c>
      <c r="O46" s="20">
        <f>SUM(O21:O22)</f>
        <v>5005</v>
      </c>
      <c r="P46" s="20">
        <f t="shared" si="2"/>
        <v>6763</v>
      </c>
      <c r="Q46" s="20">
        <f>SUM(Q21:Q22)</f>
        <v>0</v>
      </c>
      <c r="R46" s="20">
        <f>SUM(R21:R22)</f>
        <v>0</v>
      </c>
      <c r="S46" s="20">
        <f>SUM(S21:S22)</f>
        <v>0</v>
      </c>
      <c r="T46" s="20">
        <f>SUM(T21:T22)</f>
        <v>0</v>
      </c>
      <c r="U46" s="20">
        <f>SUM(U21:U22)</f>
        <v>0</v>
      </c>
      <c r="V46" s="20">
        <f>SUM(V21:V22)</f>
        <v>0</v>
      </c>
      <c r="W46" s="20">
        <f>SUM(W21:W22)</f>
        <v>0</v>
      </c>
      <c r="X46" s="20">
        <f>SUM(X21:X22)</f>
        <v>0</v>
      </c>
      <c r="Y46" s="20">
        <f>SUM(Y21:Y22)</f>
        <v>0</v>
      </c>
      <c r="Z46" s="20">
        <f>SUM(Z21:Z22)</f>
        <v>0</v>
      </c>
      <c r="AA46" s="20">
        <f>SUM(AA21:AA22)</f>
        <v>0</v>
      </c>
      <c r="AB46" s="20">
        <f>SUM(AB21:AB22)</f>
        <v>0</v>
      </c>
      <c r="AC46" s="20">
        <f>SUM(AC21:AC22)</f>
        <v>0</v>
      </c>
      <c r="AD46" s="20">
        <f>SUM(AD21:AD22)</f>
        <v>0</v>
      </c>
      <c r="AE46" s="20">
        <f>SUM(AE21:AE22)</f>
        <v>0</v>
      </c>
      <c r="AF46" s="20">
        <f>SUM(AF21:AF22)</f>
        <v>0</v>
      </c>
      <c r="AG46" s="20">
        <f>SUM(AG21:AG22)</f>
        <v>0</v>
      </c>
      <c r="AH46" s="20">
        <f>SUM(AH21:AH22)</f>
        <v>0</v>
      </c>
      <c r="AI46" s="20">
        <f>SUM(AI21:AI22)</f>
        <v>0</v>
      </c>
      <c r="AJ46" s="20">
        <f>SUM(AJ21:AJ22)</f>
        <v>0</v>
      </c>
      <c r="AK46" s="20">
        <f>SUM(AK21:AK22)</f>
        <v>0</v>
      </c>
      <c r="AL46" s="20">
        <f>SUM(AL21:AL22)</f>
        <v>0</v>
      </c>
      <c r="AM46" s="20">
        <f>SUM(AM21:AM22)</f>
        <v>0</v>
      </c>
      <c r="AN46" s="20">
        <f>SUM(AN21:AN22)</f>
        <v>0</v>
      </c>
      <c r="AO46" s="20">
        <f>SUM(AO21:AO22)</f>
        <v>0</v>
      </c>
      <c r="AP46" s="20">
        <f>SUM(AP21:AP22)</f>
        <v>0</v>
      </c>
      <c r="AQ46" s="20">
        <f>SUM(AQ21:AQ22)</f>
        <v>0</v>
      </c>
      <c r="AR46" s="20">
        <f>SUM(AR21:AR22)</f>
        <v>0</v>
      </c>
      <c r="AS46" s="20">
        <f>SUM(AS21:AS22)</f>
        <v>0</v>
      </c>
      <c r="AT46" s="20">
        <f>SUM(AT21:AT22)</f>
        <v>0</v>
      </c>
      <c r="AU46" s="20">
        <f>SUM(AU21:AU22)</f>
        <v>0</v>
      </c>
      <c r="AV46" s="20">
        <f>SUM(AV21:AV22)</f>
        <v>0</v>
      </c>
      <c r="AW46" s="20">
        <f>SUM(AW21:AW22)</f>
        <v>0</v>
      </c>
      <c r="AX46" s="20">
        <f>SUM(AX21:AX22)</f>
        <v>0</v>
      </c>
      <c r="AY46" s="20">
        <f>SUM(AY21:AY22)</f>
        <v>0</v>
      </c>
      <c r="AZ46" s="20">
        <f>SUM(AZ21:AZ22)</f>
        <v>0</v>
      </c>
      <c r="BA46" s="20">
        <f>SUM(BA21:BA22)</f>
        <v>0</v>
      </c>
    </row>
    <row r="47" spans="1:53" x14ac:dyDescent="0.25">
      <c r="A47" s="30" t="s">
        <v>49</v>
      </c>
      <c r="B47" s="20">
        <f>SUM(B23:B24)</f>
        <v>5355</v>
      </c>
      <c r="C47" s="20">
        <f>SUM(C23:C24)</f>
        <v>5994</v>
      </c>
      <c r="D47" s="20">
        <f>SUM(D23:D24)</f>
        <v>5345</v>
      </c>
      <c r="E47" s="20">
        <f>SUM(E23:E24)</f>
        <v>4814</v>
      </c>
      <c r="F47" s="20">
        <f>SUM(F23:F24)</f>
        <v>4707</v>
      </c>
      <c r="G47" s="20">
        <f>SUM(G23:G24)</f>
        <v>4473</v>
      </c>
      <c r="H47" s="20">
        <f>SUM(H23:H24)</f>
        <v>4556</v>
      </c>
      <c r="I47" s="20">
        <f>SUM(I23:I24)</f>
        <v>4402</v>
      </c>
      <c r="J47" s="20">
        <f>SUM(J23:J24)</f>
        <v>4413</v>
      </c>
      <c r="K47" s="20">
        <f>SUM(K23:K24)</f>
        <v>4360</v>
      </c>
      <c r="L47" s="20">
        <f>SUM(L23:L24)</f>
        <v>4434</v>
      </c>
      <c r="M47" s="20">
        <f>SUM(M23:M24)</f>
        <v>4204</v>
      </c>
      <c r="N47" s="20">
        <f>SUM(N23:N24)</f>
        <v>4444</v>
      </c>
      <c r="O47" s="20">
        <f>SUM(O23:O24)</f>
        <v>6428</v>
      </c>
      <c r="P47" s="20">
        <f t="shared" si="2"/>
        <v>8412</v>
      </c>
      <c r="Q47" s="20">
        <f>SUM(Q23:Q24)</f>
        <v>0</v>
      </c>
      <c r="R47" s="20">
        <f>SUM(R23:R24)</f>
        <v>0</v>
      </c>
      <c r="S47" s="20">
        <f>SUM(S23:S24)</f>
        <v>0</v>
      </c>
      <c r="T47" s="20">
        <f>SUM(T23:T24)</f>
        <v>0</v>
      </c>
      <c r="U47" s="20">
        <f>SUM(U23:U24)</f>
        <v>0</v>
      </c>
      <c r="V47" s="20">
        <f>SUM(V23:V24)</f>
        <v>0</v>
      </c>
      <c r="W47" s="20">
        <f>SUM(W23:W24)</f>
        <v>0</v>
      </c>
      <c r="X47" s="20">
        <f>SUM(X23:X24)</f>
        <v>0</v>
      </c>
      <c r="Y47" s="20">
        <f>SUM(Y23:Y24)</f>
        <v>0</v>
      </c>
      <c r="Z47" s="20">
        <f>SUM(Z23:Z24)</f>
        <v>0</v>
      </c>
      <c r="AA47" s="20">
        <f>SUM(AA23:AA24)</f>
        <v>0</v>
      </c>
      <c r="AB47" s="20">
        <f>SUM(AB23:AB24)</f>
        <v>0</v>
      </c>
      <c r="AC47" s="20">
        <f>SUM(AC23:AC24)</f>
        <v>0</v>
      </c>
      <c r="AD47" s="20">
        <f>SUM(AD23:AD24)</f>
        <v>0</v>
      </c>
      <c r="AE47" s="20">
        <f>SUM(AE23:AE24)</f>
        <v>0</v>
      </c>
      <c r="AF47" s="20">
        <f>SUM(AF23:AF24)</f>
        <v>0</v>
      </c>
      <c r="AG47" s="20">
        <f>SUM(AG23:AG24)</f>
        <v>0</v>
      </c>
      <c r="AH47" s="20">
        <f>SUM(AH23:AH24)</f>
        <v>0</v>
      </c>
      <c r="AI47" s="20">
        <f>SUM(AI23:AI24)</f>
        <v>0</v>
      </c>
      <c r="AJ47" s="20">
        <f>SUM(AJ23:AJ24)</f>
        <v>0</v>
      </c>
      <c r="AK47" s="20">
        <f>SUM(AK23:AK24)</f>
        <v>0</v>
      </c>
      <c r="AL47" s="20">
        <f>SUM(AL23:AL24)</f>
        <v>0</v>
      </c>
      <c r="AM47" s="20">
        <f>SUM(AM23:AM24)</f>
        <v>0</v>
      </c>
      <c r="AN47" s="20">
        <f>SUM(AN23:AN24)</f>
        <v>0</v>
      </c>
      <c r="AO47" s="20">
        <f>SUM(AO23:AO24)</f>
        <v>0</v>
      </c>
      <c r="AP47" s="20">
        <f>SUM(AP23:AP24)</f>
        <v>0</v>
      </c>
      <c r="AQ47" s="20">
        <f>SUM(AQ23:AQ24)</f>
        <v>0</v>
      </c>
      <c r="AR47" s="20">
        <f>SUM(AR23:AR24)</f>
        <v>0</v>
      </c>
      <c r="AS47" s="20">
        <f>SUM(AS23:AS24)</f>
        <v>0</v>
      </c>
      <c r="AT47" s="20">
        <f>SUM(AT23:AT24)</f>
        <v>0</v>
      </c>
      <c r="AU47" s="20">
        <f>SUM(AU23:AU24)</f>
        <v>0</v>
      </c>
      <c r="AV47" s="20">
        <f>SUM(AV23:AV24)</f>
        <v>0</v>
      </c>
      <c r="AW47" s="20">
        <f>SUM(AW23:AW24)</f>
        <v>0</v>
      </c>
      <c r="AX47" s="20">
        <f>SUM(AX23:AX24)</f>
        <v>0</v>
      </c>
      <c r="AY47" s="20">
        <f>SUM(AY23:AY24)</f>
        <v>0</v>
      </c>
      <c r="AZ47" s="20">
        <f>SUM(AZ23:AZ24)</f>
        <v>0</v>
      </c>
      <c r="BA47" s="20">
        <f>SUM(BA23:BA24)</f>
        <v>0</v>
      </c>
    </row>
    <row r="48" spans="1:53" x14ac:dyDescent="0.25">
      <c r="A48" s="43" t="s">
        <v>65</v>
      </c>
      <c r="E48">
        <f>SUM(E41:E47)</f>
        <v>11853</v>
      </c>
      <c r="F48">
        <f t="shared" ref="F48:BA48" si="3">SUM(F41:F47)</f>
        <v>11612</v>
      </c>
      <c r="G48">
        <f t="shared" si="3"/>
        <v>10984</v>
      </c>
      <c r="H48">
        <f t="shared" si="3"/>
        <v>10948</v>
      </c>
      <c r="I48">
        <f t="shared" si="3"/>
        <v>10840</v>
      </c>
      <c r="J48">
        <f t="shared" si="3"/>
        <v>10815</v>
      </c>
      <c r="K48">
        <f t="shared" si="3"/>
        <v>10892</v>
      </c>
      <c r="L48">
        <f t="shared" si="3"/>
        <v>11017</v>
      </c>
      <c r="M48">
        <f t="shared" si="3"/>
        <v>10646</v>
      </c>
      <c r="N48">
        <f t="shared" si="3"/>
        <v>11142</v>
      </c>
      <c r="O48">
        <f t="shared" si="3"/>
        <v>16387</v>
      </c>
      <c r="P48">
        <f t="shared" si="3"/>
        <v>21632</v>
      </c>
      <c r="Q48">
        <f t="shared" si="3"/>
        <v>0</v>
      </c>
      <c r="R48">
        <f t="shared" si="3"/>
        <v>0</v>
      </c>
      <c r="S48">
        <f t="shared" si="3"/>
        <v>0</v>
      </c>
      <c r="T48">
        <f t="shared" si="3"/>
        <v>0</v>
      </c>
      <c r="U48">
        <f t="shared" si="3"/>
        <v>0</v>
      </c>
      <c r="V48">
        <f t="shared" si="3"/>
        <v>0</v>
      </c>
      <c r="W48">
        <f t="shared" si="3"/>
        <v>0</v>
      </c>
      <c r="X48">
        <f t="shared" si="3"/>
        <v>0</v>
      </c>
      <c r="Y48">
        <f t="shared" si="3"/>
        <v>0</v>
      </c>
      <c r="Z48">
        <f t="shared" si="3"/>
        <v>0</v>
      </c>
      <c r="AA48">
        <f t="shared" si="3"/>
        <v>0</v>
      </c>
      <c r="AB48">
        <f t="shared" si="3"/>
        <v>0</v>
      </c>
      <c r="AC48">
        <f t="shared" si="3"/>
        <v>0</v>
      </c>
      <c r="AD48">
        <f t="shared" si="3"/>
        <v>0</v>
      </c>
      <c r="AE48">
        <f t="shared" si="3"/>
        <v>0</v>
      </c>
      <c r="AF48">
        <f t="shared" si="3"/>
        <v>0</v>
      </c>
      <c r="AG48">
        <f t="shared" si="3"/>
        <v>0</v>
      </c>
      <c r="AH48">
        <f t="shared" si="3"/>
        <v>0</v>
      </c>
      <c r="AI48">
        <f t="shared" si="3"/>
        <v>0</v>
      </c>
      <c r="AJ48">
        <f t="shared" si="3"/>
        <v>0</v>
      </c>
      <c r="AK48">
        <f t="shared" si="3"/>
        <v>0</v>
      </c>
      <c r="AL48">
        <f t="shared" si="3"/>
        <v>0</v>
      </c>
      <c r="AM48">
        <f t="shared" si="3"/>
        <v>0</v>
      </c>
      <c r="AN48">
        <f t="shared" si="3"/>
        <v>0</v>
      </c>
      <c r="AO48">
        <f t="shared" si="3"/>
        <v>0</v>
      </c>
      <c r="AP48">
        <f t="shared" si="3"/>
        <v>0</v>
      </c>
      <c r="AQ48">
        <f t="shared" si="3"/>
        <v>0</v>
      </c>
      <c r="AR48">
        <f t="shared" si="3"/>
        <v>0</v>
      </c>
      <c r="AS48">
        <f t="shared" si="3"/>
        <v>0</v>
      </c>
      <c r="AT48">
        <f t="shared" si="3"/>
        <v>0</v>
      </c>
      <c r="AU48">
        <f t="shared" si="3"/>
        <v>0</v>
      </c>
      <c r="AV48">
        <f t="shared" si="3"/>
        <v>0</v>
      </c>
      <c r="AW48">
        <f t="shared" si="3"/>
        <v>0</v>
      </c>
      <c r="AX48">
        <f t="shared" si="3"/>
        <v>0</v>
      </c>
      <c r="AY48">
        <f t="shared" si="3"/>
        <v>0</v>
      </c>
      <c r="AZ48">
        <f t="shared" si="3"/>
        <v>0</v>
      </c>
      <c r="BA48">
        <f t="shared" si="3"/>
        <v>0</v>
      </c>
    </row>
    <row r="50" spans="1:54" ht="19.5" thickBot="1" x14ac:dyDescent="0.35">
      <c r="A50" s="14" t="s">
        <v>72</v>
      </c>
      <c r="B50" s="18"/>
      <c r="C50" s="18"/>
      <c r="D50" s="18"/>
      <c r="E50" s="18"/>
      <c r="F50" s="18"/>
      <c r="G50" s="18"/>
      <c r="I50" s="18"/>
      <c r="J50" s="18" t="s">
        <v>73</v>
      </c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38"/>
    </row>
    <row r="51" spans="1:54" x14ac:dyDescent="0.25">
      <c r="A51" s="37" t="s">
        <v>50</v>
      </c>
      <c r="B51" s="17">
        <v>1</v>
      </c>
      <c r="C51" s="17">
        <v>2</v>
      </c>
      <c r="D51" s="17">
        <v>3</v>
      </c>
      <c r="E51" s="17">
        <v>4</v>
      </c>
      <c r="F51" s="17">
        <v>5</v>
      </c>
      <c r="G51" s="17">
        <v>6</v>
      </c>
      <c r="H51" s="17">
        <v>7</v>
      </c>
      <c r="I51" s="17">
        <v>8</v>
      </c>
      <c r="J51" s="17">
        <v>9</v>
      </c>
      <c r="K51" s="17">
        <v>10</v>
      </c>
      <c r="L51" s="17">
        <v>11</v>
      </c>
      <c r="M51" s="17">
        <v>12</v>
      </c>
      <c r="N51" s="17">
        <v>13</v>
      </c>
      <c r="O51" s="17">
        <v>14</v>
      </c>
      <c r="P51" s="96">
        <v>15</v>
      </c>
      <c r="Q51" s="17">
        <v>16</v>
      </c>
      <c r="R51" s="17">
        <v>17</v>
      </c>
      <c r="S51" s="17">
        <v>18</v>
      </c>
      <c r="T51" s="17">
        <v>19</v>
      </c>
      <c r="U51" s="17">
        <v>20</v>
      </c>
      <c r="V51" s="17">
        <v>21</v>
      </c>
      <c r="W51" s="17">
        <v>22</v>
      </c>
      <c r="X51" s="17">
        <v>23</v>
      </c>
      <c r="Y51" s="17">
        <v>24</v>
      </c>
      <c r="Z51" s="17">
        <v>25</v>
      </c>
      <c r="AA51" s="17">
        <v>26</v>
      </c>
      <c r="AB51" s="17">
        <v>27</v>
      </c>
      <c r="AC51" s="17">
        <v>28</v>
      </c>
      <c r="AD51" s="17">
        <v>29</v>
      </c>
      <c r="AE51" s="17">
        <v>30</v>
      </c>
      <c r="AF51" s="17">
        <v>31</v>
      </c>
      <c r="AG51" s="17">
        <v>32</v>
      </c>
      <c r="AH51" s="17">
        <v>33</v>
      </c>
      <c r="AI51" s="17">
        <v>34</v>
      </c>
      <c r="AJ51" s="17">
        <v>35</v>
      </c>
      <c r="AK51" s="17">
        <v>36</v>
      </c>
      <c r="AL51" s="17">
        <v>37</v>
      </c>
      <c r="AM51" s="17">
        <v>38</v>
      </c>
      <c r="AN51" s="17">
        <v>39</v>
      </c>
      <c r="AO51" s="17">
        <v>40</v>
      </c>
      <c r="AP51" s="17">
        <v>41</v>
      </c>
      <c r="AQ51" s="17">
        <v>42</v>
      </c>
      <c r="AR51" s="17">
        <v>43</v>
      </c>
      <c r="AS51" s="17">
        <v>44</v>
      </c>
      <c r="AT51" s="17">
        <v>45</v>
      </c>
      <c r="AU51" s="17">
        <v>46</v>
      </c>
      <c r="AV51" s="17">
        <v>47</v>
      </c>
      <c r="AW51" s="17">
        <v>48</v>
      </c>
      <c r="AX51" s="17">
        <v>49</v>
      </c>
      <c r="AY51" s="17">
        <v>50</v>
      </c>
      <c r="AZ51" s="17">
        <v>51</v>
      </c>
      <c r="BA51" s="16">
        <v>52</v>
      </c>
    </row>
    <row r="52" spans="1:54" x14ac:dyDescent="0.25">
      <c r="A52" s="35" t="s">
        <v>52</v>
      </c>
      <c r="B52" s="40">
        <v>43833</v>
      </c>
      <c r="C52" s="40">
        <v>43840</v>
      </c>
      <c r="D52" s="40">
        <v>43847</v>
      </c>
      <c r="E52" s="40">
        <v>43854</v>
      </c>
      <c r="F52" s="40">
        <v>43861</v>
      </c>
      <c r="G52" s="40">
        <v>43868</v>
      </c>
      <c r="H52" s="40">
        <v>43875</v>
      </c>
      <c r="I52" s="40">
        <v>43882</v>
      </c>
      <c r="J52" s="40">
        <v>43889</v>
      </c>
      <c r="K52" s="40">
        <v>43896</v>
      </c>
      <c r="L52" s="40">
        <v>43903</v>
      </c>
      <c r="M52" s="40">
        <v>43910</v>
      </c>
      <c r="N52" s="40">
        <v>43917</v>
      </c>
      <c r="O52" s="40">
        <v>43924</v>
      </c>
      <c r="P52" s="97">
        <v>43931</v>
      </c>
      <c r="Q52" s="39">
        <v>43938</v>
      </c>
      <c r="R52" s="39">
        <v>43945</v>
      </c>
      <c r="S52" s="39">
        <v>43952</v>
      </c>
      <c r="T52" s="39">
        <v>43959</v>
      </c>
      <c r="U52" s="39">
        <v>43966</v>
      </c>
      <c r="V52" s="39">
        <v>43973</v>
      </c>
      <c r="W52" s="39">
        <v>43980</v>
      </c>
      <c r="X52" s="39">
        <v>43987</v>
      </c>
      <c r="Y52" s="39">
        <v>43994</v>
      </c>
      <c r="Z52" s="39">
        <v>44001</v>
      </c>
      <c r="AA52" s="39">
        <v>44008</v>
      </c>
      <c r="AB52" s="39">
        <v>44015</v>
      </c>
      <c r="AC52" s="39">
        <v>44022</v>
      </c>
      <c r="AD52" s="39">
        <v>44029</v>
      </c>
      <c r="AE52" s="39">
        <v>44036</v>
      </c>
      <c r="AF52" s="39">
        <v>44043</v>
      </c>
      <c r="AG52" s="39">
        <v>44050</v>
      </c>
      <c r="AH52" s="39">
        <v>44057</v>
      </c>
      <c r="AI52" s="39">
        <v>44064</v>
      </c>
      <c r="AJ52" s="39">
        <v>44071</v>
      </c>
      <c r="AK52" s="39">
        <v>44078</v>
      </c>
      <c r="AL52" s="39">
        <v>44085</v>
      </c>
      <c r="AM52" s="39">
        <v>44092</v>
      </c>
      <c r="AN52" s="39">
        <v>44099</v>
      </c>
      <c r="AO52" s="39">
        <v>44106</v>
      </c>
      <c r="AP52" s="39">
        <v>44113</v>
      </c>
      <c r="AQ52" s="39">
        <v>44120</v>
      </c>
      <c r="AR52" s="39">
        <v>44127</v>
      </c>
      <c r="AS52" s="39">
        <v>44134</v>
      </c>
      <c r="AT52" s="39">
        <v>44141</v>
      </c>
      <c r="AU52" s="39">
        <v>44148</v>
      </c>
      <c r="AV52" s="39">
        <v>44155</v>
      </c>
      <c r="AW52" s="39">
        <v>44162</v>
      </c>
      <c r="AX52" s="39">
        <v>44169</v>
      </c>
      <c r="AY52" s="39">
        <v>44176</v>
      </c>
      <c r="AZ52" s="39">
        <v>44183</v>
      </c>
      <c r="BA52" s="15">
        <v>44190</v>
      </c>
      <c r="BB52" s="42"/>
    </row>
    <row r="53" spans="1:54" x14ac:dyDescent="0.25">
      <c r="A53" s="31" t="s">
        <v>51</v>
      </c>
      <c r="B53" s="47">
        <f>B41-B29</f>
        <v>5</v>
      </c>
      <c r="C53" s="47">
        <f t="shared" ref="C53:O53" si="4">C41-C29</f>
        <v>0</v>
      </c>
      <c r="D53" s="47">
        <f t="shared" si="4"/>
        <v>10</v>
      </c>
      <c r="E53" s="47">
        <f t="shared" si="4"/>
        <v>11</v>
      </c>
      <c r="F53" s="47">
        <f t="shared" si="4"/>
        <v>-7</v>
      </c>
      <c r="G53" s="47">
        <f t="shared" si="4"/>
        <v>-24</v>
      </c>
      <c r="H53" s="47">
        <f t="shared" si="4"/>
        <v>-6</v>
      </c>
      <c r="I53" s="47">
        <f t="shared" si="4"/>
        <v>-8</v>
      </c>
      <c r="J53" s="47">
        <f t="shared" si="4"/>
        <v>-3</v>
      </c>
      <c r="K53" s="47">
        <f t="shared" si="4"/>
        <v>11</v>
      </c>
      <c r="L53" s="47">
        <f t="shared" si="4"/>
        <v>-4</v>
      </c>
      <c r="M53" s="47">
        <f t="shared" si="4"/>
        <v>-5</v>
      </c>
      <c r="N53" s="47">
        <f t="shared" si="4"/>
        <v>4</v>
      </c>
      <c r="O53" s="47">
        <f t="shared" si="4"/>
        <v>10</v>
      </c>
      <c r="P53" s="98">
        <f>600/350*O53</f>
        <v>17.142857142857142</v>
      </c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8"/>
    </row>
    <row r="54" spans="1:54" x14ac:dyDescent="0.25">
      <c r="A54" s="31" t="s">
        <v>44</v>
      </c>
      <c r="B54" s="47">
        <f t="shared" ref="B54:O54" si="5">B42-B30</f>
        <v>1</v>
      </c>
      <c r="C54" s="47">
        <f t="shared" si="5"/>
        <v>6</v>
      </c>
      <c r="D54" s="47">
        <f t="shared" si="5"/>
        <v>-13</v>
      </c>
      <c r="E54" s="47">
        <f t="shared" si="5"/>
        <v>-1</v>
      </c>
      <c r="F54" s="47">
        <f t="shared" si="5"/>
        <v>0</v>
      </c>
      <c r="G54" s="47">
        <f t="shared" si="5"/>
        <v>-9</v>
      </c>
      <c r="H54" s="47">
        <f t="shared" si="5"/>
        <v>-5</v>
      </c>
      <c r="I54" s="47">
        <f t="shared" si="5"/>
        <v>-12</v>
      </c>
      <c r="J54" s="47">
        <f t="shared" si="5"/>
        <v>0</v>
      </c>
      <c r="K54" s="47">
        <f t="shared" si="5"/>
        <v>4</v>
      </c>
      <c r="L54" s="47">
        <f t="shared" si="5"/>
        <v>-2</v>
      </c>
      <c r="M54" s="47">
        <f t="shared" si="5"/>
        <v>-12</v>
      </c>
      <c r="N54" s="47">
        <f t="shared" si="5"/>
        <v>-4</v>
      </c>
      <c r="O54" s="47">
        <f t="shared" si="5"/>
        <v>8</v>
      </c>
      <c r="P54" s="98">
        <f t="shared" ref="P54:P59" si="6">600/350*O54</f>
        <v>13.714285714285714</v>
      </c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8"/>
    </row>
    <row r="55" spans="1:54" x14ac:dyDescent="0.25">
      <c r="A55" s="31" t="s">
        <v>45</v>
      </c>
      <c r="B55" s="47">
        <f t="shared" ref="B55:O55" si="7">B43-B31</f>
        <v>-26</v>
      </c>
      <c r="C55" s="47">
        <f t="shared" si="7"/>
        <v>-5</v>
      </c>
      <c r="D55" s="47">
        <f t="shared" si="7"/>
        <v>-5</v>
      </c>
      <c r="E55" s="47">
        <f t="shared" si="7"/>
        <v>-25</v>
      </c>
      <c r="F55" s="47">
        <f t="shared" si="7"/>
        <v>1</v>
      </c>
      <c r="G55" s="47">
        <f t="shared" si="7"/>
        <v>4</v>
      </c>
      <c r="H55" s="47">
        <f t="shared" si="7"/>
        <v>-19</v>
      </c>
      <c r="I55" s="47">
        <f t="shared" si="7"/>
        <v>45</v>
      </c>
      <c r="J55" s="47">
        <f t="shared" si="7"/>
        <v>27</v>
      </c>
      <c r="K55" s="47">
        <f t="shared" si="7"/>
        <v>9</v>
      </c>
      <c r="L55" s="47">
        <f t="shared" si="7"/>
        <v>12</v>
      </c>
      <c r="M55" s="47">
        <f t="shared" si="7"/>
        <v>-18</v>
      </c>
      <c r="N55" s="47">
        <f t="shared" si="7"/>
        <v>-6</v>
      </c>
      <c r="O55" s="47">
        <f t="shared" si="7"/>
        <v>-8</v>
      </c>
      <c r="P55" s="98">
        <f t="shared" si="6"/>
        <v>-13.714285714285714</v>
      </c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8"/>
    </row>
    <row r="56" spans="1:54" x14ac:dyDescent="0.25">
      <c r="A56" s="31" t="s">
        <v>46</v>
      </c>
      <c r="B56" s="47">
        <f t="shared" ref="B56:O56" si="8">B44-B32</f>
        <v>2</v>
      </c>
      <c r="C56" s="47">
        <f t="shared" si="8"/>
        <v>81</v>
      </c>
      <c r="D56" s="47">
        <f t="shared" si="8"/>
        <v>145</v>
      </c>
      <c r="E56" s="47">
        <f t="shared" si="8"/>
        <v>-82</v>
      </c>
      <c r="F56" s="47">
        <f t="shared" si="8"/>
        <v>-19</v>
      </c>
      <c r="G56" s="47">
        <f t="shared" si="8"/>
        <v>-58</v>
      </c>
      <c r="H56" s="47">
        <f t="shared" si="8"/>
        <v>-84</v>
      </c>
      <c r="I56" s="47">
        <f t="shared" si="8"/>
        <v>-124</v>
      </c>
      <c r="J56" s="47">
        <f t="shared" si="8"/>
        <v>-7</v>
      </c>
      <c r="K56" s="47">
        <f t="shared" si="8"/>
        <v>-90</v>
      </c>
      <c r="L56" s="47">
        <f t="shared" si="8"/>
        <v>29</v>
      </c>
      <c r="M56" s="47">
        <f t="shared" si="8"/>
        <v>15</v>
      </c>
      <c r="N56" s="47">
        <f t="shared" si="8"/>
        <v>79</v>
      </c>
      <c r="O56" s="47">
        <f t="shared" si="8"/>
        <v>628</v>
      </c>
      <c r="P56" s="98">
        <f t="shared" si="6"/>
        <v>1076.5714285714284</v>
      </c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8"/>
    </row>
    <row r="57" spans="1:54" x14ac:dyDescent="0.25">
      <c r="A57" s="31" t="s">
        <v>47</v>
      </c>
      <c r="B57" s="47">
        <f t="shared" ref="B57:O57" si="9">B45-B33</f>
        <v>94</v>
      </c>
      <c r="C57" s="47">
        <f t="shared" si="9"/>
        <v>19</v>
      </c>
      <c r="D57" s="47">
        <f t="shared" si="9"/>
        <v>9</v>
      </c>
      <c r="E57" s="47">
        <f t="shared" si="9"/>
        <v>22</v>
      </c>
      <c r="F57" s="47">
        <f t="shared" si="9"/>
        <v>76</v>
      </c>
      <c r="G57" s="47">
        <f t="shared" si="9"/>
        <v>-146</v>
      </c>
      <c r="H57" s="47">
        <f t="shared" si="9"/>
        <v>-157</v>
      </c>
      <c r="I57" s="47">
        <f t="shared" si="9"/>
        <v>-81</v>
      </c>
      <c r="J57" s="47">
        <f t="shared" si="9"/>
        <v>-33</v>
      </c>
      <c r="K57" s="47">
        <f t="shared" si="9"/>
        <v>-88</v>
      </c>
      <c r="L57" s="47">
        <f t="shared" si="9"/>
        <v>35</v>
      </c>
      <c r="M57" s="47">
        <f t="shared" si="9"/>
        <v>67</v>
      </c>
      <c r="N57" s="47">
        <f t="shared" si="9"/>
        <v>162</v>
      </c>
      <c r="O57" s="47">
        <f t="shared" si="9"/>
        <v>1120</v>
      </c>
      <c r="P57" s="98">
        <f t="shared" si="6"/>
        <v>1920</v>
      </c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8"/>
    </row>
    <row r="58" spans="1:54" x14ac:dyDescent="0.25">
      <c r="A58" s="31" t="s">
        <v>48</v>
      </c>
      <c r="B58" s="47">
        <f t="shared" ref="B58:O58" si="10">B46-B34</f>
        <v>506</v>
      </c>
      <c r="C58" s="47">
        <f t="shared" si="10"/>
        <v>424</v>
      </c>
      <c r="D58" s="47">
        <f t="shared" si="10"/>
        <v>301</v>
      </c>
      <c r="E58" s="47">
        <f t="shared" si="10"/>
        <v>71</v>
      </c>
      <c r="F58" s="47">
        <f t="shared" si="10"/>
        <v>130</v>
      </c>
      <c r="G58" s="47">
        <f t="shared" si="10"/>
        <v>-195</v>
      </c>
      <c r="H58" s="47">
        <f t="shared" si="10"/>
        <v>-383</v>
      </c>
      <c r="I58" s="47">
        <f t="shared" si="10"/>
        <v>-135</v>
      </c>
      <c r="J58" s="47">
        <f t="shared" si="10"/>
        <v>-149</v>
      </c>
      <c r="K58" s="47">
        <f t="shared" si="10"/>
        <v>81</v>
      </c>
      <c r="L58" s="47">
        <f t="shared" si="10"/>
        <v>171</v>
      </c>
      <c r="M58" s="47">
        <f t="shared" si="10"/>
        <v>119</v>
      </c>
      <c r="N58" s="47">
        <f t="shared" si="10"/>
        <v>453</v>
      </c>
      <c r="O58" s="47">
        <f t="shared" si="10"/>
        <v>2068</v>
      </c>
      <c r="P58" s="98">
        <f t="shared" si="6"/>
        <v>3545.1428571428569</v>
      </c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8"/>
    </row>
    <row r="59" spans="1:54" x14ac:dyDescent="0.25">
      <c r="A59" s="49" t="s">
        <v>49</v>
      </c>
      <c r="B59" s="50">
        <f t="shared" ref="B59:O59" si="11">B47-B35</f>
        <v>716</v>
      </c>
      <c r="C59" s="50">
        <f t="shared" si="11"/>
        <v>923</v>
      </c>
      <c r="D59" s="50">
        <f t="shared" si="11"/>
        <v>683</v>
      </c>
      <c r="E59" s="50">
        <f t="shared" si="11"/>
        <v>117</v>
      </c>
      <c r="F59" s="50">
        <f t="shared" si="11"/>
        <v>134</v>
      </c>
      <c r="G59" s="50">
        <f t="shared" si="11"/>
        <v>-248</v>
      </c>
      <c r="H59" s="50">
        <f t="shared" si="11"/>
        <v>-222</v>
      </c>
      <c r="I59" s="50">
        <f t="shared" si="11"/>
        <v>-140</v>
      </c>
      <c r="J59" s="50">
        <f t="shared" si="11"/>
        <v>-64</v>
      </c>
      <c r="K59" s="50">
        <f t="shared" si="11"/>
        <v>67</v>
      </c>
      <c r="L59" s="50">
        <f t="shared" si="11"/>
        <v>209</v>
      </c>
      <c r="M59" s="50">
        <f t="shared" si="11"/>
        <v>78</v>
      </c>
      <c r="N59" s="50">
        <f t="shared" si="11"/>
        <v>587</v>
      </c>
      <c r="O59" s="50">
        <f t="shared" si="11"/>
        <v>2435</v>
      </c>
      <c r="P59" s="98">
        <f t="shared" si="6"/>
        <v>4174.2857142857138</v>
      </c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1"/>
    </row>
    <row r="60" spans="1:54" ht="15.75" thickBot="1" x14ac:dyDescent="0.3">
      <c r="A60" s="49" t="s">
        <v>65</v>
      </c>
      <c r="B60" s="50"/>
      <c r="C60" s="50"/>
      <c r="D60" s="50"/>
      <c r="E60" s="50">
        <f>SUM(E53:E59)</f>
        <v>113</v>
      </c>
      <c r="F60" s="50">
        <f t="shared" ref="F60:P60" si="12">SUM(F53:F59)</f>
        <v>315</v>
      </c>
      <c r="G60" s="50">
        <f t="shared" si="12"/>
        <v>-676</v>
      </c>
      <c r="H60" s="50">
        <f t="shared" si="12"/>
        <v>-876</v>
      </c>
      <c r="I60" s="50">
        <f t="shared" si="12"/>
        <v>-455</v>
      </c>
      <c r="J60" s="50">
        <f t="shared" si="12"/>
        <v>-229</v>
      </c>
      <c r="K60" s="50">
        <f t="shared" si="12"/>
        <v>-6</v>
      </c>
      <c r="L60" s="50">
        <f t="shared" si="12"/>
        <v>450</v>
      </c>
      <c r="M60" s="50">
        <f t="shared" si="12"/>
        <v>244</v>
      </c>
      <c r="N60" s="50">
        <f t="shared" si="12"/>
        <v>1275</v>
      </c>
      <c r="O60" s="50">
        <f t="shared" si="12"/>
        <v>6261</v>
      </c>
      <c r="P60" s="99">
        <f t="shared" si="12"/>
        <v>10733.142857142855</v>
      </c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1"/>
    </row>
    <row r="61" spans="1:54" x14ac:dyDescent="0.25">
      <c r="A61" s="52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</row>
    <row r="62" spans="1:54" ht="19.5" thickBot="1" x14ac:dyDescent="0.35">
      <c r="A62" s="14" t="s">
        <v>71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38"/>
    </row>
    <row r="63" spans="1:54" x14ac:dyDescent="0.25">
      <c r="A63" s="37" t="s">
        <v>50</v>
      </c>
      <c r="B63" s="17">
        <v>1</v>
      </c>
      <c r="C63" s="17">
        <v>2</v>
      </c>
      <c r="D63" s="17">
        <v>3</v>
      </c>
      <c r="E63" s="17">
        <v>4</v>
      </c>
      <c r="F63" s="17">
        <v>5</v>
      </c>
      <c r="G63" s="17">
        <v>6</v>
      </c>
      <c r="H63" s="17">
        <v>7</v>
      </c>
      <c r="I63" s="17">
        <v>8</v>
      </c>
      <c r="J63" s="17">
        <v>9</v>
      </c>
      <c r="K63" s="17">
        <v>10</v>
      </c>
      <c r="L63" s="17">
        <v>11</v>
      </c>
      <c r="M63" s="17">
        <v>12</v>
      </c>
      <c r="N63" s="17">
        <v>13</v>
      </c>
      <c r="O63" s="17">
        <v>14</v>
      </c>
      <c r="P63" s="96">
        <v>15</v>
      </c>
      <c r="Q63" s="17">
        <v>16</v>
      </c>
      <c r="R63" s="17">
        <v>17</v>
      </c>
      <c r="S63" s="17">
        <v>18</v>
      </c>
      <c r="T63" s="17">
        <v>19</v>
      </c>
      <c r="U63" s="17">
        <v>20</v>
      </c>
      <c r="V63" s="17">
        <v>21</v>
      </c>
      <c r="W63" s="17">
        <v>22</v>
      </c>
      <c r="X63" s="17">
        <v>23</v>
      </c>
      <c r="Y63" s="17">
        <v>24</v>
      </c>
      <c r="Z63" s="17">
        <v>25</v>
      </c>
      <c r="AA63" s="17">
        <v>26</v>
      </c>
      <c r="AB63" s="17">
        <v>27</v>
      </c>
      <c r="AC63" s="17">
        <v>28</v>
      </c>
      <c r="AD63" s="17">
        <v>29</v>
      </c>
      <c r="AE63" s="17">
        <v>30</v>
      </c>
      <c r="AF63" s="17">
        <v>31</v>
      </c>
      <c r="AG63" s="17">
        <v>32</v>
      </c>
      <c r="AH63" s="17">
        <v>33</v>
      </c>
      <c r="AI63" s="17">
        <v>34</v>
      </c>
      <c r="AJ63" s="17">
        <v>35</v>
      </c>
      <c r="AK63" s="17">
        <v>36</v>
      </c>
      <c r="AL63" s="17">
        <v>37</v>
      </c>
      <c r="AM63" s="17">
        <v>38</v>
      </c>
      <c r="AN63" s="17">
        <v>39</v>
      </c>
      <c r="AO63" s="17">
        <v>40</v>
      </c>
      <c r="AP63" s="17">
        <v>41</v>
      </c>
      <c r="AQ63" s="17">
        <v>42</v>
      </c>
      <c r="AR63" s="17">
        <v>43</v>
      </c>
      <c r="AS63" s="17">
        <v>44</v>
      </c>
      <c r="AT63" s="17">
        <v>45</v>
      </c>
      <c r="AU63" s="17">
        <v>46</v>
      </c>
      <c r="AV63" s="17">
        <v>47</v>
      </c>
      <c r="AW63" s="17">
        <v>48</v>
      </c>
      <c r="AX63" s="17">
        <v>49</v>
      </c>
      <c r="AY63" s="17">
        <v>50</v>
      </c>
      <c r="AZ63" s="17">
        <v>51</v>
      </c>
      <c r="BA63" s="16">
        <v>52</v>
      </c>
    </row>
    <row r="64" spans="1:54" x14ac:dyDescent="0.25">
      <c r="A64" s="35" t="s">
        <v>52</v>
      </c>
      <c r="B64" s="40">
        <v>43833</v>
      </c>
      <c r="C64" s="40">
        <v>43840</v>
      </c>
      <c r="D64" s="40">
        <v>43847</v>
      </c>
      <c r="E64" s="40">
        <v>43854</v>
      </c>
      <c r="F64" s="40">
        <v>43861</v>
      </c>
      <c r="G64" s="40">
        <v>43868</v>
      </c>
      <c r="H64" s="40">
        <v>43875</v>
      </c>
      <c r="I64" s="40">
        <v>43882</v>
      </c>
      <c r="J64" s="40">
        <v>43889</v>
      </c>
      <c r="K64" s="40">
        <v>43896</v>
      </c>
      <c r="L64" s="40">
        <v>43903</v>
      </c>
      <c r="M64" s="40">
        <v>43910</v>
      </c>
      <c r="N64" s="40">
        <v>43917</v>
      </c>
      <c r="O64" s="40">
        <v>43924</v>
      </c>
      <c r="P64" s="97">
        <v>43931</v>
      </c>
      <c r="Q64" s="39">
        <v>43938</v>
      </c>
      <c r="R64" s="39">
        <v>43945</v>
      </c>
      <c r="S64" s="39">
        <v>43952</v>
      </c>
      <c r="T64" s="39">
        <v>43959</v>
      </c>
      <c r="U64" s="39">
        <v>43966</v>
      </c>
      <c r="V64" s="39">
        <v>43973</v>
      </c>
      <c r="W64" s="39">
        <v>43980</v>
      </c>
      <c r="X64" s="39">
        <v>43987</v>
      </c>
      <c r="Y64" s="39">
        <v>43994</v>
      </c>
      <c r="Z64" s="39">
        <v>44001</v>
      </c>
      <c r="AA64" s="39">
        <v>44008</v>
      </c>
      <c r="AB64" s="39">
        <v>44015</v>
      </c>
      <c r="AC64" s="39">
        <v>44022</v>
      </c>
      <c r="AD64" s="39">
        <v>44029</v>
      </c>
      <c r="AE64" s="39">
        <v>44036</v>
      </c>
      <c r="AF64" s="39">
        <v>44043</v>
      </c>
      <c r="AG64" s="39">
        <v>44050</v>
      </c>
      <c r="AH64" s="39">
        <v>44057</v>
      </c>
      <c r="AI64" s="39">
        <v>44064</v>
      </c>
      <c r="AJ64" s="39">
        <v>44071</v>
      </c>
      <c r="AK64" s="39">
        <v>44078</v>
      </c>
      <c r="AL64" s="39">
        <v>44085</v>
      </c>
      <c r="AM64" s="39">
        <v>44092</v>
      </c>
      <c r="AN64" s="39">
        <v>44099</v>
      </c>
      <c r="AO64" s="39">
        <v>44106</v>
      </c>
      <c r="AP64" s="39">
        <v>44113</v>
      </c>
      <c r="AQ64" s="39">
        <v>44120</v>
      </c>
      <c r="AR64" s="39">
        <v>44127</v>
      </c>
      <c r="AS64" s="39">
        <v>44134</v>
      </c>
      <c r="AT64" s="39">
        <v>44141</v>
      </c>
      <c r="AU64" s="39">
        <v>44148</v>
      </c>
      <c r="AV64" s="39">
        <v>44155</v>
      </c>
      <c r="AW64" s="39">
        <v>44162</v>
      </c>
      <c r="AX64" s="39">
        <v>44169</v>
      </c>
      <c r="AY64" s="39">
        <v>44176</v>
      </c>
      <c r="AZ64" s="39">
        <v>44183</v>
      </c>
      <c r="BA64" s="15">
        <v>44190</v>
      </c>
    </row>
    <row r="65" spans="1:53" x14ac:dyDescent="0.25">
      <c r="A65" s="31" t="s">
        <v>51</v>
      </c>
      <c r="B65" s="53">
        <f>B53/B41</f>
        <v>0.10416666666666667</v>
      </c>
      <c r="C65" s="53">
        <f t="shared" ref="C65:O65" si="13">C53/C41</f>
        <v>0</v>
      </c>
      <c r="D65" s="53">
        <f t="shared" si="13"/>
        <v>0.14492753623188406</v>
      </c>
      <c r="E65" s="53">
        <f t="shared" si="13"/>
        <v>0.20754716981132076</v>
      </c>
      <c r="F65" s="53">
        <f t="shared" si="13"/>
        <v>-0.14000000000000001</v>
      </c>
      <c r="G65" s="53">
        <f t="shared" si="13"/>
        <v>-0.8</v>
      </c>
      <c r="H65" s="53">
        <f t="shared" si="13"/>
        <v>-0.13953488372093023</v>
      </c>
      <c r="I65" s="53">
        <f t="shared" si="13"/>
        <v>-0.15686274509803921</v>
      </c>
      <c r="J65" s="53">
        <f t="shared" si="13"/>
        <v>-6.1224489795918366E-2</v>
      </c>
      <c r="K65" s="53">
        <f t="shared" si="13"/>
        <v>0.19642857142857142</v>
      </c>
      <c r="L65" s="53">
        <f t="shared" si="13"/>
        <v>-7.5471698113207544E-2</v>
      </c>
      <c r="M65" s="53">
        <f t="shared" si="13"/>
        <v>-0.11363636363636363</v>
      </c>
      <c r="N65" s="53">
        <f t="shared" si="13"/>
        <v>8.1632653061224483E-2</v>
      </c>
      <c r="O65" s="53">
        <f t="shared" si="13"/>
        <v>0.19607843137254902</v>
      </c>
      <c r="P65" s="100">
        <f t="shared" ref="P65" si="14">P53/P41</f>
        <v>0.32345013477088946</v>
      </c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8"/>
    </row>
    <row r="66" spans="1:53" x14ac:dyDescent="0.25">
      <c r="A66" s="31" t="s">
        <v>44</v>
      </c>
      <c r="B66" s="53">
        <f>B54/B42</f>
        <v>6.25E-2</v>
      </c>
      <c r="C66" s="53">
        <f>C54/C42</f>
        <v>0.23076923076923078</v>
      </c>
      <c r="D66" s="53">
        <f>D54/D42</f>
        <v>-0.8125</v>
      </c>
      <c r="E66" s="53">
        <f>E54/E42</f>
        <v>-4.7619047619047616E-2</v>
      </c>
      <c r="F66" s="53">
        <f>F54/F42</f>
        <v>0</v>
      </c>
      <c r="G66" s="53">
        <f>G54/G42</f>
        <v>-0.5625</v>
      </c>
      <c r="H66" s="53">
        <f>H54/H42</f>
        <v>-0.41666666666666669</v>
      </c>
      <c r="I66" s="53">
        <f>I54/I42</f>
        <v>-0.66666666666666663</v>
      </c>
      <c r="J66" s="53">
        <f>J54/J42</f>
        <v>0</v>
      </c>
      <c r="K66" s="53">
        <f>K54/K42</f>
        <v>0.2</v>
      </c>
      <c r="L66" s="53">
        <f>L54/L42</f>
        <v>-9.0909090909090912E-2</v>
      </c>
      <c r="M66" s="53">
        <f>M54/M42</f>
        <v>-1</v>
      </c>
      <c r="N66" s="53">
        <f>N54/N42</f>
        <v>-0.30769230769230771</v>
      </c>
      <c r="O66" s="53">
        <f>O54/O42</f>
        <v>0.38095238095238093</v>
      </c>
      <c r="P66" s="100">
        <f>P54/P42</f>
        <v>0.47290640394088668</v>
      </c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8"/>
    </row>
    <row r="67" spans="1:53" x14ac:dyDescent="0.25">
      <c r="A67" s="31" t="s">
        <v>45</v>
      </c>
      <c r="B67" s="53">
        <f>B55/B43</f>
        <v>-0.13756613756613756</v>
      </c>
      <c r="C67" s="53">
        <f>C55/C43</f>
        <v>-1.8181818181818181E-2</v>
      </c>
      <c r="D67" s="53">
        <f>D55/D43</f>
        <v>-1.5923566878980892E-2</v>
      </c>
      <c r="E67" s="53">
        <f>E55/E43</f>
        <v>-7.9617834394904455E-2</v>
      </c>
      <c r="F67" s="53">
        <f>F55/F43</f>
        <v>3.246753246753247E-3</v>
      </c>
      <c r="G67" s="53">
        <f>G55/G43</f>
        <v>1.4760147601476014E-2</v>
      </c>
      <c r="H67" s="53">
        <f>H55/H43</f>
        <v>-6.6433566433566432E-2</v>
      </c>
      <c r="I67" s="53">
        <f>I55/I43</f>
        <v>0.14018691588785046</v>
      </c>
      <c r="J67" s="53">
        <f>J55/J43</f>
        <v>8.5714285714285715E-2</v>
      </c>
      <c r="K67" s="53">
        <f>K55/K43</f>
        <v>2.8846153846153848E-2</v>
      </c>
      <c r="L67" s="53">
        <f>L55/L43</f>
        <v>3.8585209003215437E-2</v>
      </c>
      <c r="M67" s="53">
        <f>M55/M43</f>
        <v>-6.545454545454546E-2</v>
      </c>
      <c r="N67" s="53">
        <f>N55/N43</f>
        <v>-2.1201413427561839E-2</v>
      </c>
      <c r="O67" s="53">
        <f>O55/O43</f>
        <v>-2.7777777777777776E-2</v>
      </c>
      <c r="P67" s="100">
        <f>P55/P43</f>
        <v>-4.6806435884934175E-2</v>
      </c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8"/>
    </row>
    <row r="68" spans="1:53" x14ac:dyDescent="0.25">
      <c r="A68" s="31" t="s">
        <v>46</v>
      </c>
      <c r="B68" s="53">
        <f>B56/B44</f>
        <v>1.6652789342214821E-3</v>
      </c>
      <c r="C68" s="53">
        <f>C56/C44</f>
        <v>5.3999999999999999E-2</v>
      </c>
      <c r="D68" s="53">
        <f>D56/D44</f>
        <v>9.5520421607378128E-2</v>
      </c>
      <c r="E68" s="53">
        <f>E56/E44</f>
        <v>-6.047197640117994E-2</v>
      </c>
      <c r="F68" s="53">
        <f>F56/F44</f>
        <v>-1.4094955489614243E-2</v>
      </c>
      <c r="G68" s="53">
        <f>G56/G44</f>
        <v>-4.3641835966892403E-2</v>
      </c>
      <c r="H68" s="53">
        <f>H56/H44</f>
        <v>-6.5217391304347824E-2</v>
      </c>
      <c r="I68" s="53">
        <f>I56/I44</f>
        <v>-9.7560975609756101E-2</v>
      </c>
      <c r="J68" s="53">
        <f>J56/J44</f>
        <v>-5.5688146380270488E-3</v>
      </c>
      <c r="K68" s="53">
        <f>K56/K44</f>
        <v>-7.1884984025559109E-2</v>
      </c>
      <c r="L68" s="53">
        <f>L56/L44</f>
        <v>2.1641791044776121E-2</v>
      </c>
      <c r="M68" s="53">
        <f>M56/M44</f>
        <v>1.1867088607594937E-2</v>
      </c>
      <c r="N68" s="53">
        <f>N56/N44</f>
        <v>6.0722521137586472E-2</v>
      </c>
      <c r="O68" s="53">
        <f>O56/O44</f>
        <v>0.33763440860215055</v>
      </c>
      <c r="P68" s="100">
        <f>P56/P44</f>
        <v>0.44504813086871786</v>
      </c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8"/>
    </row>
    <row r="69" spans="1:53" x14ac:dyDescent="0.25">
      <c r="A69" s="31" t="s">
        <v>47</v>
      </c>
      <c r="B69" s="53">
        <f t="shared" ref="B69:O69" si="15">B57/B45</f>
        <v>5.053763440860215E-2</v>
      </c>
      <c r="C69" s="53">
        <f t="shared" si="15"/>
        <v>8.6442220200181989E-3</v>
      </c>
      <c r="D69" s="53">
        <f t="shared" si="15"/>
        <v>4.4709388971684054E-3</v>
      </c>
      <c r="E69" s="53">
        <f t="shared" si="15"/>
        <v>1.1235955056179775E-2</v>
      </c>
      <c r="F69" s="53">
        <f t="shared" si="15"/>
        <v>3.9419087136929459E-2</v>
      </c>
      <c r="G69" s="53">
        <f t="shared" si="15"/>
        <v>-8.0707573244886671E-2</v>
      </c>
      <c r="H69" s="53">
        <f t="shared" si="15"/>
        <v>-8.95096921322691E-2</v>
      </c>
      <c r="I69" s="53">
        <f t="shared" si="15"/>
        <v>-4.6471600688468159E-2</v>
      </c>
      <c r="J69" s="53">
        <f t="shared" si="15"/>
        <v>-1.8404907975460124E-2</v>
      </c>
      <c r="K69" s="53">
        <f t="shared" si="15"/>
        <v>-4.9745618993781798E-2</v>
      </c>
      <c r="L69" s="53">
        <f t="shared" si="15"/>
        <v>1.9965772960638905E-2</v>
      </c>
      <c r="M69" s="53">
        <f t="shared" si="15"/>
        <v>3.7640449438202245E-2</v>
      </c>
      <c r="N69" s="53">
        <f t="shared" si="15"/>
        <v>8.9750692520775624E-2</v>
      </c>
      <c r="O69" s="53">
        <f t="shared" si="15"/>
        <v>0.40965618141916604</v>
      </c>
      <c r="P69" s="100">
        <f t="shared" ref="P69" si="16">P57/P45</f>
        <v>0.52416052416052417</v>
      </c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8"/>
    </row>
    <row r="70" spans="1:53" x14ac:dyDescent="0.25">
      <c r="A70" s="31" t="s">
        <v>48</v>
      </c>
      <c r="B70" s="53">
        <f t="shared" ref="B70:N70" si="17">B58/B46</f>
        <v>0.14118303571428573</v>
      </c>
      <c r="C70" s="53">
        <f t="shared" si="17"/>
        <v>0.10563029397110114</v>
      </c>
      <c r="D70" s="53">
        <f t="shared" si="17"/>
        <v>8.1022880215343207E-2</v>
      </c>
      <c r="E70" s="53">
        <f t="shared" si="17"/>
        <v>2.1276595744680851E-2</v>
      </c>
      <c r="F70" s="53">
        <f t="shared" si="17"/>
        <v>3.9926289926289923E-2</v>
      </c>
      <c r="G70" s="53">
        <f t="shared" si="17"/>
        <v>-6.3808900523560211E-2</v>
      </c>
      <c r="H70" s="53">
        <f t="shared" si="17"/>
        <v>-0.12728481222997673</v>
      </c>
      <c r="I70" s="53">
        <f t="shared" si="17"/>
        <v>-4.4495715227422544E-2</v>
      </c>
      <c r="J70" s="53">
        <f t="shared" si="17"/>
        <v>-5.0202156334231807E-2</v>
      </c>
      <c r="K70" s="53">
        <f t="shared" si="17"/>
        <v>2.5936599423631124E-2</v>
      </c>
      <c r="L70" s="53">
        <f t="shared" si="17"/>
        <v>5.5090206185567009E-2</v>
      </c>
      <c r="M70" s="53">
        <f t="shared" si="17"/>
        <v>3.8800130420606455E-2</v>
      </c>
      <c r="N70" s="53">
        <f t="shared" si="17"/>
        <v>0.13951339698182938</v>
      </c>
      <c r="O70" s="53">
        <f>O58/O46</f>
        <v>0.41318681318681316</v>
      </c>
      <c r="P70" s="100">
        <f>P58/P46</f>
        <v>0.52419678502777711</v>
      </c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8"/>
    </row>
    <row r="71" spans="1:53" x14ac:dyDescent="0.25">
      <c r="A71" s="33" t="s">
        <v>49</v>
      </c>
      <c r="B71" s="53">
        <f t="shared" ref="B71:P72" si="18">B59/B47</f>
        <v>0.13370681605975723</v>
      </c>
      <c r="C71" s="53">
        <f t="shared" si="18"/>
        <v>0.15398732065398732</v>
      </c>
      <c r="D71" s="53">
        <f t="shared" si="18"/>
        <v>0.12778297474275024</v>
      </c>
      <c r="E71" s="53">
        <f t="shared" si="18"/>
        <v>2.4304113003739095E-2</v>
      </c>
      <c r="F71" s="53">
        <f t="shared" si="18"/>
        <v>2.8468238793286596E-2</v>
      </c>
      <c r="G71" s="53">
        <f t="shared" si="18"/>
        <v>-5.5443773753632908E-2</v>
      </c>
      <c r="H71" s="53">
        <f t="shared" si="18"/>
        <v>-4.8726953467954345E-2</v>
      </c>
      <c r="I71" s="53">
        <f t="shared" si="18"/>
        <v>-3.1803725579282141E-2</v>
      </c>
      <c r="J71" s="53">
        <f t="shared" si="18"/>
        <v>-1.4502605937004306E-2</v>
      </c>
      <c r="K71" s="53">
        <f t="shared" si="18"/>
        <v>1.5366972477064221E-2</v>
      </c>
      <c r="L71" s="53">
        <f t="shared" si="18"/>
        <v>4.7135769057284616E-2</v>
      </c>
      <c r="M71" s="53">
        <f t="shared" si="18"/>
        <v>1.8553758325404377E-2</v>
      </c>
      <c r="N71" s="53">
        <f t="shared" si="18"/>
        <v>0.1320882088208821</v>
      </c>
      <c r="O71" s="53">
        <f>O59/O35</f>
        <v>0.60981718006511398</v>
      </c>
      <c r="P71" s="100">
        <f>P59/P35</f>
        <v>1.0309423843629819</v>
      </c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8"/>
    </row>
    <row r="72" spans="1:53" ht="15.75" thickBot="1" x14ac:dyDescent="0.3">
      <c r="A72" s="78" t="s">
        <v>65</v>
      </c>
      <c r="B72" s="79"/>
      <c r="C72" s="79"/>
      <c r="D72" s="79"/>
      <c r="E72" s="79">
        <f t="shared" si="18"/>
        <v>9.5334514468910832E-3</v>
      </c>
      <c r="F72" s="79">
        <f t="shared" si="18"/>
        <v>2.7127109886324493E-2</v>
      </c>
      <c r="G72" s="79">
        <f t="shared" si="18"/>
        <v>-6.1544064093226512E-2</v>
      </c>
      <c r="H72" s="79">
        <f t="shared" si="18"/>
        <v>-8.0014614541468757E-2</v>
      </c>
      <c r="I72" s="79">
        <f t="shared" si="18"/>
        <v>-4.1974169741697417E-2</v>
      </c>
      <c r="J72" s="79">
        <f t="shared" si="18"/>
        <v>-2.1174294960702729E-2</v>
      </c>
      <c r="K72" s="79">
        <f t="shared" si="18"/>
        <v>-5.5086301872934269E-4</v>
      </c>
      <c r="L72" s="79">
        <f t="shared" si="18"/>
        <v>4.0845965326313877E-2</v>
      </c>
      <c r="M72" s="79">
        <f t="shared" si="18"/>
        <v>2.2919406349802742E-2</v>
      </c>
      <c r="N72" s="79">
        <f t="shared" si="18"/>
        <v>0.11443187937533657</v>
      </c>
      <c r="O72" s="79">
        <f>O60/O48</f>
        <v>0.38207115396350766</v>
      </c>
      <c r="P72" s="101">
        <f t="shared" si="18"/>
        <v>0.49616969568892638</v>
      </c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1"/>
    </row>
    <row r="73" spans="1:53" x14ac:dyDescent="0.25">
      <c r="A73" s="52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</row>
    <row r="74" spans="1:53" ht="19.5" thickBot="1" x14ac:dyDescent="0.35">
      <c r="A74" s="14" t="s">
        <v>70</v>
      </c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38"/>
    </row>
    <row r="75" spans="1:53" x14ac:dyDescent="0.25">
      <c r="A75" s="37" t="s">
        <v>50</v>
      </c>
      <c r="B75" s="17">
        <v>1</v>
      </c>
      <c r="C75" s="17">
        <v>2</v>
      </c>
      <c r="D75" s="17">
        <v>3</v>
      </c>
      <c r="E75" s="17">
        <v>4</v>
      </c>
      <c r="F75" s="17">
        <v>5</v>
      </c>
      <c r="G75" s="17">
        <v>6</v>
      </c>
      <c r="H75" s="17">
        <v>7</v>
      </c>
      <c r="I75" s="17">
        <v>8</v>
      </c>
      <c r="J75" s="17">
        <v>9</v>
      </c>
      <c r="K75" s="17">
        <v>10</v>
      </c>
      <c r="L75" s="17">
        <v>11</v>
      </c>
      <c r="M75" s="17">
        <v>12</v>
      </c>
      <c r="N75" s="17">
        <v>13</v>
      </c>
      <c r="O75" s="17">
        <v>14</v>
      </c>
      <c r="P75" s="96">
        <v>15</v>
      </c>
      <c r="Q75" s="17">
        <v>16</v>
      </c>
      <c r="R75" s="17">
        <v>17</v>
      </c>
      <c r="S75" s="17">
        <v>18</v>
      </c>
      <c r="T75" s="17">
        <v>19</v>
      </c>
      <c r="U75" s="17">
        <v>20</v>
      </c>
      <c r="V75" s="17">
        <v>21</v>
      </c>
      <c r="W75" s="17">
        <v>22</v>
      </c>
      <c r="X75" s="17">
        <v>23</v>
      </c>
      <c r="Y75" s="17">
        <v>24</v>
      </c>
      <c r="Z75" s="17">
        <v>25</v>
      </c>
      <c r="AA75" s="17">
        <v>26</v>
      </c>
      <c r="AB75" s="17">
        <v>27</v>
      </c>
      <c r="AC75" s="17">
        <v>28</v>
      </c>
      <c r="AD75" s="17">
        <v>29</v>
      </c>
      <c r="AE75" s="17">
        <v>30</v>
      </c>
      <c r="AF75" s="17">
        <v>31</v>
      </c>
      <c r="AG75" s="17">
        <v>32</v>
      </c>
      <c r="AH75" s="17">
        <v>33</v>
      </c>
      <c r="AI75" s="17">
        <v>34</v>
      </c>
      <c r="AJ75" s="17">
        <v>35</v>
      </c>
      <c r="AK75" s="17">
        <v>36</v>
      </c>
      <c r="AL75" s="17">
        <v>37</v>
      </c>
      <c r="AM75" s="17">
        <v>38</v>
      </c>
      <c r="AN75" s="17">
        <v>39</v>
      </c>
      <c r="AO75" s="17">
        <v>40</v>
      </c>
      <c r="AP75" s="17">
        <v>41</v>
      </c>
      <c r="AQ75" s="17">
        <v>42</v>
      </c>
      <c r="AR75" s="17">
        <v>43</v>
      </c>
      <c r="AS75" s="17">
        <v>44</v>
      </c>
      <c r="AT75" s="17">
        <v>45</v>
      </c>
      <c r="AU75" s="17">
        <v>46</v>
      </c>
      <c r="AV75" s="17">
        <v>47</v>
      </c>
      <c r="AW75" s="17">
        <v>48</v>
      </c>
      <c r="AX75" s="17">
        <v>49</v>
      </c>
      <c r="AY75" s="17">
        <v>50</v>
      </c>
      <c r="AZ75" s="17">
        <v>51</v>
      </c>
      <c r="BA75" s="16">
        <v>52</v>
      </c>
    </row>
    <row r="76" spans="1:53" x14ac:dyDescent="0.25">
      <c r="A76" s="35" t="s">
        <v>52</v>
      </c>
      <c r="B76" s="40">
        <v>43833</v>
      </c>
      <c r="C76" s="40">
        <v>43840</v>
      </c>
      <c r="D76" s="40">
        <v>43847</v>
      </c>
      <c r="E76" s="40">
        <v>43854</v>
      </c>
      <c r="F76" s="40">
        <v>43861</v>
      </c>
      <c r="G76" s="40">
        <v>43868</v>
      </c>
      <c r="H76" s="40">
        <v>43875</v>
      </c>
      <c r="I76" s="40">
        <v>43882</v>
      </c>
      <c r="J76" s="40">
        <v>43889</v>
      </c>
      <c r="K76" s="40">
        <v>43896</v>
      </c>
      <c r="L76" s="40">
        <v>43903</v>
      </c>
      <c r="M76" s="40">
        <v>43910</v>
      </c>
      <c r="N76" s="40">
        <v>43917</v>
      </c>
      <c r="O76" s="40">
        <v>43924</v>
      </c>
      <c r="P76" s="97">
        <v>43931</v>
      </c>
      <c r="Q76" s="39">
        <v>43938</v>
      </c>
      <c r="R76" s="39">
        <v>43945</v>
      </c>
      <c r="S76" s="39">
        <v>43952</v>
      </c>
      <c r="T76" s="39">
        <v>43959</v>
      </c>
      <c r="U76" s="39">
        <v>43966</v>
      </c>
      <c r="V76" s="39">
        <v>43973</v>
      </c>
      <c r="W76" s="39">
        <v>43980</v>
      </c>
      <c r="X76" s="39">
        <v>43987</v>
      </c>
      <c r="Y76" s="39">
        <v>43994</v>
      </c>
      <c r="Z76" s="39">
        <v>44001</v>
      </c>
      <c r="AA76" s="39">
        <v>44008</v>
      </c>
      <c r="AB76" s="39">
        <v>44015</v>
      </c>
      <c r="AC76" s="39">
        <v>44022</v>
      </c>
      <c r="AD76" s="39">
        <v>44029</v>
      </c>
      <c r="AE76" s="39">
        <v>44036</v>
      </c>
      <c r="AF76" s="39">
        <v>44043</v>
      </c>
      <c r="AG76" s="39">
        <v>44050</v>
      </c>
      <c r="AH76" s="39">
        <v>44057</v>
      </c>
      <c r="AI76" s="39">
        <v>44064</v>
      </c>
      <c r="AJ76" s="39">
        <v>44071</v>
      </c>
      <c r="AK76" s="39">
        <v>44078</v>
      </c>
      <c r="AL76" s="39">
        <v>44085</v>
      </c>
      <c r="AM76" s="39">
        <v>44092</v>
      </c>
      <c r="AN76" s="39">
        <v>44099</v>
      </c>
      <c r="AO76" s="39">
        <v>44106</v>
      </c>
      <c r="AP76" s="39">
        <v>44113</v>
      </c>
      <c r="AQ76" s="39">
        <v>44120</v>
      </c>
      <c r="AR76" s="39">
        <v>44127</v>
      </c>
      <c r="AS76" s="39">
        <v>44134</v>
      </c>
      <c r="AT76" s="39">
        <v>44141</v>
      </c>
      <c r="AU76" s="39">
        <v>44148</v>
      </c>
      <c r="AV76" s="39">
        <v>44155</v>
      </c>
      <c r="AW76" s="39">
        <v>44162</v>
      </c>
      <c r="AX76" s="39">
        <v>44169</v>
      </c>
      <c r="AY76" s="39">
        <v>44176</v>
      </c>
      <c r="AZ76" s="39">
        <v>44183</v>
      </c>
      <c r="BA76" s="15">
        <v>44190</v>
      </c>
    </row>
    <row r="77" spans="1:53" x14ac:dyDescent="0.25">
      <c r="A77" s="31" t="s">
        <v>51</v>
      </c>
      <c r="B77" s="68">
        <f>(B53/'UK Pop by Age'!$G5)*52</f>
        <v>3.4887013041033838E-4</v>
      </c>
      <c r="C77" s="68">
        <f>(C53/'UK Pop by Age'!$G5)*52</f>
        <v>0</v>
      </c>
      <c r="D77" s="68">
        <f>(D53/'UK Pop by Age'!$G5)*52</f>
        <v>6.9774026082067677E-4</v>
      </c>
      <c r="E77" s="68">
        <f>(E53/'UK Pop by Age'!$G5)*52</f>
        <v>7.6751428690274436E-4</v>
      </c>
      <c r="F77" s="68">
        <f>(F53/'UK Pop by Age'!$G5)*52</f>
        <v>-4.8841818257447367E-4</v>
      </c>
      <c r="G77" s="68">
        <f>(G53/'UK Pop by Age'!$G5)*52</f>
        <v>-1.6745766259696241E-3</v>
      </c>
      <c r="H77" s="68">
        <f>(H53/'UK Pop by Age'!$G5)*52</f>
        <v>-4.1864415649240603E-4</v>
      </c>
      <c r="I77" s="68">
        <f>(I53/'UK Pop by Age'!$G5)*52</f>
        <v>-5.5819220865654137E-4</v>
      </c>
      <c r="J77" s="68">
        <f>(J53/'UK Pop by Age'!$G5)*52</f>
        <v>-2.0932207824620301E-4</v>
      </c>
      <c r="K77" s="68">
        <f>(K53/'UK Pop by Age'!$G5)*52</f>
        <v>7.6751428690274436E-4</v>
      </c>
      <c r="L77" s="68">
        <f>(L53/'UK Pop by Age'!$G5)*52</f>
        <v>-2.7909610432827069E-4</v>
      </c>
      <c r="M77" s="68">
        <f>(M53/'UK Pop by Age'!$G5)*52</f>
        <v>-3.4887013041033838E-4</v>
      </c>
      <c r="N77" s="68">
        <f>(N53/'UK Pop by Age'!$G5)*52</f>
        <v>2.7909610432827069E-4</v>
      </c>
      <c r="O77" s="68">
        <f>(O53/'UK Pop by Age'!$G5)*52</f>
        <v>6.9774026082067677E-4</v>
      </c>
      <c r="P77" s="102">
        <f>(P53/'UK Pop by Age'!$G5)*52</f>
        <v>1.1961261614068742E-3</v>
      </c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8"/>
    </row>
    <row r="78" spans="1:53" x14ac:dyDescent="0.25">
      <c r="A78" s="31" t="s">
        <v>44</v>
      </c>
      <c r="B78" s="68">
        <f>(B54/'UK Pop by Age'!$G6)*52</f>
        <v>4.6569181250208783E-6</v>
      </c>
      <c r="C78" s="68">
        <f>(C54/'UK Pop by Age'!$G6)*52</f>
        <v>2.7941508750125268E-5</v>
      </c>
      <c r="D78" s="68">
        <f>(D54/'UK Pop by Age'!$G6)*52</f>
        <v>-6.0539935625271409E-5</v>
      </c>
      <c r="E78" s="68">
        <f>(E54/'UK Pop by Age'!$G6)*52</f>
        <v>-4.6569181250208783E-6</v>
      </c>
      <c r="F78" s="68">
        <f>(F54/'UK Pop by Age'!$G6)*52</f>
        <v>0</v>
      </c>
      <c r="G78" s="68">
        <f>(G54/'UK Pop by Age'!$G6)*52</f>
        <v>-4.1912263125187899E-5</v>
      </c>
      <c r="H78" s="68">
        <f>(H54/'UK Pop by Age'!$G6)*52</f>
        <v>-2.3284590625104389E-5</v>
      </c>
      <c r="I78" s="68">
        <f>(I54/'UK Pop by Age'!$G6)*52</f>
        <v>-5.5883017500250537E-5</v>
      </c>
      <c r="J78" s="68">
        <f>(J54/'UK Pop by Age'!$G6)*52</f>
        <v>0</v>
      </c>
      <c r="K78" s="68">
        <f>(K54/'UK Pop by Age'!$G6)*52</f>
        <v>1.8627672500083513E-5</v>
      </c>
      <c r="L78" s="68">
        <f>(L54/'UK Pop by Age'!$G6)*52</f>
        <v>-9.3138362500417567E-6</v>
      </c>
      <c r="M78" s="68">
        <f>(M54/'UK Pop by Age'!$G6)*52</f>
        <v>-5.5883017500250537E-5</v>
      </c>
      <c r="N78" s="68">
        <f>(N54/'UK Pop by Age'!$G6)*52</f>
        <v>-1.8627672500083513E-5</v>
      </c>
      <c r="O78" s="68">
        <f>(O54/'UK Pop by Age'!$G6)*52</f>
        <v>3.7255345000167027E-5</v>
      </c>
      <c r="P78" s="102">
        <f>(P54/'UK Pop by Age'!$G6)*52</f>
        <v>6.386630571457204E-5</v>
      </c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8"/>
    </row>
    <row r="79" spans="1:53" x14ac:dyDescent="0.25">
      <c r="A79" s="31" t="s">
        <v>45</v>
      </c>
      <c r="B79" s="68">
        <f>(B55/'UK Pop by Age'!$G7)*52</f>
        <v>-5.3629548262686252E-5</v>
      </c>
      <c r="C79" s="68">
        <f>(C55/'UK Pop by Age'!$G7)*52</f>
        <v>-1.0313374665901202E-5</v>
      </c>
      <c r="D79" s="68">
        <f>(D55/'UK Pop by Age'!$G7)*52</f>
        <v>-1.0313374665901202E-5</v>
      </c>
      <c r="E79" s="68">
        <f>(E55/'UK Pop by Age'!$G7)*52</f>
        <v>-5.1566873329506017E-5</v>
      </c>
      <c r="F79" s="68">
        <f>(F55/'UK Pop by Age'!$G7)*52</f>
        <v>2.0626749331802403E-6</v>
      </c>
      <c r="G79" s="68">
        <f>(G55/'UK Pop by Age'!$G7)*52</f>
        <v>8.2506997327209613E-6</v>
      </c>
      <c r="H79" s="68">
        <f>(H55/'UK Pop by Age'!$G7)*52</f>
        <v>-3.9190823730424571E-5</v>
      </c>
      <c r="I79" s="68">
        <f>(I55/'UK Pop by Age'!$G7)*52</f>
        <v>9.282037199311083E-5</v>
      </c>
      <c r="J79" s="68">
        <f>(J55/'UK Pop by Age'!$G7)*52</f>
        <v>5.5692223195866494E-5</v>
      </c>
      <c r="K79" s="68">
        <f>(K55/'UK Pop by Age'!$G7)*52</f>
        <v>1.8564074398622165E-5</v>
      </c>
      <c r="L79" s="68">
        <f>(L55/'UK Pop by Age'!$G7)*52</f>
        <v>2.4752099198162884E-5</v>
      </c>
      <c r="M79" s="68">
        <f>(M55/'UK Pop by Age'!$G7)*52</f>
        <v>-3.7128148797244329E-5</v>
      </c>
      <c r="N79" s="68">
        <f>(N55/'UK Pop by Age'!$G7)*52</f>
        <v>-1.2376049599081442E-5</v>
      </c>
      <c r="O79" s="68">
        <f>(O55/'UK Pop by Age'!$G7)*52</f>
        <v>-1.6501399465441923E-5</v>
      </c>
      <c r="P79" s="102">
        <f>(P55/'UK Pop by Age'!$G7)*52</f>
        <v>-2.8288113369329011E-5</v>
      </c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8"/>
    </row>
    <row r="80" spans="1:53" x14ac:dyDescent="0.25">
      <c r="A80" s="31" t="s">
        <v>46</v>
      </c>
      <c r="B80" s="68">
        <f>(B56/'UK Pop by Age'!$G8)*52</f>
        <v>6.0646477454322123E-6</v>
      </c>
      <c r="C80" s="68">
        <f>(C56/'UK Pop by Age'!$G8)*52</f>
        <v>2.456182336900046E-4</v>
      </c>
      <c r="D80" s="68">
        <f>(D56/'UK Pop by Age'!$G8)*52</f>
        <v>4.3968696154383534E-4</v>
      </c>
      <c r="E80" s="68">
        <f>(E56/'UK Pop by Age'!$G8)*52</f>
        <v>-2.4865055756272071E-4</v>
      </c>
      <c r="F80" s="68">
        <f>(F56/'UK Pop by Age'!$G8)*52</f>
        <v>-5.7614153581606018E-5</v>
      </c>
      <c r="G80" s="68">
        <f>(G56/'UK Pop by Age'!$G8)*52</f>
        <v>-1.7587478461753416E-4</v>
      </c>
      <c r="H80" s="68">
        <f>(H56/'UK Pop by Age'!$G8)*52</f>
        <v>-2.5471520530815289E-4</v>
      </c>
      <c r="I80" s="68">
        <f>(I56/'UK Pop by Age'!$G8)*52</f>
        <v>-3.7600816021679718E-4</v>
      </c>
      <c r="J80" s="68">
        <f>(J56/'UK Pop by Age'!$G8)*52</f>
        <v>-2.1226267109012744E-5</v>
      </c>
      <c r="K80" s="68">
        <f>(K56/'UK Pop by Age'!$G8)*52</f>
        <v>-2.7290914854444953E-4</v>
      </c>
      <c r="L80" s="68">
        <f>(L56/'UK Pop by Age'!$G8)*52</f>
        <v>8.7937392308767078E-5</v>
      </c>
      <c r="M80" s="68">
        <f>(M56/'UK Pop by Age'!$G8)*52</f>
        <v>4.548485809074159E-5</v>
      </c>
      <c r="N80" s="68">
        <f>(N56/'UK Pop by Age'!$G8)*52</f>
        <v>2.3955358594457239E-4</v>
      </c>
      <c r="O80" s="68">
        <f>(O56/'UK Pop by Age'!$G8)*52</f>
        <v>1.9042993920657145E-3</v>
      </c>
      <c r="P80" s="102">
        <f>(P56/'UK Pop by Age'!$G8)*52</f>
        <v>3.2645132435412247E-3</v>
      </c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8"/>
    </row>
    <row r="81" spans="1:53" x14ac:dyDescent="0.25">
      <c r="A81" s="31" t="s">
        <v>47</v>
      </c>
      <c r="B81" s="68">
        <f>(B57/'UK Pop by Age'!$G9)*52</f>
        <v>7.3525529589136998E-4</v>
      </c>
      <c r="C81" s="68">
        <f>(C57/'UK Pop by Age'!$G9)*52</f>
        <v>1.4861543214825563E-4</v>
      </c>
      <c r="D81" s="68">
        <f>(D57/'UK Pop by Age'!$G9)*52</f>
        <v>7.0396783649173718E-5</v>
      </c>
      <c r="E81" s="68">
        <f>(E57/'UK Pop by Age'!$G9)*52</f>
        <v>1.7208102669798021E-4</v>
      </c>
      <c r="F81" s="68">
        <f>(F57/'UK Pop by Age'!$G9)*52</f>
        <v>5.9446172859302252E-4</v>
      </c>
      <c r="G81" s="68">
        <f>(G57/'UK Pop by Age'!$G9)*52</f>
        <v>-1.141992268086596E-3</v>
      </c>
      <c r="H81" s="68">
        <f>(H57/'UK Pop by Age'!$G9)*52</f>
        <v>-1.2280327814355859E-3</v>
      </c>
      <c r="I81" s="68">
        <f>(I57/'UK Pop by Age'!$G9)*52</f>
        <v>-6.3357105284256342E-4</v>
      </c>
      <c r="J81" s="68">
        <f>(J57/'UK Pop by Age'!$G9)*52</f>
        <v>-2.581215400469703E-4</v>
      </c>
      <c r="K81" s="68">
        <f>(K57/'UK Pop by Age'!$G9)*52</f>
        <v>-6.8832410679192082E-4</v>
      </c>
      <c r="L81" s="68">
        <f>(L57/'UK Pop by Age'!$G9)*52</f>
        <v>2.7376526974678668E-4</v>
      </c>
      <c r="M81" s="68">
        <f>(M57/'UK Pop by Age'!$G9)*52</f>
        <v>5.2406494494384873E-4</v>
      </c>
      <c r="N81" s="68">
        <f>(N57/'UK Pop by Age'!$G9)*52</f>
        <v>1.2671421056851268E-3</v>
      </c>
      <c r="O81" s="68">
        <f>(O57/'UK Pop by Age'!$G9)*52</f>
        <v>8.7604886318971738E-3</v>
      </c>
      <c r="P81" s="102">
        <f>(P57/'UK Pop by Age'!$G9)*52</f>
        <v>1.5017980511823726E-2</v>
      </c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8"/>
    </row>
    <row r="82" spans="1:53" x14ac:dyDescent="0.25">
      <c r="A82" s="31" t="s">
        <v>48</v>
      </c>
      <c r="B82" s="68">
        <f>(B58/'UK Pop by Age'!$G10)*52</f>
        <v>6.7310747361112745E-3</v>
      </c>
      <c r="C82" s="68">
        <f>(C58/'UK Pop by Age'!$G10)*52</f>
        <v>5.6402681583224909E-3</v>
      </c>
      <c r="D82" s="68">
        <f>(D58/'UK Pop by Age'!$G10)*52</f>
        <v>4.0040582916393156E-3</v>
      </c>
      <c r="E82" s="68">
        <f>(E58/'UK Pop by Age'!$G10)*52</f>
        <v>9.4447886613419074E-4</v>
      </c>
      <c r="F82" s="68">
        <f>(F58/'UK Pop by Age'!$G10)*52</f>
        <v>1.7293275013724619E-3</v>
      </c>
      <c r="G82" s="68">
        <f>(G58/'UK Pop by Age'!$G10)*52</f>
        <v>-2.5939912520586928E-3</v>
      </c>
      <c r="H82" s="68">
        <f>(H58/'UK Pop by Age'!$G10)*52</f>
        <v>-5.0948648694280991E-3</v>
      </c>
      <c r="I82" s="68">
        <f>(I58/'UK Pop by Age'!$G10)*52</f>
        <v>-1.7958400975790949E-3</v>
      </c>
      <c r="J82" s="68">
        <f>(J58/'UK Pop by Age'!$G10)*52</f>
        <v>-1.9820753669576676E-3</v>
      </c>
      <c r="K82" s="68">
        <f>(K58/'UK Pop by Age'!$G10)*52</f>
        <v>1.077504058547457E-3</v>
      </c>
      <c r="L82" s="68">
        <f>(L58/'UK Pop by Age'!$G10)*52</f>
        <v>2.2747307902668537E-3</v>
      </c>
      <c r="M82" s="68">
        <f>(M58/'UK Pop by Age'!$G10)*52</f>
        <v>1.5829997897178689E-3</v>
      </c>
      <c r="N82" s="68">
        <f>(N58/'UK Pop by Age'!$G10)*52</f>
        <v>6.0260412163209631E-3</v>
      </c>
      <c r="O82" s="68">
        <f>(O58/'UK Pop by Age'!$G10)*52</f>
        <v>2.7509609791063473E-2</v>
      </c>
      <c r="P82" s="102">
        <f>(P58/'UK Pop by Age'!$G10)*52</f>
        <v>4.7159331070394515E-2</v>
      </c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8"/>
    </row>
    <row r="83" spans="1:53" x14ac:dyDescent="0.25">
      <c r="A83" s="49" t="s">
        <v>49</v>
      </c>
      <c r="B83" s="76">
        <f>(B59/'UK Pop by Age'!$G11)*52</f>
        <v>3.634276522058278E-2</v>
      </c>
      <c r="C83" s="76">
        <f>(C59/'UK Pop by Age'!$G11)*52</f>
        <v>4.684968198128199E-2</v>
      </c>
      <c r="D83" s="76">
        <f>(D59/'UK Pop by Age'!$G11)*52</f>
        <v>3.4667749505108994E-2</v>
      </c>
      <c r="E83" s="76">
        <f>(E59/'UK Pop by Age'!$G11)*52</f>
        <v>5.9386920821343364E-3</v>
      </c>
      <c r="F83" s="76">
        <f>(F59/'UK Pop by Age'!$G11)*52</f>
        <v>6.8015789658632583E-3</v>
      </c>
      <c r="G83" s="76">
        <f>(G59/'UK Pop by Age'!$G11)*52</f>
        <v>-1.2587996892045431E-2</v>
      </c>
      <c r="H83" s="76">
        <f>(H59/'UK Pop by Age'!$G11)*52</f>
        <v>-1.1268287540460024E-2</v>
      </c>
      <c r="I83" s="76">
        <f>(I59/'UK Pop by Age'!$G11)*52</f>
        <v>-7.1061272777675826E-3</v>
      </c>
      <c r="J83" s="76">
        <f>(J59/'UK Pop by Age'!$G11)*52</f>
        <v>-3.2485153269794665E-3</v>
      </c>
      <c r="K83" s="76">
        <f>(K59/'UK Pop by Age'!$G11)*52</f>
        <v>3.4007894829316291E-3</v>
      </c>
      <c r="L83" s="76">
        <f>(L59/'UK Pop by Age'!$G11)*52</f>
        <v>1.0608432864667321E-2</v>
      </c>
      <c r="M83" s="76">
        <f>(M59/'UK Pop by Age'!$G11)*52</f>
        <v>3.9591280547562249E-3</v>
      </c>
      <c r="N83" s="76">
        <f>(N59/'UK Pop by Age'!$G11)*52</f>
        <v>2.9794976514639793E-2</v>
      </c>
      <c r="O83" s="76">
        <f>(O59/'UK Pop by Age'!$G11)*52</f>
        <v>0.12359585658117188</v>
      </c>
      <c r="P83" s="102">
        <f>(P59/'UK Pop by Age'!$G11)*52</f>
        <v>0.21187861128200891</v>
      </c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1"/>
    </row>
    <row r="84" spans="1:53" ht="15.75" thickBot="1" x14ac:dyDescent="0.3">
      <c r="A84" s="78" t="s">
        <v>65</v>
      </c>
      <c r="B84" s="80"/>
      <c r="C84" s="80"/>
      <c r="D84" s="80"/>
      <c r="E84" s="82">
        <f>(E60/'UK Pop by Age'!$G12)*52</f>
        <v>8.9231037713537574E-5</v>
      </c>
      <c r="F84" s="82">
        <f>(F60/'UK Pop by Age'!$G12)*52</f>
        <v>2.4874138831649855E-4</v>
      </c>
      <c r="G84" s="82">
        <f>(G60/'UK Pop by Age'!$G12)*52</f>
        <v>-5.3380691587921584E-4</v>
      </c>
      <c r="H84" s="82">
        <f>(H60/'UK Pop by Age'!$G12)*52</f>
        <v>-6.917379560801674E-4</v>
      </c>
      <c r="I84" s="82">
        <f>(I60/'UK Pop by Age'!$G12)*52</f>
        <v>-3.5929311645716455E-4</v>
      </c>
      <c r="J84" s="82">
        <f>(J60/'UK Pop by Age'!$G12)*52</f>
        <v>-1.8083104103008943E-4</v>
      </c>
      <c r="K84" s="82">
        <f>(K60/'UK Pop by Age'!$G12)*52</f>
        <v>-4.7379312060285441E-6</v>
      </c>
      <c r="L84" s="82">
        <f>(L60/'UK Pop by Age'!$G12)*52</f>
        <v>3.5534484045214078E-4</v>
      </c>
      <c r="M84" s="82">
        <f>(M60/'UK Pop by Age'!$G12)*52</f>
        <v>1.9267586904516079E-4</v>
      </c>
      <c r="N84" s="82">
        <f>(N60/'UK Pop by Age'!$G12)*52</f>
        <v>1.0068103812810657E-3</v>
      </c>
      <c r="O84" s="82">
        <f>(O60/'UK Pop by Age'!$G12)*52</f>
        <v>4.9440312134907847E-3</v>
      </c>
      <c r="P84" s="103">
        <f>(P60/'UK Pop by Age'!$G12)*52</f>
        <v>8.4754820802699152E-3</v>
      </c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1"/>
    </row>
    <row r="86" spans="1:53" ht="19.5" thickBot="1" x14ac:dyDescent="0.35">
      <c r="A86" s="14" t="s">
        <v>67</v>
      </c>
      <c r="B86" s="18"/>
      <c r="C86" s="18"/>
      <c r="D86" s="18"/>
      <c r="E86" s="18"/>
      <c r="F86" s="18"/>
      <c r="G86" s="18"/>
      <c r="H86" s="18"/>
      <c r="I86" s="18" t="s">
        <v>69</v>
      </c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38"/>
    </row>
    <row r="87" spans="1:53" x14ac:dyDescent="0.25">
      <c r="A87" s="37" t="s">
        <v>50</v>
      </c>
      <c r="B87" s="17">
        <v>1</v>
      </c>
      <c r="C87" s="17">
        <v>2</v>
      </c>
      <c r="D87" s="17">
        <v>3</v>
      </c>
      <c r="E87" s="17">
        <v>4</v>
      </c>
      <c r="F87" s="17">
        <v>5</v>
      </c>
      <c r="G87" s="17">
        <v>6</v>
      </c>
      <c r="H87" s="17">
        <v>7</v>
      </c>
      <c r="I87" s="17">
        <v>8</v>
      </c>
      <c r="J87" s="17">
        <v>9</v>
      </c>
      <c r="K87" s="17">
        <v>10</v>
      </c>
      <c r="L87" s="17">
        <v>11</v>
      </c>
      <c r="M87" s="17">
        <v>12</v>
      </c>
      <c r="N87" s="17">
        <v>13</v>
      </c>
      <c r="O87" s="17">
        <v>14</v>
      </c>
      <c r="P87" s="91">
        <v>15</v>
      </c>
      <c r="Q87" s="17">
        <v>16</v>
      </c>
      <c r="R87" s="17">
        <v>17</v>
      </c>
      <c r="S87" s="17">
        <v>18</v>
      </c>
      <c r="T87" s="17">
        <v>19</v>
      </c>
      <c r="U87" s="17">
        <v>20</v>
      </c>
      <c r="V87" s="17">
        <v>21</v>
      </c>
      <c r="W87" s="17">
        <v>22</v>
      </c>
      <c r="X87" s="17">
        <v>23</v>
      </c>
      <c r="Y87" s="17">
        <v>24</v>
      </c>
      <c r="Z87" s="17">
        <v>25</v>
      </c>
      <c r="AA87" s="17">
        <v>26</v>
      </c>
      <c r="AB87" s="17">
        <v>27</v>
      </c>
      <c r="AC87" s="17">
        <v>28</v>
      </c>
      <c r="AD87" s="17">
        <v>29</v>
      </c>
      <c r="AE87" s="17">
        <v>30</v>
      </c>
      <c r="AF87" s="17">
        <v>31</v>
      </c>
      <c r="AG87" s="17">
        <v>32</v>
      </c>
      <c r="AH87" s="17">
        <v>33</v>
      </c>
      <c r="AI87" s="17">
        <v>34</v>
      </c>
      <c r="AJ87" s="17">
        <v>35</v>
      </c>
      <c r="AK87" s="17">
        <v>36</v>
      </c>
      <c r="AL87" s="17">
        <v>37</v>
      </c>
      <c r="AM87" s="17">
        <v>38</v>
      </c>
      <c r="AN87" s="17">
        <v>39</v>
      </c>
      <c r="AO87" s="17">
        <v>40</v>
      </c>
      <c r="AP87" s="17">
        <v>41</v>
      </c>
      <c r="AQ87" s="17">
        <v>42</v>
      </c>
      <c r="AR87" s="17">
        <v>43</v>
      </c>
      <c r="AS87" s="17">
        <v>44</v>
      </c>
      <c r="AT87" s="17">
        <v>45</v>
      </c>
      <c r="AU87" s="17">
        <v>46</v>
      </c>
      <c r="AV87" s="17">
        <v>47</v>
      </c>
      <c r="AW87" s="17">
        <v>48</v>
      </c>
      <c r="AX87" s="17">
        <v>49</v>
      </c>
      <c r="AY87" s="17">
        <v>50</v>
      </c>
      <c r="AZ87" s="17">
        <v>51</v>
      </c>
      <c r="BA87" s="16">
        <v>52</v>
      </c>
    </row>
    <row r="88" spans="1:53" x14ac:dyDescent="0.25">
      <c r="A88" s="35" t="s">
        <v>52</v>
      </c>
      <c r="B88" s="40">
        <v>43833</v>
      </c>
      <c r="C88" s="40">
        <v>43840</v>
      </c>
      <c r="D88" s="40">
        <v>43847</v>
      </c>
      <c r="E88" s="40">
        <v>43854</v>
      </c>
      <c r="F88" s="40">
        <v>43861</v>
      </c>
      <c r="G88" s="40">
        <v>43868</v>
      </c>
      <c r="H88" s="40">
        <v>43875</v>
      </c>
      <c r="I88" s="40">
        <v>43882</v>
      </c>
      <c r="J88" s="40">
        <v>43889</v>
      </c>
      <c r="K88" s="40">
        <v>43896</v>
      </c>
      <c r="L88" s="40">
        <v>43903</v>
      </c>
      <c r="M88" s="40">
        <v>43910</v>
      </c>
      <c r="N88" s="40">
        <v>43917</v>
      </c>
      <c r="O88" s="40">
        <v>43924</v>
      </c>
      <c r="P88" s="92">
        <v>43931</v>
      </c>
      <c r="Q88" s="39">
        <v>43938</v>
      </c>
      <c r="R88" s="39">
        <v>43945</v>
      </c>
      <c r="S88" s="39">
        <v>43952</v>
      </c>
      <c r="T88" s="39">
        <v>43959</v>
      </c>
      <c r="U88" s="39">
        <v>43966</v>
      </c>
      <c r="V88" s="39">
        <v>43973</v>
      </c>
      <c r="W88" s="39">
        <v>43980</v>
      </c>
      <c r="X88" s="39">
        <v>43987</v>
      </c>
      <c r="Y88" s="39">
        <v>43994</v>
      </c>
      <c r="Z88" s="39">
        <v>44001</v>
      </c>
      <c r="AA88" s="39">
        <v>44008</v>
      </c>
      <c r="AB88" s="39">
        <v>44015</v>
      </c>
      <c r="AC88" s="39">
        <v>44022</v>
      </c>
      <c r="AD88" s="39">
        <v>44029</v>
      </c>
      <c r="AE88" s="39">
        <v>44036</v>
      </c>
      <c r="AF88" s="39">
        <v>44043</v>
      </c>
      <c r="AG88" s="39">
        <v>44050</v>
      </c>
      <c r="AH88" s="39">
        <v>44057</v>
      </c>
      <c r="AI88" s="39">
        <v>44064</v>
      </c>
      <c r="AJ88" s="39">
        <v>44071</v>
      </c>
      <c r="AK88" s="39">
        <v>44078</v>
      </c>
      <c r="AL88" s="39">
        <v>44085</v>
      </c>
      <c r="AM88" s="39">
        <v>44092</v>
      </c>
      <c r="AN88" s="39">
        <v>44099</v>
      </c>
      <c r="AO88" s="39">
        <v>44106</v>
      </c>
      <c r="AP88" s="39">
        <v>44113</v>
      </c>
      <c r="AQ88" s="39">
        <v>44120</v>
      </c>
      <c r="AR88" s="39">
        <v>44127</v>
      </c>
      <c r="AS88" s="39">
        <v>44134</v>
      </c>
      <c r="AT88" s="39">
        <v>44141</v>
      </c>
      <c r="AU88" s="39">
        <v>44148</v>
      </c>
      <c r="AV88" s="39">
        <v>44155</v>
      </c>
      <c r="AW88" s="39">
        <v>44162</v>
      </c>
      <c r="AX88" s="39">
        <v>44169</v>
      </c>
      <c r="AY88" s="39">
        <v>44176</v>
      </c>
      <c r="AZ88" s="39">
        <v>44183</v>
      </c>
      <c r="BA88" s="15">
        <v>44190</v>
      </c>
    </row>
    <row r="89" spans="1:53" x14ac:dyDescent="0.25">
      <c r="A89" s="31" t="s">
        <v>51</v>
      </c>
      <c r="B89" s="68" t="e">
        <f>(B65/'UK Pop by Age'!$G17)*52</f>
        <v>#DIV/0!</v>
      </c>
      <c r="C89" s="68" t="e">
        <f>(C65/'UK Pop by Age'!$G17)*52</f>
        <v>#DIV/0!</v>
      </c>
      <c r="D89" s="68" t="e">
        <f>(D65/'UK Pop by Age'!$G17)*52</f>
        <v>#DIV/0!</v>
      </c>
      <c r="E89" s="89">
        <f>E41/'UK Pop by Age'!$G5*52</f>
        <v>3.6980233823495868E-3</v>
      </c>
      <c r="F89" s="89">
        <f>F41/'UK Pop by Age'!$G5*52</f>
        <v>3.4887013041033834E-3</v>
      </c>
      <c r="G89" s="89">
        <f>G41/'UK Pop by Age'!$G5*52</f>
        <v>2.0932207824620303E-3</v>
      </c>
      <c r="H89" s="89">
        <f>H41/'UK Pop by Age'!$G5*52</f>
        <v>3.0002831215289101E-3</v>
      </c>
      <c r="I89" s="89">
        <f>I41/'UK Pop by Age'!$G5*52</f>
        <v>3.5584753301854512E-3</v>
      </c>
      <c r="J89" s="89">
        <f>J41/'UK Pop by Age'!$G5*52</f>
        <v>3.418927278021316E-3</v>
      </c>
      <c r="K89" s="89">
        <f>K41/'UK Pop by Age'!$G5*52</f>
        <v>3.9073454605957894E-3</v>
      </c>
      <c r="L89" s="89">
        <f>L41/'UK Pop by Age'!$G5*52</f>
        <v>3.6980233823495868E-3</v>
      </c>
      <c r="M89" s="89">
        <f>M41/'UK Pop by Age'!$G5*52</f>
        <v>3.0700571476109774E-3</v>
      </c>
      <c r="N89" s="89">
        <f>N41/'UK Pop by Age'!$G5*52</f>
        <v>3.418927278021316E-3</v>
      </c>
      <c r="O89" s="89">
        <f>O41/'UK Pop by Age'!$G5*52</f>
        <v>3.5584753301854512E-3</v>
      </c>
      <c r="P89" s="94">
        <f>P41/'UK Pop by Age'!$G5*52</f>
        <v>3.6980233823495868E-3</v>
      </c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8"/>
    </row>
    <row r="90" spans="1:53" x14ac:dyDescent="0.25">
      <c r="A90" s="31" t="s">
        <v>44</v>
      </c>
      <c r="B90" s="68" t="e">
        <f>(B66/'UK Pop by Age'!$G18)*52</f>
        <v>#DIV/0!</v>
      </c>
      <c r="C90" s="68" t="e">
        <f>(C66/'UK Pop by Age'!$G18)*52</f>
        <v>#DIV/0!</v>
      </c>
      <c r="D90" s="68" t="e">
        <f>(D66/'UK Pop by Age'!$G18)*52</f>
        <v>#DIV/0!</v>
      </c>
      <c r="E90" s="89">
        <f>E42/'UK Pop by Age'!$G6*52</f>
        <v>9.7795280625438436E-5</v>
      </c>
      <c r="F90" s="89">
        <f>F42/'UK Pop by Age'!$G6*52</f>
        <v>6.9853771875313161E-5</v>
      </c>
      <c r="G90" s="89">
        <f>G42/'UK Pop by Age'!$G6*52</f>
        <v>7.4510690000334054E-5</v>
      </c>
      <c r="H90" s="89">
        <f>H42/'UK Pop by Age'!$G6*52</f>
        <v>5.5883017500250537E-5</v>
      </c>
      <c r="I90" s="89">
        <f>I42/'UK Pop by Age'!$G6*52</f>
        <v>8.3824526250375798E-5</v>
      </c>
      <c r="J90" s="89">
        <f>J42/'UK Pop by Age'!$G6*52</f>
        <v>9.3138362500417557E-5</v>
      </c>
      <c r="K90" s="89">
        <f>K42/'UK Pop by Age'!$G6*52</f>
        <v>9.3138362500417557E-5</v>
      </c>
      <c r="L90" s="89">
        <f>L42/'UK Pop by Age'!$G6*52</f>
        <v>1.0245219875045932E-4</v>
      </c>
      <c r="M90" s="89">
        <f>M42/'UK Pop by Age'!$G6*52</f>
        <v>5.5883017500250537E-5</v>
      </c>
      <c r="N90" s="89">
        <f>N42/'UK Pop by Age'!$G6*52</f>
        <v>6.0539935625271409E-5</v>
      </c>
      <c r="O90" s="89">
        <f>O42/'UK Pop by Age'!$G6*52</f>
        <v>9.7795280625438436E-5</v>
      </c>
      <c r="P90" s="94">
        <f>P42/'UK Pop by Age'!$G6*52</f>
        <v>1.3505062562560547E-4</v>
      </c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8"/>
    </row>
    <row r="91" spans="1:53" x14ac:dyDescent="0.25">
      <c r="A91" s="31" t="s">
        <v>45</v>
      </c>
      <c r="B91" s="68" t="e">
        <f>(B67/'UK Pop by Age'!$G19)*52</f>
        <v>#DIV/0!</v>
      </c>
      <c r="C91" s="68" t="e">
        <f>(C67/'UK Pop by Age'!$G19)*52</f>
        <v>#DIV/0!</v>
      </c>
      <c r="D91" s="68" t="e">
        <f>(D67/'UK Pop by Age'!$G19)*52</f>
        <v>#DIV/0!</v>
      </c>
      <c r="E91" s="89">
        <f>E43/'UK Pop by Age'!$G7*52</f>
        <v>6.4767992901859552E-4</v>
      </c>
      <c r="F91" s="89">
        <f>F43/'UK Pop by Age'!$G7*52</f>
        <v>6.3530387941951403E-4</v>
      </c>
      <c r="G91" s="89">
        <f>G43/'UK Pop by Age'!$G7*52</f>
        <v>5.5898490689184526E-4</v>
      </c>
      <c r="H91" s="89">
        <f>H43/'UK Pop by Age'!$G7*52</f>
        <v>5.8992503088954877E-4</v>
      </c>
      <c r="I91" s="89">
        <f>I43/'UK Pop by Age'!$G7*52</f>
        <v>6.6211865355085716E-4</v>
      </c>
      <c r="J91" s="89">
        <f>J43/'UK Pop by Age'!$G7*52</f>
        <v>6.4974260395177577E-4</v>
      </c>
      <c r="K91" s="89">
        <f>K43/'UK Pop by Age'!$G7*52</f>
        <v>6.4355457915223502E-4</v>
      </c>
      <c r="L91" s="89">
        <f>L43/'UK Pop by Age'!$G7*52</f>
        <v>6.4149190421905478E-4</v>
      </c>
      <c r="M91" s="89">
        <f>M43/'UK Pop by Age'!$G7*52</f>
        <v>5.6723560662456614E-4</v>
      </c>
      <c r="N91" s="89">
        <f>N43/'UK Pop by Age'!$G7*52</f>
        <v>5.8373700609000813E-4</v>
      </c>
      <c r="O91" s="89">
        <f>O43/'UK Pop by Age'!$G7*52</f>
        <v>5.9405038075590927E-4</v>
      </c>
      <c r="P91" s="94">
        <f>P43/'UK Pop by Age'!$G7*52</f>
        <v>6.0436375542181051E-4</v>
      </c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8"/>
    </row>
    <row r="92" spans="1:53" x14ac:dyDescent="0.25">
      <c r="A92" s="31" t="s">
        <v>46</v>
      </c>
      <c r="B92" s="68" t="e">
        <f>(B68/'UK Pop by Age'!$G20)*52</f>
        <v>#DIV/0!</v>
      </c>
      <c r="C92" s="68" t="e">
        <f>(C68/'UK Pop by Age'!$G20)*52</f>
        <v>#DIV/0!</v>
      </c>
      <c r="D92" s="68" t="e">
        <f>(D68/'UK Pop by Age'!$G20)*52</f>
        <v>#DIV/0!</v>
      </c>
      <c r="E92" s="89">
        <f>E44/'UK Pop by Age'!$G8*52</f>
        <v>4.1118311714030392E-3</v>
      </c>
      <c r="F92" s="89">
        <f>F44/'UK Pop by Age'!$G8*52</f>
        <v>4.0875725804213111E-3</v>
      </c>
      <c r="G92" s="89">
        <f>G44/'UK Pop by Age'!$G8*52</f>
        <v>4.0299584268397052E-3</v>
      </c>
      <c r="H92" s="89">
        <f>H44/'UK Pop by Age'!$G8*52</f>
        <v>3.905633148058345E-3</v>
      </c>
      <c r="I92" s="89">
        <f>I44/'UK Pop by Age'!$G8*52</f>
        <v>3.8540836422221707E-3</v>
      </c>
      <c r="J92" s="89">
        <f>J44/'UK Pop by Age'!$G8*52</f>
        <v>3.8116311080041453E-3</v>
      </c>
      <c r="K92" s="89">
        <f>K44/'UK Pop by Age'!$G8*52</f>
        <v>3.7964694886405649E-3</v>
      </c>
      <c r="L92" s="89">
        <f>L44/'UK Pop by Age'!$G8*52</f>
        <v>4.0633139894395822E-3</v>
      </c>
      <c r="M92" s="89">
        <f>M44/'UK Pop by Age'!$G8*52</f>
        <v>3.8328573751131583E-3</v>
      </c>
      <c r="N92" s="89">
        <f>N44/'UK Pop by Age'!$G8*52</f>
        <v>3.9450533584036536E-3</v>
      </c>
      <c r="O92" s="89">
        <f>O44/'UK Pop by Age'!$G8*52</f>
        <v>5.640122403251957E-3</v>
      </c>
      <c r="P92" s="94">
        <f>P44/'UK Pop by Age'!$G8*52</f>
        <v>7.3351914481002605E-3</v>
      </c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8"/>
    </row>
    <row r="93" spans="1:53" x14ac:dyDescent="0.25">
      <c r="A93" s="31" t="s">
        <v>47</v>
      </c>
      <c r="B93" s="68" t="e">
        <f>(B69/'UK Pop by Age'!$G21)*52</f>
        <v>#DIV/0!</v>
      </c>
      <c r="C93" s="68" t="e">
        <f>(C69/'UK Pop by Age'!$G21)*52</f>
        <v>#DIV/0!</v>
      </c>
      <c r="D93" s="68" t="e">
        <f>(D69/'UK Pop by Age'!$G21)*52</f>
        <v>#DIV/0!</v>
      </c>
      <c r="E93" s="89">
        <f>E45/'UK Pop by Age'!$G9*52</f>
        <v>1.531521137612024E-2</v>
      </c>
      <c r="F93" s="89">
        <f>F45/'UK Pop by Age'!$G9*52</f>
        <v>1.5080555430622991E-2</v>
      </c>
      <c r="G93" s="89">
        <f>G45/'UK Pop by Age'!$G9*52</f>
        <v>1.4149753513483918E-2</v>
      </c>
      <c r="H93" s="89">
        <f>H45/'UK Pop by Age'!$G9*52</f>
        <v>1.3719550946738967E-2</v>
      </c>
      <c r="I93" s="89">
        <f>I45/'UK Pop by Age'!$G9*52</f>
        <v>1.3633510433389978E-2</v>
      </c>
      <c r="J93" s="89">
        <f>J45/'UK Pop by Age'!$G9*52</f>
        <v>1.4024603675885384E-2</v>
      </c>
      <c r="K93" s="89">
        <f>K45/'UK Pop by Age'!$G9*52</f>
        <v>1.3836878919487589E-2</v>
      </c>
      <c r="L93" s="89">
        <f>L45/'UK Pop by Age'!$G9*52</f>
        <v>1.3711729081889059E-2</v>
      </c>
      <c r="M93" s="89">
        <f>M45/'UK Pop by Age'!$G9*52</f>
        <v>1.392291943283658E-2</v>
      </c>
      <c r="N93" s="89">
        <f>N45/'UK Pop by Age'!$G9*52</f>
        <v>1.4118466054084285E-2</v>
      </c>
      <c r="O93" s="89">
        <f>O45/'UK Pop by Age'!$G9*52</f>
        <v>2.1384978499648995E-2</v>
      </c>
      <c r="P93" s="94">
        <f>P45/'UK Pop by Age'!$G9*52</f>
        <v>2.8651490945213701E-2</v>
      </c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8"/>
    </row>
    <row r="94" spans="1:53" x14ac:dyDescent="0.25">
      <c r="A94" s="31" t="s">
        <v>48</v>
      </c>
      <c r="B94" s="68" t="e">
        <f>(B70/'UK Pop by Age'!$G22)*52</f>
        <v>#DIV/0!</v>
      </c>
      <c r="C94" s="68" t="e">
        <f>(C70/'UK Pop by Age'!$G22)*52</f>
        <v>#DIV/0!</v>
      </c>
      <c r="D94" s="68" t="e">
        <f>(D70/'UK Pop by Age'!$G22)*52</f>
        <v>#DIV/0!</v>
      </c>
      <c r="E94" s="89">
        <f>E46/'UK Pop by Age'!$G10*52</f>
        <v>4.4390506708306965E-2</v>
      </c>
      <c r="F94" s="89">
        <f>F46/'UK Pop by Age'!$G10*52</f>
        <v>4.3313002649759506E-2</v>
      </c>
      <c r="G94" s="89">
        <f>G46/'UK Pop by Age'!$G10*52</f>
        <v>4.0652498801494179E-2</v>
      </c>
      <c r="H94" s="89">
        <f>H46/'UK Pop by Age'!$G10*52</f>
        <v>4.0027280397151831E-2</v>
      </c>
      <c r="I94" s="89">
        <f>I46/'UK Pop by Age'!$G10*52</f>
        <v>4.035984337818499E-2</v>
      </c>
      <c r="J94" s="89">
        <f>J46/'UK Pop by Age'!$G10*52</f>
        <v>3.9481877108257436E-2</v>
      </c>
      <c r="K94" s="89">
        <f>K46/'UK Pop by Age'!$G10*52</f>
        <v>4.1543767590663069E-2</v>
      </c>
      <c r="L94" s="89">
        <f>L46/'UK Pop by Age'!$G10*52</f>
        <v>4.1291019725077857E-2</v>
      </c>
      <c r="M94" s="89">
        <f>M46/'UK Pop by Age'!$G10*52</f>
        <v>4.079882651314877E-2</v>
      </c>
      <c r="N94" s="89">
        <f>N46/'UK Pop by Age'!$G10*52</f>
        <v>4.3193279976587562E-2</v>
      </c>
      <c r="O94" s="89">
        <f>O46/'UK Pop by Age'!$G10*52</f>
        <v>6.6579108802839779E-2</v>
      </c>
      <c r="P94" s="94">
        <f>P46/'UK Pop by Age'!$G10*52</f>
        <v>8.9964937629091996E-2</v>
      </c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8"/>
    </row>
    <row r="95" spans="1:53" x14ac:dyDescent="0.25">
      <c r="A95" s="49" t="s">
        <v>49</v>
      </c>
      <c r="B95" s="76" t="e">
        <f>(B71/'UK Pop by Age'!$G23)*52</f>
        <v>#DIV/0!</v>
      </c>
      <c r="C95" s="76" t="e">
        <f>(C71/'UK Pop by Age'!$G23)*52</f>
        <v>#DIV/0!</v>
      </c>
      <c r="D95" s="76" t="e">
        <f>(D71/'UK Pop by Age'!$G23)*52</f>
        <v>#DIV/0!</v>
      </c>
      <c r="E95" s="90">
        <f>E47/'UK Pop by Age'!$G11*52</f>
        <v>0.24434926225123671</v>
      </c>
      <c r="F95" s="90">
        <f>F47/'UK Pop by Age'!$G11*52</f>
        <v>0.23891815068894295</v>
      </c>
      <c r="G95" s="90">
        <f>G47/'UK Pop by Age'!$G11*52</f>
        <v>0.22704076652467428</v>
      </c>
      <c r="H95" s="90">
        <f>H47/'UK Pop by Age'!$G11*52</f>
        <v>0.23125368483935077</v>
      </c>
      <c r="I95" s="90">
        <f>I47/'UK Pop by Age'!$G11*52</f>
        <v>0.22343694483380644</v>
      </c>
      <c r="J95" s="90">
        <f>J47/'UK Pop by Age'!$G11*52</f>
        <v>0.22399528340563099</v>
      </c>
      <c r="K95" s="90">
        <f>K47/'UK Pop by Age'!$G11*52</f>
        <v>0.22130510665047617</v>
      </c>
      <c r="L95" s="90">
        <f>L47/'UK Pop by Age'!$G11*52</f>
        <v>0.22506120249729614</v>
      </c>
      <c r="M95" s="90">
        <f>M47/'UK Pop by Age'!$G11*52</f>
        <v>0.21338685054096371</v>
      </c>
      <c r="N95" s="90">
        <f>N47/'UK Pop by Age'!$G11*52</f>
        <v>0.2255687830171367</v>
      </c>
      <c r="O95" s="90">
        <f>O47/'UK Pop by Age'!$G11*52</f>
        <v>0.32627275815350015</v>
      </c>
      <c r="P95" s="95">
        <f>P47/'UK Pop by Age'!$G11*52</f>
        <v>0.42697673328986363</v>
      </c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1"/>
    </row>
    <row r="96" spans="1:53" s="18" customFormat="1" ht="15.75" thickBot="1" x14ac:dyDescent="0.3">
      <c r="A96" s="78" t="s">
        <v>65</v>
      </c>
      <c r="B96" s="80"/>
      <c r="C96" s="80"/>
      <c r="D96" s="80"/>
      <c r="E96" s="82">
        <f>E48/'UK Pop by Age'!$G12*52</f>
        <v>9.3597830975093877E-3</v>
      </c>
      <c r="F96" s="82">
        <f>F48/'UK Pop by Age'!$G12*52</f>
        <v>9.1694761940672408E-3</v>
      </c>
      <c r="G96" s="82">
        <f>G48/'UK Pop by Age'!$G12*52</f>
        <v>8.673572727836254E-3</v>
      </c>
      <c r="H96" s="82">
        <f>H48/'UK Pop by Age'!$G12*52</f>
        <v>8.6451451406000818E-3</v>
      </c>
      <c r="I96" s="82">
        <f>I48/'UK Pop by Age'!$G12*52</f>
        <v>8.5598623788915688E-3</v>
      </c>
      <c r="J96" s="82">
        <f>J48/'UK Pop by Age'!$G12*52</f>
        <v>8.5401209988664496E-3</v>
      </c>
      <c r="K96" s="82">
        <f>K48/'UK Pop by Age'!$G12*52</f>
        <v>8.6009244493438167E-3</v>
      </c>
      <c r="L96" s="82">
        <f>L48/'UK Pop by Age'!$G12*52</f>
        <v>8.6996313494694111E-3</v>
      </c>
      <c r="M96" s="82">
        <f>M48/'UK Pop by Age'!$G12*52</f>
        <v>8.406669269896647E-3</v>
      </c>
      <c r="N96" s="82">
        <f>N48/'UK Pop by Age'!$G12*52</f>
        <v>8.7983382495950054E-3</v>
      </c>
      <c r="O96" s="82">
        <f>O48/'UK Pop by Age'!$G12*52</f>
        <v>1.2940079778864957E-2</v>
      </c>
      <c r="P96" s="93">
        <f>P48/'UK Pop by Age'!$G12*52</f>
        <v>1.7081821308134907E-2</v>
      </c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1"/>
    </row>
    <row r="97" spans="1:53" s="34" customFormat="1" x14ac:dyDescent="0.25">
      <c r="A97" s="33"/>
      <c r="B97" s="47"/>
      <c r="C97" s="47"/>
      <c r="D97" s="47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</row>
    <row r="98" spans="1:53" s="34" customFormat="1" ht="18.75" x14ac:dyDescent="0.3">
      <c r="A98" s="14" t="s">
        <v>66</v>
      </c>
      <c r="B98" s="47"/>
      <c r="C98" s="47"/>
      <c r="D98" s="47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</row>
    <row r="99" spans="1:53" s="34" customFormat="1" x14ac:dyDescent="0.25">
      <c r="A99" s="37" t="s">
        <v>50</v>
      </c>
      <c r="B99" s="17">
        <v>1</v>
      </c>
      <c r="C99" s="17">
        <v>2</v>
      </c>
      <c r="D99" s="17">
        <v>3</v>
      </c>
      <c r="E99" s="17">
        <v>4</v>
      </c>
      <c r="F99" s="17">
        <v>5</v>
      </c>
      <c r="G99" s="17">
        <v>6</v>
      </c>
      <c r="H99" s="17">
        <v>7</v>
      </c>
      <c r="I99" s="17">
        <v>8</v>
      </c>
      <c r="J99" s="17">
        <v>9</v>
      </c>
      <c r="K99" s="17">
        <v>10</v>
      </c>
      <c r="L99" s="17">
        <v>11</v>
      </c>
      <c r="M99" s="17">
        <v>12</v>
      </c>
      <c r="N99" s="17">
        <v>13</v>
      </c>
      <c r="O99" s="17">
        <v>14</v>
      </c>
      <c r="P99" s="17">
        <v>15</v>
      </c>
      <c r="Q99" s="17">
        <v>16</v>
      </c>
      <c r="R99" s="17">
        <v>17</v>
      </c>
      <c r="S99" s="17">
        <v>18</v>
      </c>
      <c r="T99" s="17">
        <v>19</v>
      </c>
      <c r="U99" s="17">
        <v>20</v>
      </c>
      <c r="V99" s="17">
        <v>21</v>
      </c>
      <c r="W99" s="17">
        <v>22</v>
      </c>
      <c r="X99" s="17">
        <v>23</v>
      </c>
      <c r="Y99" s="17">
        <v>24</v>
      </c>
      <c r="Z99" s="17">
        <v>25</v>
      </c>
      <c r="AA99" s="17">
        <v>26</v>
      </c>
      <c r="AB99" s="17">
        <v>27</v>
      </c>
      <c r="AC99" s="17">
        <v>28</v>
      </c>
      <c r="AD99" s="17">
        <v>29</v>
      </c>
      <c r="AE99" s="17">
        <v>30</v>
      </c>
      <c r="AF99" s="17">
        <v>31</v>
      </c>
      <c r="AG99" s="17">
        <v>32</v>
      </c>
      <c r="AH99" s="17">
        <v>33</v>
      </c>
      <c r="AI99" s="17">
        <v>34</v>
      </c>
      <c r="AJ99" s="17">
        <v>35</v>
      </c>
      <c r="AK99" s="17">
        <v>36</v>
      </c>
      <c r="AL99" s="17">
        <v>37</v>
      </c>
      <c r="AM99" s="17">
        <v>38</v>
      </c>
      <c r="AN99" s="17">
        <v>39</v>
      </c>
      <c r="AO99" s="17">
        <v>40</v>
      </c>
      <c r="AP99" s="17">
        <v>41</v>
      </c>
      <c r="AQ99" s="17">
        <v>42</v>
      </c>
      <c r="AR99" s="17">
        <v>43</v>
      </c>
      <c r="AS99" s="17">
        <v>44</v>
      </c>
      <c r="AT99" s="17">
        <v>45</v>
      </c>
      <c r="AU99" s="17">
        <v>46</v>
      </c>
      <c r="AV99" s="17">
        <v>47</v>
      </c>
      <c r="AW99" s="17">
        <v>48</v>
      </c>
      <c r="AX99" s="17">
        <v>49</v>
      </c>
      <c r="AY99" s="17">
        <v>50</v>
      </c>
      <c r="AZ99" s="17">
        <v>51</v>
      </c>
      <c r="BA99" s="17">
        <v>52</v>
      </c>
    </row>
    <row r="100" spans="1:53" s="34" customFormat="1" x14ac:dyDescent="0.25">
      <c r="A100" s="35" t="s">
        <v>52</v>
      </c>
      <c r="B100" s="40">
        <v>43833</v>
      </c>
      <c r="C100" s="40">
        <v>43840</v>
      </c>
      <c r="D100" s="40">
        <v>43847</v>
      </c>
      <c r="E100" s="40">
        <v>43854</v>
      </c>
      <c r="F100" s="40">
        <v>43861</v>
      </c>
      <c r="G100" s="40">
        <v>43868</v>
      </c>
      <c r="H100" s="40">
        <v>43875</v>
      </c>
      <c r="I100" s="40">
        <v>43882</v>
      </c>
      <c r="J100" s="40">
        <v>43889</v>
      </c>
      <c r="K100" s="40">
        <v>43896</v>
      </c>
      <c r="L100" s="40">
        <v>43903</v>
      </c>
      <c r="M100" s="40">
        <v>43910</v>
      </c>
      <c r="N100" s="40">
        <v>43917</v>
      </c>
      <c r="O100" s="40">
        <v>43924</v>
      </c>
      <c r="P100" s="39">
        <v>43931</v>
      </c>
      <c r="Q100" s="39">
        <v>43938</v>
      </c>
      <c r="R100" s="39">
        <v>43945</v>
      </c>
      <c r="S100" s="39">
        <v>43952</v>
      </c>
      <c r="T100" s="39">
        <v>43959</v>
      </c>
      <c r="U100" s="39">
        <v>43966</v>
      </c>
      <c r="V100" s="39">
        <v>43973</v>
      </c>
      <c r="W100" s="39">
        <v>43980</v>
      </c>
      <c r="X100" s="39">
        <v>43987</v>
      </c>
      <c r="Y100" s="39">
        <v>43994</v>
      </c>
      <c r="Z100" s="39">
        <v>44001</v>
      </c>
      <c r="AA100" s="39">
        <v>44008</v>
      </c>
      <c r="AB100" s="39">
        <v>44015</v>
      </c>
      <c r="AC100" s="39">
        <v>44022</v>
      </c>
      <c r="AD100" s="39">
        <v>44029</v>
      </c>
      <c r="AE100" s="39">
        <v>44036</v>
      </c>
      <c r="AF100" s="39">
        <v>44043</v>
      </c>
      <c r="AG100" s="39">
        <v>44050</v>
      </c>
      <c r="AH100" s="39">
        <v>44057</v>
      </c>
      <c r="AI100" s="39">
        <v>44064</v>
      </c>
      <c r="AJ100" s="39">
        <v>44071</v>
      </c>
      <c r="AK100" s="39">
        <v>44078</v>
      </c>
      <c r="AL100" s="39">
        <v>44085</v>
      </c>
      <c r="AM100" s="39">
        <v>44092</v>
      </c>
      <c r="AN100" s="39">
        <v>44099</v>
      </c>
      <c r="AO100" s="39">
        <v>44106</v>
      </c>
      <c r="AP100" s="39">
        <v>44113</v>
      </c>
      <c r="AQ100" s="39">
        <v>44120</v>
      </c>
      <c r="AR100" s="39">
        <v>44127</v>
      </c>
      <c r="AS100" s="39">
        <v>44134</v>
      </c>
      <c r="AT100" s="39">
        <v>44141</v>
      </c>
      <c r="AU100" s="39">
        <v>44148</v>
      </c>
      <c r="AV100" s="39">
        <v>44155</v>
      </c>
      <c r="AW100" s="39">
        <v>44162</v>
      </c>
      <c r="AX100" s="39">
        <v>44169</v>
      </c>
      <c r="AY100" s="39">
        <v>44176</v>
      </c>
      <c r="AZ100" s="39">
        <v>44183</v>
      </c>
      <c r="BA100" s="39">
        <v>44190</v>
      </c>
    </row>
    <row r="101" spans="1:53" s="34" customFormat="1" ht="26.25" x14ac:dyDescent="0.25">
      <c r="A101" s="33" t="s">
        <v>43</v>
      </c>
      <c r="B101" s="41">
        <v>52</v>
      </c>
      <c r="C101" s="41">
        <v>73</v>
      </c>
      <c r="D101" s="41">
        <v>59</v>
      </c>
      <c r="E101" s="41">
        <v>50</v>
      </c>
      <c r="F101" s="41">
        <v>41</v>
      </c>
      <c r="G101" s="41">
        <v>45</v>
      </c>
      <c r="H101" s="41">
        <v>48</v>
      </c>
      <c r="I101" s="41">
        <v>26</v>
      </c>
      <c r="J101" s="41">
        <v>45</v>
      </c>
      <c r="K101" s="41">
        <v>47</v>
      </c>
      <c r="L101" s="41">
        <v>47</v>
      </c>
      <c r="M101" s="41">
        <v>46</v>
      </c>
      <c r="N101" s="41">
        <v>43</v>
      </c>
      <c r="O101" s="41">
        <v>46</v>
      </c>
      <c r="P101" s="41">
        <v>36</v>
      </c>
      <c r="Q101" s="41">
        <v>54</v>
      </c>
      <c r="R101" s="41">
        <v>57</v>
      </c>
      <c r="S101" s="41">
        <v>51</v>
      </c>
      <c r="T101" s="41">
        <v>48</v>
      </c>
      <c r="U101" s="36">
        <v>52</v>
      </c>
      <c r="V101" s="36">
        <v>60</v>
      </c>
      <c r="W101" s="36">
        <v>46</v>
      </c>
      <c r="X101" s="41">
        <v>46</v>
      </c>
      <c r="Y101" s="41">
        <v>60</v>
      </c>
      <c r="Z101" s="41">
        <v>55</v>
      </c>
      <c r="AA101" s="41">
        <v>43</v>
      </c>
      <c r="AB101" s="41">
        <v>50</v>
      </c>
      <c r="AC101" s="41">
        <v>48</v>
      </c>
      <c r="AD101" s="41">
        <v>45</v>
      </c>
      <c r="AE101" s="41">
        <v>59</v>
      </c>
      <c r="AF101" s="41">
        <v>62</v>
      </c>
      <c r="AG101" s="41">
        <v>59</v>
      </c>
      <c r="AH101" s="41">
        <v>64</v>
      </c>
      <c r="AI101" s="41">
        <v>44</v>
      </c>
      <c r="AJ101" s="41">
        <v>51</v>
      </c>
      <c r="AK101" s="41">
        <v>45</v>
      </c>
      <c r="AL101" s="41">
        <v>55</v>
      </c>
      <c r="AM101" s="36">
        <v>69</v>
      </c>
      <c r="AN101" s="41">
        <v>50</v>
      </c>
      <c r="AO101" s="41">
        <v>40</v>
      </c>
      <c r="AP101" s="41">
        <v>47</v>
      </c>
      <c r="AQ101" s="41">
        <v>43</v>
      </c>
      <c r="AR101" s="41">
        <v>65</v>
      </c>
      <c r="AS101" s="41">
        <v>46</v>
      </c>
      <c r="AT101" s="41">
        <v>44</v>
      </c>
      <c r="AU101" s="41">
        <v>47</v>
      </c>
      <c r="AV101" s="41">
        <v>62</v>
      </c>
      <c r="AW101" s="41">
        <v>58</v>
      </c>
      <c r="AX101" s="41">
        <v>45</v>
      </c>
      <c r="AY101" s="41">
        <v>51</v>
      </c>
      <c r="AZ101" s="41">
        <v>41</v>
      </c>
      <c r="BA101" s="41">
        <v>22</v>
      </c>
    </row>
    <row r="102" spans="1:53" s="34" customFormat="1" x14ac:dyDescent="0.25">
      <c r="A102" s="31" t="s">
        <v>44</v>
      </c>
      <c r="B102" s="41">
        <v>18</v>
      </c>
      <c r="C102" s="41">
        <v>17</v>
      </c>
      <c r="D102" s="41">
        <v>22</v>
      </c>
      <c r="E102" s="41">
        <v>25</v>
      </c>
      <c r="F102" s="41">
        <v>14</v>
      </c>
      <c r="G102" s="41">
        <v>23</v>
      </c>
      <c r="H102" s="41">
        <v>17</v>
      </c>
      <c r="I102" s="41">
        <v>13</v>
      </c>
      <c r="J102" s="41">
        <v>11</v>
      </c>
      <c r="K102" s="41">
        <v>27</v>
      </c>
      <c r="L102" s="41">
        <v>17</v>
      </c>
      <c r="M102" s="41">
        <v>15</v>
      </c>
      <c r="N102" s="41">
        <v>20</v>
      </c>
      <c r="O102" s="41">
        <v>22</v>
      </c>
      <c r="P102" s="41">
        <v>25</v>
      </c>
      <c r="Q102" s="41">
        <v>21</v>
      </c>
      <c r="R102" s="41">
        <v>12</v>
      </c>
      <c r="S102" s="41">
        <v>21</v>
      </c>
      <c r="T102" s="41">
        <v>21</v>
      </c>
      <c r="U102" s="36">
        <v>24</v>
      </c>
      <c r="V102" s="36">
        <v>13</v>
      </c>
      <c r="W102" s="36">
        <v>18</v>
      </c>
      <c r="X102" s="41">
        <v>19</v>
      </c>
      <c r="Y102" s="41">
        <v>17</v>
      </c>
      <c r="Z102" s="41">
        <v>21</v>
      </c>
      <c r="AA102" s="41">
        <v>22</v>
      </c>
      <c r="AB102" s="41">
        <v>23</v>
      </c>
      <c r="AC102" s="41">
        <v>21</v>
      </c>
      <c r="AD102" s="41">
        <v>15</v>
      </c>
      <c r="AE102" s="41">
        <v>13</v>
      </c>
      <c r="AF102" s="41">
        <v>18</v>
      </c>
      <c r="AG102" s="41">
        <v>18</v>
      </c>
      <c r="AH102" s="41">
        <v>11</v>
      </c>
      <c r="AI102" s="41">
        <v>22</v>
      </c>
      <c r="AJ102" s="41">
        <v>11</v>
      </c>
      <c r="AK102" s="41">
        <v>20</v>
      </c>
      <c r="AL102" s="41">
        <v>18</v>
      </c>
      <c r="AM102" s="36">
        <v>18</v>
      </c>
      <c r="AN102" s="41">
        <v>10</v>
      </c>
      <c r="AO102" s="41">
        <v>17</v>
      </c>
      <c r="AP102" s="41">
        <v>20</v>
      </c>
      <c r="AQ102" s="41">
        <v>18</v>
      </c>
      <c r="AR102" s="41">
        <v>24</v>
      </c>
      <c r="AS102" s="41">
        <v>24</v>
      </c>
      <c r="AT102" s="41">
        <v>12</v>
      </c>
      <c r="AU102" s="41">
        <v>29</v>
      </c>
      <c r="AV102" s="41">
        <v>22</v>
      </c>
      <c r="AW102" s="41">
        <v>20</v>
      </c>
      <c r="AX102" s="41">
        <v>15</v>
      </c>
      <c r="AY102" s="41">
        <v>13</v>
      </c>
      <c r="AZ102" s="41">
        <v>23</v>
      </c>
      <c r="BA102" s="41">
        <v>11</v>
      </c>
    </row>
    <row r="103" spans="1:53" s="34" customFormat="1" x14ac:dyDescent="0.25">
      <c r="A103" s="31" t="s">
        <v>45</v>
      </c>
      <c r="B103" s="41">
        <v>208</v>
      </c>
      <c r="C103" s="41">
        <v>302</v>
      </c>
      <c r="D103" s="41">
        <v>286</v>
      </c>
      <c r="E103" s="41">
        <v>298</v>
      </c>
      <c r="F103" s="41">
        <v>339</v>
      </c>
      <c r="G103" s="41">
        <v>293</v>
      </c>
      <c r="H103" s="41">
        <v>318</v>
      </c>
      <c r="I103" s="41">
        <v>294</v>
      </c>
      <c r="J103" s="41">
        <v>254</v>
      </c>
      <c r="K103" s="41">
        <v>287</v>
      </c>
      <c r="L103" s="41">
        <v>329</v>
      </c>
      <c r="M103" s="41">
        <v>278</v>
      </c>
      <c r="N103" s="41">
        <v>261</v>
      </c>
      <c r="O103" s="41">
        <v>260</v>
      </c>
      <c r="P103" s="41">
        <v>337</v>
      </c>
      <c r="Q103" s="41">
        <v>301</v>
      </c>
      <c r="R103" s="41">
        <v>340</v>
      </c>
      <c r="S103" s="41">
        <v>308</v>
      </c>
      <c r="T103" s="41">
        <v>247</v>
      </c>
      <c r="U103" s="36">
        <v>300</v>
      </c>
      <c r="V103" s="36">
        <v>294</v>
      </c>
      <c r="W103" s="36">
        <v>250</v>
      </c>
      <c r="X103" s="41">
        <v>298</v>
      </c>
      <c r="Y103" s="41">
        <v>286</v>
      </c>
      <c r="Z103" s="41">
        <v>308</v>
      </c>
      <c r="AA103" s="41">
        <v>306</v>
      </c>
      <c r="AB103" s="41">
        <v>286</v>
      </c>
      <c r="AC103" s="41">
        <v>304</v>
      </c>
      <c r="AD103" s="41">
        <v>304</v>
      </c>
      <c r="AE103" s="41">
        <v>291</v>
      </c>
      <c r="AF103" s="41">
        <v>286</v>
      </c>
      <c r="AG103" s="41">
        <v>328</v>
      </c>
      <c r="AH103" s="41">
        <v>253</v>
      </c>
      <c r="AI103" s="41">
        <v>250</v>
      </c>
      <c r="AJ103" s="41">
        <v>233</v>
      </c>
      <c r="AK103" s="41">
        <v>323</v>
      </c>
      <c r="AL103" s="41">
        <v>275</v>
      </c>
      <c r="AM103" s="36">
        <v>292</v>
      </c>
      <c r="AN103" s="41">
        <v>270</v>
      </c>
      <c r="AO103" s="41">
        <v>287</v>
      </c>
      <c r="AP103" s="41">
        <v>328</v>
      </c>
      <c r="AQ103" s="41">
        <v>301</v>
      </c>
      <c r="AR103" s="41">
        <v>309</v>
      </c>
      <c r="AS103" s="41">
        <v>289</v>
      </c>
      <c r="AT103" s="41">
        <v>308</v>
      </c>
      <c r="AU103" s="41">
        <v>292</v>
      </c>
      <c r="AV103" s="41">
        <v>312</v>
      </c>
      <c r="AW103" s="41">
        <v>317</v>
      </c>
      <c r="AX103" s="41">
        <v>326</v>
      </c>
      <c r="AY103" s="41">
        <v>295</v>
      </c>
      <c r="AZ103" s="41">
        <v>333</v>
      </c>
      <c r="BA103" s="41">
        <v>166</v>
      </c>
    </row>
    <row r="104" spans="1:53" s="34" customFormat="1" x14ac:dyDescent="0.25">
      <c r="A104" s="31" t="s">
        <v>46</v>
      </c>
      <c r="B104" s="41">
        <v>1290</v>
      </c>
      <c r="C104" s="41">
        <v>1561</v>
      </c>
      <c r="D104" s="41">
        <v>1507</v>
      </c>
      <c r="E104" s="41">
        <v>1459</v>
      </c>
      <c r="F104" s="41">
        <v>1404</v>
      </c>
      <c r="G104" s="41">
        <v>1347</v>
      </c>
      <c r="H104" s="41">
        <v>1377</v>
      </c>
      <c r="I104" s="41">
        <v>1378</v>
      </c>
      <c r="J104" s="41">
        <v>1229</v>
      </c>
      <c r="K104" s="41">
        <v>1362</v>
      </c>
      <c r="L104" s="41">
        <v>1316</v>
      </c>
      <c r="M104" s="41">
        <v>1349</v>
      </c>
      <c r="N104" s="41">
        <v>1065</v>
      </c>
      <c r="O104" s="41">
        <v>1229</v>
      </c>
      <c r="P104" s="41">
        <v>1382</v>
      </c>
      <c r="Q104" s="41">
        <v>1386</v>
      </c>
      <c r="R104" s="41">
        <v>1213</v>
      </c>
      <c r="S104" s="41">
        <v>1363</v>
      </c>
      <c r="T104" s="41">
        <v>1115</v>
      </c>
      <c r="U104" s="36">
        <v>1330</v>
      </c>
      <c r="V104" s="36">
        <v>1258</v>
      </c>
      <c r="W104" s="36">
        <v>998</v>
      </c>
      <c r="X104" s="41">
        <v>1195</v>
      </c>
      <c r="Y104" s="41">
        <v>1199</v>
      </c>
      <c r="Z104" s="41">
        <v>1161</v>
      </c>
      <c r="AA104" s="41">
        <v>1184</v>
      </c>
      <c r="AB104" s="41">
        <v>1150</v>
      </c>
      <c r="AC104" s="41">
        <v>1140</v>
      </c>
      <c r="AD104" s="41">
        <v>1166</v>
      </c>
      <c r="AE104" s="41">
        <v>1193</v>
      </c>
      <c r="AF104" s="41">
        <v>1155</v>
      </c>
      <c r="AG104" s="41">
        <v>1175</v>
      </c>
      <c r="AH104" s="41">
        <v>1130</v>
      </c>
      <c r="AI104" s="41">
        <v>1083</v>
      </c>
      <c r="AJ104" s="41">
        <v>1017</v>
      </c>
      <c r="AK104" s="41">
        <v>1196</v>
      </c>
      <c r="AL104" s="41">
        <v>1180</v>
      </c>
      <c r="AM104" s="36">
        <v>1171</v>
      </c>
      <c r="AN104" s="41">
        <v>1083</v>
      </c>
      <c r="AO104" s="41">
        <v>1200</v>
      </c>
      <c r="AP104" s="41">
        <v>1212</v>
      </c>
      <c r="AQ104" s="41">
        <v>1209</v>
      </c>
      <c r="AR104" s="41">
        <v>1200</v>
      </c>
      <c r="AS104" s="41">
        <v>1151</v>
      </c>
      <c r="AT104" s="41">
        <v>1157</v>
      </c>
      <c r="AU104" s="41">
        <v>1238</v>
      </c>
      <c r="AV104" s="41">
        <v>1223</v>
      </c>
      <c r="AW104" s="41">
        <v>1246</v>
      </c>
      <c r="AX104" s="41">
        <v>1218</v>
      </c>
      <c r="AY104" s="41">
        <v>1265</v>
      </c>
      <c r="AZ104" s="41">
        <v>1306</v>
      </c>
      <c r="BA104" s="41">
        <v>792</v>
      </c>
    </row>
    <row r="105" spans="1:53" s="34" customFormat="1" x14ac:dyDescent="0.25">
      <c r="A105" s="31" t="s">
        <v>47</v>
      </c>
      <c r="B105" s="41">
        <v>1976</v>
      </c>
      <c r="C105" s="41">
        <v>2321</v>
      </c>
      <c r="D105" s="41">
        <v>2191</v>
      </c>
      <c r="E105" s="41">
        <v>2157</v>
      </c>
      <c r="F105" s="41">
        <v>1988</v>
      </c>
      <c r="G105" s="41">
        <v>2032</v>
      </c>
      <c r="H105" s="41">
        <v>1953</v>
      </c>
      <c r="I105" s="41">
        <v>1896</v>
      </c>
      <c r="J105" s="41">
        <v>1728</v>
      </c>
      <c r="K105" s="41">
        <v>2019</v>
      </c>
      <c r="L105" s="41">
        <v>1989</v>
      </c>
      <c r="M105" s="41">
        <v>1917</v>
      </c>
      <c r="N105" s="41">
        <v>1586</v>
      </c>
      <c r="O105" s="41">
        <v>1764</v>
      </c>
      <c r="P105" s="41">
        <v>2053</v>
      </c>
      <c r="Q105" s="41">
        <v>1880</v>
      </c>
      <c r="R105" s="41">
        <v>1707</v>
      </c>
      <c r="S105" s="41">
        <v>1725</v>
      </c>
      <c r="T105" s="41">
        <v>1437</v>
      </c>
      <c r="U105" s="36">
        <v>1760</v>
      </c>
      <c r="V105" s="36">
        <v>1659</v>
      </c>
      <c r="W105" s="36">
        <v>1431</v>
      </c>
      <c r="X105" s="41">
        <v>1700</v>
      </c>
      <c r="Y105" s="41">
        <v>1607</v>
      </c>
      <c r="Z105" s="41">
        <v>1613</v>
      </c>
      <c r="AA105" s="41">
        <v>1652</v>
      </c>
      <c r="AB105" s="41">
        <v>1548</v>
      </c>
      <c r="AC105" s="41">
        <v>1600</v>
      </c>
      <c r="AD105" s="41">
        <v>1577</v>
      </c>
      <c r="AE105" s="41">
        <v>1566</v>
      </c>
      <c r="AF105" s="41">
        <v>1536</v>
      </c>
      <c r="AG105" s="41">
        <v>1608</v>
      </c>
      <c r="AH105" s="41">
        <v>1558</v>
      </c>
      <c r="AI105" s="41">
        <v>1601</v>
      </c>
      <c r="AJ105" s="41">
        <v>1442</v>
      </c>
      <c r="AK105" s="41">
        <v>1621</v>
      </c>
      <c r="AL105" s="41">
        <v>1600</v>
      </c>
      <c r="AM105" s="36">
        <v>1623</v>
      </c>
      <c r="AN105" s="41">
        <v>1607</v>
      </c>
      <c r="AO105" s="41">
        <v>1627</v>
      </c>
      <c r="AP105" s="41">
        <v>1607</v>
      </c>
      <c r="AQ105" s="41">
        <v>1654</v>
      </c>
      <c r="AR105" s="41">
        <v>1657</v>
      </c>
      <c r="AS105" s="41">
        <v>1569</v>
      </c>
      <c r="AT105" s="41">
        <v>1666</v>
      </c>
      <c r="AU105" s="41">
        <v>1716</v>
      </c>
      <c r="AV105" s="41">
        <v>1700</v>
      </c>
      <c r="AW105" s="41">
        <v>1658</v>
      </c>
      <c r="AX105" s="41">
        <v>1696</v>
      </c>
      <c r="AY105" s="41">
        <v>1814</v>
      </c>
      <c r="AZ105" s="41">
        <v>1867</v>
      </c>
      <c r="BA105" s="41">
        <v>1205</v>
      </c>
    </row>
    <row r="106" spans="1:53" s="34" customFormat="1" x14ac:dyDescent="0.25">
      <c r="A106" s="31" t="s">
        <v>48</v>
      </c>
      <c r="B106" s="41">
        <v>3612</v>
      </c>
      <c r="C106" s="41">
        <v>4155</v>
      </c>
      <c r="D106" s="41">
        <v>3866</v>
      </c>
      <c r="E106" s="41">
        <v>3824</v>
      </c>
      <c r="F106" s="41">
        <v>3661</v>
      </c>
      <c r="G106" s="41">
        <v>3376</v>
      </c>
      <c r="H106" s="41">
        <v>3492</v>
      </c>
      <c r="I106" s="41">
        <v>3398</v>
      </c>
      <c r="J106" s="41">
        <v>3028</v>
      </c>
      <c r="K106" s="41">
        <v>3691</v>
      </c>
      <c r="L106" s="41">
        <v>3594</v>
      </c>
      <c r="M106" s="41">
        <v>3342</v>
      </c>
      <c r="N106" s="41">
        <v>2884</v>
      </c>
      <c r="O106" s="41">
        <v>3013</v>
      </c>
      <c r="P106" s="41">
        <v>3442</v>
      </c>
      <c r="Q106" s="41">
        <v>3109</v>
      </c>
      <c r="R106" s="41">
        <v>2906</v>
      </c>
      <c r="S106" s="41">
        <v>2907</v>
      </c>
      <c r="T106" s="41">
        <v>2384</v>
      </c>
      <c r="U106" s="36">
        <v>2791</v>
      </c>
      <c r="V106" s="36">
        <v>2687</v>
      </c>
      <c r="W106" s="36">
        <v>2330</v>
      </c>
      <c r="X106" s="41">
        <v>2881</v>
      </c>
      <c r="Y106" s="41">
        <v>2670</v>
      </c>
      <c r="Z106" s="41">
        <v>2550</v>
      </c>
      <c r="AA106" s="41">
        <v>2508</v>
      </c>
      <c r="AB106" s="41">
        <v>2611</v>
      </c>
      <c r="AC106" s="41">
        <v>2633</v>
      </c>
      <c r="AD106" s="41">
        <v>2484</v>
      </c>
      <c r="AE106" s="41">
        <v>2628</v>
      </c>
      <c r="AF106" s="41">
        <v>2620</v>
      </c>
      <c r="AG106" s="41">
        <v>2563</v>
      </c>
      <c r="AH106" s="41">
        <v>2489</v>
      </c>
      <c r="AI106" s="41">
        <v>2560</v>
      </c>
      <c r="AJ106" s="41">
        <v>2150</v>
      </c>
      <c r="AK106" s="41">
        <v>2638</v>
      </c>
      <c r="AL106" s="41">
        <v>2576</v>
      </c>
      <c r="AM106" s="36">
        <v>2601</v>
      </c>
      <c r="AN106" s="41">
        <v>2629</v>
      </c>
      <c r="AO106" s="41">
        <v>2696</v>
      </c>
      <c r="AP106" s="41">
        <v>2741</v>
      </c>
      <c r="AQ106" s="41">
        <v>2769</v>
      </c>
      <c r="AR106" s="41">
        <v>2642</v>
      </c>
      <c r="AS106" s="41">
        <v>2700</v>
      </c>
      <c r="AT106" s="41">
        <v>2949</v>
      </c>
      <c r="AU106" s="41">
        <v>2819</v>
      </c>
      <c r="AV106" s="41">
        <v>2766</v>
      </c>
      <c r="AW106" s="41">
        <v>2829</v>
      </c>
      <c r="AX106" s="41">
        <v>2965</v>
      </c>
      <c r="AY106" s="41">
        <v>2962</v>
      </c>
      <c r="AZ106" s="41">
        <v>3136</v>
      </c>
      <c r="BA106" s="41">
        <v>2013</v>
      </c>
    </row>
    <row r="107" spans="1:53" s="34" customFormat="1" x14ac:dyDescent="0.25">
      <c r="A107" s="33" t="s">
        <v>49</v>
      </c>
      <c r="B107" s="41">
        <v>5565</v>
      </c>
      <c r="C107" s="41">
        <v>6621</v>
      </c>
      <c r="D107" s="41">
        <v>6325</v>
      </c>
      <c r="E107" s="41">
        <v>6122</v>
      </c>
      <c r="F107" s="41">
        <v>5838</v>
      </c>
      <c r="G107" s="41">
        <v>5374</v>
      </c>
      <c r="H107" s="41">
        <v>5041</v>
      </c>
      <c r="I107" s="41">
        <v>5137</v>
      </c>
      <c r="J107" s="41">
        <v>4559</v>
      </c>
      <c r="K107" s="41">
        <v>5564</v>
      </c>
      <c r="L107" s="41">
        <v>5496</v>
      </c>
      <c r="M107" s="41">
        <v>4966</v>
      </c>
      <c r="N107" s="41">
        <v>4082</v>
      </c>
      <c r="O107" s="41">
        <v>4460</v>
      </c>
      <c r="P107" s="41">
        <v>5026</v>
      </c>
      <c r="Q107" s="41">
        <v>4472</v>
      </c>
      <c r="R107" s="41">
        <v>4071</v>
      </c>
      <c r="S107" s="41">
        <v>3778</v>
      </c>
      <c r="T107" s="41">
        <v>3372</v>
      </c>
      <c r="U107" s="36">
        <v>3884</v>
      </c>
      <c r="V107" s="36">
        <v>3665</v>
      </c>
      <c r="W107" s="36">
        <v>3074</v>
      </c>
      <c r="X107" s="41">
        <v>3811</v>
      </c>
      <c r="Y107" s="41">
        <v>3504</v>
      </c>
      <c r="Z107" s="41">
        <v>3548</v>
      </c>
      <c r="AA107" s="41">
        <v>3497</v>
      </c>
      <c r="AB107" s="41">
        <v>3590</v>
      </c>
      <c r="AC107" s="41">
        <v>3547</v>
      </c>
      <c r="AD107" s="41">
        <v>3536</v>
      </c>
      <c r="AE107" s="41">
        <v>3391</v>
      </c>
      <c r="AF107" s="41">
        <v>3484</v>
      </c>
      <c r="AG107" s="41">
        <v>3568</v>
      </c>
      <c r="AH107" s="41">
        <v>3325</v>
      </c>
      <c r="AI107" s="41">
        <v>3418</v>
      </c>
      <c r="AJ107" s="41">
        <v>2961</v>
      </c>
      <c r="AK107" s="41">
        <v>3602</v>
      </c>
      <c r="AL107" s="41">
        <v>3487</v>
      </c>
      <c r="AM107" s="36">
        <v>3531</v>
      </c>
      <c r="AN107" s="41">
        <v>3501</v>
      </c>
      <c r="AO107" s="41">
        <v>3636</v>
      </c>
      <c r="AP107" s="41">
        <v>3694</v>
      </c>
      <c r="AQ107" s="41">
        <v>3870</v>
      </c>
      <c r="AR107" s="41">
        <v>3706</v>
      </c>
      <c r="AS107" s="41">
        <v>3750</v>
      </c>
      <c r="AT107" s="41">
        <v>4015</v>
      </c>
      <c r="AU107" s="41">
        <v>4052</v>
      </c>
      <c r="AV107" s="41">
        <v>3872</v>
      </c>
      <c r="AW107" s="41">
        <v>3905</v>
      </c>
      <c r="AX107" s="41">
        <v>4022</v>
      </c>
      <c r="AY107" s="41">
        <v>4150</v>
      </c>
      <c r="AZ107" s="41">
        <v>4410</v>
      </c>
      <c r="BA107" s="41">
        <v>2922</v>
      </c>
    </row>
    <row r="108" spans="1:53" s="34" customFormat="1" x14ac:dyDescent="0.25">
      <c r="A108" s="33" t="s">
        <v>65</v>
      </c>
      <c r="B108" s="41"/>
      <c r="C108" s="41"/>
      <c r="D108" s="41"/>
      <c r="E108" s="41">
        <f>SUM(E101:E107)</f>
        <v>13935</v>
      </c>
      <c r="F108" s="41">
        <f t="shared" ref="F108:BA108" si="19">SUM(F101:F107)</f>
        <v>13285</v>
      </c>
      <c r="G108" s="41">
        <f t="shared" si="19"/>
        <v>12490</v>
      </c>
      <c r="H108" s="41">
        <f t="shared" si="19"/>
        <v>12246</v>
      </c>
      <c r="I108" s="41">
        <f t="shared" si="19"/>
        <v>12142</v>
      </c>
      <c r="J108" s="41">
        <f t="shared" si="19"/>
        <v>10854</v>
      </c>
      <c r="K108" s="41">
        <f t="shared" si="19"/>
        <v>12997</v>
      </c>
      <c r="L108" s="41">
        <f t="shared" si="19"/>
        <v>12788</v>
      </c>
      <c r="M108" s="41">
        <f t="shared" si="19"/>
        <v>11913</v>
      </c>
      <c r="N108" s="41">
        <f t="shared" si="19"/>
        <v>9941</v>
      </c>
      <c r="O108" s="41">
        <f t="shared" si="19"/>
        <v>10794</v>
      </c>
      <c r="P108" s="41">
        <f t="shared" si="19"/>
        <v>12301</v>
      </c>
      <c r="Q108" s="41">
        <f t="shared" si="19"/>
        <v>11223</v>
      </c>
      <c r="R108" s="41">
        <f t="shared" si="19"/>
        <v>10306</v>
      </c>
      <c r="S108" s="41">
        <f t="shared" si="19"/>
        <v>10153</v>
      </c>
      <c r="T108" s="41">
        <f t="shared" si="19"/>
        <v>8624</v>
      </c>
      <c r="U108" s="41">
        <f t="shared" si="19"/>
        <v>10141</v>
      </c>
      <c r="V108" s="41">
        <f t="shared" si="19"/>
        <v>9636</v>
      </c>
      <c r="W108" s="41">
        <f t="shared" si="19"/>
        <v>8147</v>
      </c>
      <c r="X108" s="41">
        <f t="shared" si="19"/>
        <v>9950</v>
      </c>
      <c r="Y108" s="41">
        <f t="shared" si="19"/>
        <v>9343</v>
      </c>
      <c r="Z108" s="41">
        <f t="shared" si="19"/>
        <v>9256</v>
      </c>
      <c r="AA108" s="41">
        <f t="shared" si="19"/>
        <v>9212</v>
      </c>
      <c r="AB108" s="41">
        <f t="shared" si="19"/>
        <v>9258</v>
      </c>
      <c r="AC108" s="41">
        <f t="shared" si="19"/>
        <v>9293</v>
      </c>
      <c r="AD108" s="41">
        <f t="shared" si="19"/>
        <v>9127</v>
      </c>
      <c r="AE108" s="41">
        <f t="shared" si="19"/>
        <v>9141</v>
      </c>
      <c r="AF108" s="41">
        <f t="shared" si="19"/>
        <v>9161</v>
      </c>
      <c r="AG108" s="41">
        <f t="shared" si="19"/>
        <v>9319</v>
      </c>
      <c r="AH108" s="41">
        <f t="shared" si="19"/>
        <v>8830</v>
      </c>
      <c r="AI108" s="41">
        <f t="shared" si="19"/>
        <v>8978</v>
      </c>
      <c r="AJ108" s="41">
        <f t="shared" si="19"/>
        <v>7865</v>
      </c>
      <c r="AK108" s="41">
        <f t="shared" si="19"/>
        <v>9445</v>
      </c>
      <c r="AL108" s="41">
        <f t="shared" si="19"/>
        <v>9191</v>
      </c>
      <c r="AM108" s="41">
        <f t="shared" si="19"/>
        <v>9305</v>
      </c>
      <c r="AN108" s="41">
        <f t="shared" si="19"/>
        <v>9150</v>
      </c>
      <c r="AO108" s="41">
        <f t="shared" si="19"/>
        <v>9503</v>
      </c>
      <c r="AP108" s="41">
        <f t="shared" si="19"/>
        <v>9649</v>
      </c>
      <c r="AQ108" s="41">
        <f t="shared" si="19"/>
        <v>9864</v>
      </c>
      <c r="AR108" s="41">
        <f t="shared" si="19"/>
        <v>9603</v>
      </c>
      <c r="AS108" s="41">
        <f t="shared" si="19"/>
        <v>9529</v>
      </c>
      <c r="AT108" s="41">
        <f t="shared" si="19"/>
        <v>10151</v>
      </c>
      <c r="AU108" s="41">
        <f t="shared" si="19"/>
        <v>10193</v>
      </c>
      <c r="AV108" s="41">
        <f t="shared" si="19"/>
        <v>9957</v>
      </c>
      <c r="AW108" s="41">
        <f t="shared" si="19"/>
        <v>10033</v>
      </c>
      <c r="AX108" s="41">
        <f t="shared" si="19"/>
        <v>10287</v>
      </c>
      <c r="AY108" s="41">
        <f t="shared" si="19"/>
        <v>10550</v>
      </c>
      <c r="AZ108" s="41">
        <f t="shared" si="19"/>
        <v>11116</v>
      </c>
      <c r="BA108" s="41">
        <f t="shared" si="19"/>
        <v>7131</v>
      </c>
    </row>
    <row r="109" spans="1:53" s="34" customFormat="1" x14ac:dyDescent="0.25">
      <c r="A109" s="32"/>
    </row>
    <row r="110" spans="1:53" s="18" customFormat="1" ht="18.75" x14ac:dyDescent="0.3">
      <c r="A110" s="14" t="s">
        <v>62</v>
      </c>
      <c r="BA110" s="38"/>
    </row>
    <row r="111" spans="1:53" s="34" customFormat="1" x14ac:dyDescent="0.25">
      <c r="A111" s="37" t="s">
        <v>50</v>
      </c>
      <c r="B111" s="17">
        <v>1</v>
      </c>
      <c r="C111" s="17">
        <v>2</v>
      </c>
      <c r="D111" s="17">
        <v>3</v>
      </c>
      <c r="E111" s="17">
        <v>4</v>
      </c>
      <c r="F111" s="17">
        <v>5</v>
      </c>
      <c r="G111" s="17">
        <v>6</v>
      </c>
      <c r="H111" s="17">
        <v>7</v>
      </c>
      <c r="I111" s="17">
        <v>8</v>
      </c>
      <c r="J111" s="17">
        <v>9</v>
      </c>
      <c r="K111" s="17">
        <v>10</v>
      </c>
      <c r="L111" s="17">
        <v>11</v>
      </c>
      <c r="M111" s="17">
        <v>12</v>
      </c>
      <c r="N111" s="17">
        <v>13</v>
      </c>
      <c r="O111" s="17">
        <v>14</v>
      </c>
      <c r="P111" s="17">
        <v>15</v>
      </c>
      <c r="Q111" s="17">
        <v>16</v>
      </c>
      <c r="R111" s="17">
        <v>17</v>
      </c>
      <c r="S111" s="17">
        <v>18</v>
      </c>
      <c r="T111" s="17">
        <v>19</v>
      </c>
      <c r="U111" s="17">
        <v>20</v>
      </c>
      <c r="V111" s="17">
        <v>21</v>
      </c>
      <c r="W111" s="17">
        <v>22</v>
      </c>
      <c r="X111" s="17">
        <v>23</v>
      </c>
      <c r="Y111" s="17">
        <v>24</v>
      </c>
      <c r="Z111" s="17">
        <v>25</v>
      </c>
      <c r="AA111" s="17">
        <v>26</v>
      </c>
      <c r="AB111" s="17">
        <v>27</v>
      </c>
      <c r="AC111" s="17">
        <v>28</v>
      </c>
      <c r="AD111" s="17">
        <v>29</v>
      </c>
      <c r="AE111" s="17">
        <v>30</v>
      </c>
      <c r="AF111" s="17">
        <v>31</v>
      </c>
      <c r="AG111" s="17">
        <v>32</v>
      </c>
      <c r="AH111" s="17">
        <v>33</v>
      </c>
      <c r="AI111" s="17">
        <v>34</v>
      </c>
      <c r="AJ111" s="17">
        <v>35</v>
      </c>
      <c r="AK111" s="17">
        <v>36</v>
      </c>
      <c r="AL111" s="17">
        <v>37</v>
      </c>
      <c r="AM111" s="17">
        <v>38</v>
      </c>
      <c r="AN111" s="17">
        <v>39</v>
      </c>
      <c r="AO111" s="17">
        <v>40</v>
      </c>
      <c r="AP111" s="17">
        <v>41</v>
      </c>
      <c r="AQ111" s="17">
        <v>42</v>
      </c>
      <c r="AR111" s="17">
        <v>43</v>
      </c>
      <c r="AS111" s="17">
        <v>44</v>
      </c>
      <c r="AT111" s="17">
        <v>45</v>
      </c>
      <c r="AU111" s="17">
        <v>46</v>
      </c>
      <c r="AV111" s="17">
        <v>47</v>
      </c>
      <c r="AW111" s="17">
        <v>48</v>
      </c>
      <c r="AX111" s="17">
        <v>49</v>
      </c>
      <c r="AY111" s="17">
        <v>50</v>
      </c>
      <c r="AZ111" s="17">
        <v>51</v>
      </c>
      <c r="BA111" s="16">
        <v>52</v>
      </c>
    </row>
    <row r="112" spans="1:53" s="34" customFormat="1" x14ac:dyDescent="0.25">
      <c r="A112" s="35" t="s">
        <v>52</v>
      </c>
      <c r="B112" s="40">
        <v>43833</v>
      </c>
      <c r="C112" s="40">
        <v>43840</v>
      </c>
      <c r="D112" s="40">
        <v>43847</v>
      </c>
      <c r="E112" s="40">
        <v>43854</v>
      </c>
      <c r="F112" s="40">
        <v>43861</v>
      </c>
      <c r="G112" s="40">
        <v>43868</v>
      </c>
      <c r="H112" s="40">
        <v>43875</v>
      </c>
      <c r="I112" s="40">
        <v>43882</v>
      </c>
      <c r="J112" s="40">
        <v>43889</v>
      </c>
      <c r="K112" s="40">
        <v>43896</v>
      </c>
      <c r="L112" s="40">
        <v>43903</v>
      </c>
      <c r="M112" s="40">
        <v>43910</v>
      </c>
      <c r="N112" s="40">
        <v>43917</v>
      </c>
      <c r="O112" s="40">
        <v>43924</v>
      </c>
      <c r="P112" s="39">
        <v>43931</v>
      </c>
      <c r="Q112" s="39">
        <v>43938</v>
      </c>
      <c r="R112" s="39">
        <v>43945</v>
      </c>
      <c r="S112" s="39">
        <v>43952</v>
      </c>
      <c r="T112" s="39">
        <v>43959</v>
      </c>
      <c r="U112" s="39">
        <v>43966</v>
      </c>
      <c r="V112" s="39">
        <v>43973</v>
      </c>
      <c r="W112" s="39">
        <v>43980</v>
      </c>
      <c r="X112" s="39">
        <v>43987</v>
      </c>
      <c r="Y112" s="39">
        <v>43994</v>
      </c>
      <c r="Z112" s="39">
        <v>44001</v>
      </c>
      <c r="AA112" s="39">
        <v>44008</v>
      </c>
      <c r="AB112" s="39">
        <v>44015</v>
      </c>
      <c r="AC112" s="39">
        <v>44022</v>
      </c>
      <c r="AD112" s="39">
        <v>44029</v>
      </c>
      <c r="AE112" s="39">
        <v>44036</v>
      </c>
      <c r="AF112" s="39">
        <v>44043</v>
      </c>
      <c r="AG112" s="39">
        <v>44050</v>
      </c>
      <c r="AH112" s="39">
        <v>44057</v>
      </c>
      <c r="AI112" s="39">
        <v>44064</v>
      </c>
      <c r="AJ112" s="39">
        <v>44071</v>
      </c>
      <c r="AK112" s="39">
        <v>44078</v>
      </c>
      <c r="AL112" s="39">
        <v>44085</v>
      </c>
      <c r="AM112" s="39">
        <v>44092</v>
      </c>
      <c r="AN112" s="39">
        <v>44099</v>
      </c>
      <c r="AO112" s="39">
        <v>44106</v>
      </c>
      <c r="AP112" s="39">
        <v>44113</v>
      </c>
      <c r="AQ112" s="39">
        <v>44120</v>
      </c>
      <c r="AR112" s="39">
        <v>44127</v>
      </c>
      <c r="AS112" s="39">
        <v>44134</v>
      </c>
      <c r="AT112" s="39">
        <v>44141</v>
      </c>
      <c r="AU112" s="39">
        <v>44148</v>
      </c>
      <c r="AV112" s="39">
        <v>44155</v>
      </c>
      <c r="AW112" s="39">
        <v>44162</v>
      </c>
      <c r="AX112" s="39">
        <v>44169</v>
      </c>
      <c r="AY112" s="39">
        <v>44176</v>
      </c>
      <c r="AZ112" s="39">
        <v>44183</v>
      </c>
      <c r="BA112" s="15">
        <v>44190</v>
      </c>
    </row>
    <row r="113" spans="1:53" s="34" customFormat="1" x14ac:dyDescent="0.25">
      <c r="A113" s="31" t="s">
        <v>51</v>
      </c>
      <c r="B113" s="41">
        <v>52</v>
      </c>
      <c r="C113" s="41">
        <v>73</v>
      </c>
      <c r="D113" s="41">
        <v>59</v>
      </c>
      <c r="E113" s="47">
        <f>E29-E101</f>
        <v>-8</v>
      </c>
      <c r="F113" s="47">
        <f>F29-F101</f>
        <v>16</v>
      </c>
      <c r="G113" s="47">
        <f>G29-G101</f>
        <v>9</v>
      </c>
      <c r="H113" s="47">
        <f>H29-H101</f>
        <v>1</v>
      </c>
      <c r="I113" s="47">
        <f>I29-I101</f>
        <v>33</v>
      </c>
      <c r="J113" s="47">
        <f>J29-J101</f>
        <v>7</v>
      </c>
      <c r="K113" s="47">
        <f>K29-K101</f>
        <v>-2</v>
      </c>
      <c r="L113" s="47">
        <f>L29-L101</f>
        <v>10</v>
      </c>
      <c r="M113" s="47">
        <f>M29-M101</f>
        <v>3</v>
      </c>
      <c r="N113" s="47">
        <f>N29-N101</f>
        <v>2</v>
      </c>
      <c r="O113" s="47">
        <f>O29-O101</f>
        <v>-5</v>
      </c>
      <c r="P113" s="47">
        <f>P29-P101</f>
        <v>11</v>
      </c>
      <c r="Q113" s="47">
        <f>Q29-Q101</f>
        <v>-6</v>
      </c>
      <c r="R113" s="47">
        <f>R29-R101</f>
        <v>-23</v>
      </c>
      <c r="S113" s="47">
        <f>S29-S101</f>
        <v>-5</v>
      </c>
      <c r="T113" s="47">
        <f>T29-T101</f>
        <v>8</v>
      </c>
      <c r="U113" s="47">
        <f>U29-U101</f>
        <v>-8</v>
      </c>
      <c r="V113" s="47">
        <f>V29-V101</f>
        <v>-9</v>
      </c>
      <c r="W113" s="47">
        <f>W29-W101</f>
        <v>-1</v>
      </c>
      <c r="X113" s="47">
        <f>X29-X101</f>
        <v>2</v>
      </c>
      <c r="Y113" s="47">
        <f>Y29-Y101</f>
        <v>-14</v>
      </c>
      <c r="Z113" s="47">
        <f>Z29-Z101</f>
        <v>-9</v>
      </c>
      <c r="AA113" s="47">
        <f>AA29-AA101</f>
        <v>-4</v>
      </c>
      <c r="AB113" s="47">
        <f>AB29-AB101</f>
        <v>-17</v>
      </c>
      <c r="AC113" s="47">
        <f>AC29-AC101</f>
        <v>-4</v>
      </c>
      <c r="AD113" s="47">
        <f>AD29-AD101</f>
        <v>0</v>
      </c>
      <c r="AE113" s="47">
        <f>AE29-AE101</f>
        <v>-2</v>
      </c>
      <c r="AF113" s="47">
        <f>AF29-AF101</f>
        <v>-5</v>
      </c>
      <c r="AG113" s="47">
        <f>AG29-AG101</f>
        <v>-2</v>
      </c>
      <c r="AH113" s="47">
        <f>AH29-AH101</f>
        <v>-10</v>
      </c>
      <c r="AI113" s="47">
        <f>AI29-AI101</f>
        <v>3</v>
      </c>
      <c r="AJ113" s="47">
        <f>AJ29-AJ101</f>
        <v>-6</v>
      </c>
      <c r="AK113" s="47">
        <f>AK29-AK101</f>
        <v>9</v>
      </c>
      <c r="AL113" s="47">
        <f>AL29-AL101</f>
        <v>5</v>
      </c>
      <c r="AM113" s="47">
        <f>AM29-AM101</f>
        <v>-24</v>
      </c>
      <c r="AN113" s="47">
        <f>AN29-AN101</f>
        <v>5</v>
      </c>
      <c r="AO113" s="47">
        <f>AO29-AO101</f>
        <v>28</v>
      </c>
      <c r="AP113" s="47">
        <f>AP29-AP101</f>
        <v>-1</v>
      </c>
      <c r="AQ113" s="47">
        <f>AQ29-AQ101</f>
        <v>11</v>
      </c>
      <c r="AR113" s="47">
        <f>AR29-AR101</f>
        <v>-16</v>
      </c>
      <c r="AS113" s="47">
        <f>AS29-AS101</f>
        <v>-1</v>
      </c>
      <c r="AT113" s="47">
        <f>AT29-AT101</f>
        <v>8</v>
      </c>
      <c r="AU113" s="47">
        <f>AU29-AU101</f>
        <v>-1</v>
      </c>
      <c r="AV113" s="47">
        <f>AV29-AV101</f>
        <v>-5</v>
      </c>
      <c r="AW113" s="47">
        <f>AW29-AW101</f>
        <v>-2</v>
      </c>
      <c r="AX113" s="47">
        <f>AX29-AX101</f>
        <v>5</v>
      </c>
      <c r="AY113" s="47">
        <f>AY29-AY101</f>
        <v>1</v>
      </c>
      <c r="AZ113" s="47">
        <f>AZ29-AZ101</f>
        <v>12</v>
      </c>
      <c r="BA113" s="48">
        <f>BA29-BA101</f>
        <v>12</v>
      </c>
    </row>
    <row r="114" spans="1:53" s="34" customFormat="1" x14ac:dyDescent="0.25">
      <c r="A114" s="31" t="s">
        <v>44</v>
      </c>
      <c r="B114" s="47">
        <f>B30-B102</f>
        <v>-3</v>
      </c>
      <c r="C114" s="47">
        <f>C30-C102</f>
        <v>3</v>
      </c>
      <c r="D114" s="47">
        <f>D30-D102</f>
        <v>7</v>
      </c>
      <c r="E114" s="47">
        <f>E30-E102</f>
        <v>-3</v>
      </c>
      <c r="F114" s="47">
        <f>F30-F102</f>
        <v>1</v>
      </c>
      <c r="G114" s="47">
        <f>G30-G102</f>
        <v>2</v>
      </c>
      <c r="H114" s="47">
        <f>H30-H102</f>
        <v>0</v>
      </c>
      <c r="I114" s="47">
        <f>I30-I102</f>
        <v>17</v>
      </c>
      <c r="J114" s="47">
        <f>J30-J102</f>
        <v>9</v>
      </c>
      <c r="K114" s="47">
        <f>K30-K102</f>
        <v>-11</v>
      </c>
      <c r="L114" s="47">
        <f>L30-L102</f>
        <v>7</v>
      </c>
      <c r="M114" s="47">
        <f>M30-M102</f>
        <v>9</v>
      </c>
      <c r="N114" s="47">
        <f>N30-N102</f>
        <v>-3</v>
      </c>
      <c r="O114" s="47">
        <f>O30-O102</f>
        <v>-9</v>
      </c>
      <c r="P114" s="47">
        <f>P30-P102</f>
        <v>-2</v>
      </c>
      <c r="Q114" s="47">
        <f>Q30-Q102</f>
        <v>0</v>
      </c>
      <c r="R114" s="47">
        <f>R30-R102</f>
        <v>6</v>
      </c>
      <c r="S114" s="47">
        <f>S30-S102</f>
        <v>-3</v>
      </c>
      <c r="T114" s="47">
        <f>T30-T102</f>
        <v>-4</v>
      </c>
      <c r="U114" s="47">
        <f>U30-U102</f>
        <v>-10</v>
      </c>
      <c r="V114" s="47">
        <f>V30-V102</f>
        <v>8</v>
      </c>
      <c r="W114" s="47">
        <f>W30-W102</f>
        <v>-2</v>
      </c>
      <c r="X114" s="47">
        <f>X30-X102</f>
        <v>-1</v>
      </c>
      <c r="Y114" s="47">
        <f>Y30-Y102</f>
        <v>1</v>
      </c>
      <c r="Z114" s="47">
        <f>Z30-Z102</f>
        <v>-1</v>
      </c>
      <c r="AA114" s="47">
        <f>AA30-AA102</f>
        <v>-1</v>
      </c>
      <c r="AB114" s="47">
        <f>AB30-AB102</f>
        <v>3</v>
      </c>
      <c r="AC114" s="47">
        <f>AC30-AC102</f>
        <v>-5</v>
      </c>
      <c r="AD114" s="47">
        <f>AD30-AD102</f>
        <v>-1</v>
      </c>
      <c r="AE114" s="47">
        <f>AE30-AE102</f>
        <v>1</v>
      </c>
      <c r="AF114" s="47">
        <f>AF30-AF102</f>
        <v>-7</v>
      </c>
      <c r="AG114" s="47">
        <f>AG30-AG102</f>
        <v>-6</v>
      </c>
      <c r="AH114" s="47">
        <f>AH30-AH102</f>
        <v>13</v>
      </c>
      <c r="AI114" s="47">
        <f>AI30-AI102</f>
        <v>-14</v>
      </c>
      <c r="AJ114" s="47">
        <f>AJ30-AJ102</f>
        <v>5</v>
      </c>
      <c r="AK114" s="47">
        <f>AK30-AK102</f>
        <v>-1</v>
      </c>
      <c r="AL114" s="47">
        <f>AL30-AL102</f>
        <v>-6</v>
      </c>
      <c r="AM114" s="47">
        <f>AM30-AM102</f>
        <v>0</v>
      </c>
      <c r="AN114" s="47">
        <f>AN30-AN102</f>
        <v>4</v>
      </c>
      <c r="AO114" s="47">
        <f>AO30-AO102</f>
        <v>-2</v>
      </c>
      <c r="AP114" s="47">
        <f>AP30-AP102</f>
        <v>-4</v>
      </c>
      <c r="AQ114" s="47">
        <f>AQ30-AQ102</f>
        <v>-4</v>
      </c>
      <c r="AR114" s="47">
        <f>AR30-AR102</f>
        <v>-10</v>
      </c>
      <c r="AS114" s="47">
        <f>AS30-AS102</f>
        <v>-5</v>
      </c>
      <c r="AT114" s="47">
        <f>AT30-AT102</f>
        <v>-5</v>
      </c>
      <c r="AU114" s="47">
        <f>AU30-AU102</f>
        <v>-10</v>
      </c>
      <c r="AV114" s="47">
        <f>AV30-AV102</f>
        <v>-3</v>
      </c>
      <c r="AW114" s="47">
        <f>AW30-AW102</f>
        <v>-6</v>
      </c>
      <c r="AX114" s="47">
        <f>AX30-AX102</f>
        <v>2</v>
      </c>
      <c r="AY114" s="47">
        <f>AY30-AY102</f>
        <v>19</v>
      </c>
      <c r="AZ114" s="47">
        <f>AZ30-AZ102</f>
        <v>-4</v>
      </c>
      <c r="BA114" s="48">
        <f>BA30-BA102</f>
        <v>2</v>
      </c>
    </row>
    <row r="115" spans="1:53" s="34" customFormat="1" x14ac:dyDescent="0.25">
      <c r="A115" s="31" t="s">
        <v>45</v>
      </c>
      <c r="B115" s="47">
        <f>B31-B103</f>
        <v>7</v>
      </c>
      <c r="C115" s="47">
        <f>C31-C103</f>
        <v>-22</v>
      </c>
      <c r="D115" s="47">
        <f>D31-D103</f>
        <v>33</v>
      </c>
      <c r="E115" s="47">
        <f>E31-E103</f>
        <v>41</v>
      </c>
      <c r="F115" s="47">
        <f>F31-F103</f>
        <v>-32</v>
      </c>
      <c r="G115" s="47">
        <f>G31-G103</f>
        <v>-26</v>
      </c>
      <c r="H115" s="47">
        <f>H31-H103</f>
        <v>-13</v>
      </c>
      <c r="I115" s="47">
        <f>I31-I103</f>
        <v>-18</v>
      </c>
      <c r="J115" s="47">
        <f>J31-J103</f>
        <v>34</v>
      </c>
      <c r="K115" s="47">
        <f>K31-K103</f>
        <v>16</v>
      </c>
      <c r="L115" s="47">
        <f>L31-L103</f>
        <v>-30</v>
      </c>
      <c r="M115" s="47">
        <f>M31-M103</f>
        <v>15</v>
      </c>
      <c r="N115" s="47">
        <f>N31-N103</f>
        <v>28</v>
      </c>
      <c r="O115" s="47">
        <f>O31-O103</f>
        <v>36</v>
      </c>
      <c r="P115" s="47">
        <f>P31-P103</f>
        <v>-49</v>
      </c>
      <c r="Q115" s="47">
        <f>Q31-Q103</f>
        <v>-50</v>
      </c>
      <c r="R115" s="47">
        <f>R31-R103</f>
        <v>-67</v>
      </c>
      <c r="S115" s="47">
        <f>S31-S103</f>
        <v>-11</v>
      </c>
      <c r="T115" s="47">
        <f>T31-T103</f>
        <v>15</v>
      </c>
      <c r="U115" s="47">
        <f>U31-U103</f>
        <v>4</v>
      </c>
      <c r="V115" s="47">
        <f>V31-V103</f>
        <v>15</v>
      </c>
      <c r="W115" s="47">
        <f>W31-W103</f>
        <v>-11</v>
      </c>
      <c r="X115" s="47">
        <f>X31-X103</f>
        <v>8</v>
      </c>
      <c r="Y115" s="47">
        <f>Y31-Y103</f>
        <v>12</v>
      </c>
      <c r="Z115" s="47">
        <f>Z31-Z103</f>
        <v>-29</v>
      </c>
      <c r="AA115" s="47">
        <f>AA31-AA103</f>
        <v>-33</v>
      </c>
      <c r="AB115" s="47">
        <f>AB31-AB103</f>
        <v>-31</v>
      </c>
      <c r="AC115" s="47">
        <f>AC31-AC103</f>
        <v>-45</v>
      </c>
      <c r="AD115" s="47">
        <f>AD31-AD103</f>
        <v>-25</v>
      </c>
      <c r="AE115" s="47">
        <f>AE31-AE103</f>
        <v>-24</v>
      </c>
      <c r="AF115" s="47">
        <f>AF31-AF103</f>
        <v>-21</v>
      </c>
      <c r="AG115" s="47">
        <f>AG31-AG103</f>
        <v>-83</v>
      </c>
      <c r="AH115" s="47">
        <f>AH31-AH103</f>
        <v>24</v>
      </c>
      <c r="AI115" s="47">
        <f>AI31-AI103</f>
        <v>14</v>
      </c>
      <c r="AJ115" s="47">
        <f>AJ31-AJ103</f>
        <v>-9</v>
      </c>
      <c r="AK115" s="47">
        <f>AK31-AK103</f>
        <v>-55</v>
      </c>
      <c r="AL115" s="47">
        <f>AL31-AL103</f>
        <v>22</v>
      </c>
      <c r="AM115" s="47">
        <f>AM31-AM103</f>
        <v>-28</v>
      </c>
      <c r="AN115" s="47">
        <f>AN31-AN103</f>
        <v>-1</v>
      </c>
      <c r="AO115" s="47">
        <f>AO31-AO103</f>
        <v>38</v>
      </c>
      <c r="AP115" s="47">
        <f>AP31-AP103</f>
        <v>-26</v>
      </c>
      <c r="AQ115" s="47">
        <f>AQ31-AQ103</f>
        <v>2</v>
      </c>
      <c r="AR115" s="47">
        <f>AR31-AR103</f>
        <v>-28</v>
      </c>
      <c r="AS115" s="47">
        <f>AS31-AS103</f>
        <v>0</v>
      </c>
      <c r="AT115" s="47">
        <f>AT31-AT103</f>
        <v>6</v>
      </c>
      <c r="AU115" s="47">
        <f>AU31-AU103</f>
        <v>-21</v>
      </c>
      <c r="AV115" s="47">
        <f>AV31-AV103</f>
        <v>-29</v>
      </c>
      <c r="AW115" s="47">
        <f>AW31-AW103</f>
        <v>-5</v>
      </c>
      <c r="AX115" s="47">
        <f>AX31-AX103</f>
        <v>-11</v>
      </c>
      <c r="AY115" s="47">
        <f>AY31-AY103</f>
        <v>20</v>
      </c>
      <c r="AZ115" s="47">
        <f>AZ31-AZ103</f>
        <v>35</v>
      </c>
      <c r="BA115" s="48">
        <f>BA31-BA103</f>
        <v>-18</v>
      </c>
    </row>
    <row r="116" spans="1:53" s="34" customFormat="1" x14ac:dyDescent="0.25">
      <c r="A116" s="31" t="s">
        <v>46</v>
      </c>
      <c r="B116" s="47">
        <f>B32-B104</f>
        <v>-91</v>
      </c>
      <c r="C116" s="47">
        <f>C32-C104</f>
        <v>-142</v>
      </c>
      <c r="D116" s="47">
        <f>D32-D104</f>
        <v>-134</v>
      </c>
      <c r="E116" s="47">
        <f>E32-E104</f>
        <v>-21</v>
      </c>
      <c r="F116" s="47">
        <f>F32-F104</f>
        <v>-37</v>
      </c>
      <c r="G116" s="47">
        <f>G32-G104</f>
        <v>40</v>
      </c>
      <c r="H116" s="47">
        <f>H32-H104</f>
        <v>-5</v>
      </c>
      <c r="I116" s="47">
        <f>I32-I104</f>
        <v>17</v>
      </c>
      <c r="J116" s="47">
        <f>J32-J104</f>
        <v>35</v>
      </c>
      <c r="K116" s="47">
        <f>K32-K104</f>
        <v>-20</v>
      </c>
      <c r="L116" s="47">
        <f>L32-L104</f>
        <v>-5</v>
      </c>
      <c r="M116" s="47">
        <f>M32-M104</f>
        <v>-100</v>
      </c>
      <c r="N116" s="47">
        <f>N32-N104</f>
        <v>157</v>
      </c>
      <c r="O116" s="47">
        <f>O32-O104</f>
        <v>3</v>
      </c>
      <c r="P116" s="47">
        <f>P32-P104</f>
        <v>-117</v>
      </c>
      <c r="Q116" s="47">
        <f>Q32-Q104</f>
        <v>-286</v>
      </c>
      <c r="R116" s="47">
        <f>R32-R104</f>
        <v>-6</v>
      </c>
      <c r="S116" s="47">
        <f>S32-S104</f>
        <v>-29</v>
      </c>
      <c r="T116" s="47">
        <f>T32-T104</f>
        <v>-21</v>
      </c>
      <c r="U116" s="47">
        <f>U32-U104</f>
        <v>-56</v>
      </c>
      <c r="V116" s="47">
        <f>V32-V104</f>
        <v>4</v>
      </c>
      <c r="W116" s="47">
        <f>W32-W104</f>
        <v>-7</v>
      </c>
      <c r="X116" s="47">
        <f>X32-X104</f>
        <v>28</v>
      </c>
      <c r="Y116" s="47">
        <f>Y32-Y104</f>
        <v>-50</v>
      </c>
      <c r="Z116" s="47">
        <f>Z32-Z104</f>
        <v>-11</v>
      </c>
      <c r="AA116" s="47">
        <f>AA32-AA104</f>
        <v>30</v>
      </c>
      <c r="AB116" s="47">
        <f>AB32-AB104</f>
        <v>-38</v>
      </c>
      <c r="AC116" s="47">
        <f>AC32-AC104</f>
        <v>0</v>
      </c>
      <c r="AD116" s="47">
        <f>AD32-AD104</f>
        <v>-30</v>
      </c>
      <c r="AE116" s="47">
        <f>AE32-AE104</f>
        <v>-76</v>
      </c>
      <c r="AF116" s="47">
        <f>AF32-AF104</f>
        <v>-32</v>
      </c>
      <c r="AG116" s="47">
        <f>AG32-AG104</f>
        <v>-80</v>
      </c>
      <c r="AH116" s="47">
        <f>AH32-AH104</f>
        <v>114</v>
      </c>
      <c r="AI116" s="47">
        <f>AI32-AI104</f>
        <v>44</v>
      </c>
      <c r="AJ116" s="47">
        <f>AJ32-AJ104</f>
        <v>9</v>
      </c>
      <c r="AK116" s="47">
        <f>AK32-AK104</f>
        <v>3</v>
      </c>
      <c r="AL116" s="47">
        <f>AL32-AL104</f>
        <v>-11</v>
      </c>
      <c r="AM116" s="47">
        <f>AM32-AM104</f>
        <v>3</v>
      </c>
      <c r="AN116" s="47">
        <f>AN32-AN104</f>
        <v>114</v>
      </c>
      <c r="AO116" s="47">
        <f>AO32-AO104</f>
        <v>-11</v>
      </c>
      <c r="AP116" s="47">
        <f>AP32-AP104</f>
        <v>-75</v>
      </c>
      <c r="AQ116" s="47">
        <f>AQ32-AQ104</f>
        <v>-55</v>
      </c>
      <c r="AR116" s="47">
        <f>AR32-AR104</f>
        <v>-2</v>
      </c>
      <c r="AS116" s="47">
        <f>AS32-AS104</f>
        <v>45</v>
      </c>
      <c r="AT116" s="47">
        <f>AT32-AT104</f>
        <v>79</v>
      </c>
      <c r="AU116" s="47">
        <f>AU32-AU104</f>
        <v>16</v>
      </c>
      <c r="AV116" s="47">
        <f>AV32-AV104</f>
        <v>2</v>
      </c>
      <c r="AW116" s="47">
        <f>AW32-AW104</f>
        <v>-9</v>
      </c>
      <c r="AX116" s="47">
        <f>AX32-AX104</f>
        <v>57</v>
      </c>
      <c r="AY116" s="47">
        <f>AY32-AY104</f>
        <v>48</v>
      </c>
      <c r="AZ116" s="47">
        <f>AZ32-AZ104</f>
        <v>10</v>
      </c>
      <c r="BA116" s="48">
        <f>BA32-BA104</f>
        <v>-19</v>
      </c>
    </row>
    <row r="117" spans="1:53" s="34" customFormat="1" x14ac:dyDescent="0.25">
      <c r="A117" s="31" t="s">
        <v>47</v>
      </c>
      <c r="B117" s="47">
        <f>B33-B105</f>
        <v>-210</v>
      </c>
      <c r="C117" s="47">
        <f>C33-C105</f>
        <v>-142</v>
      </c>
      <c r="D117" s="47">
        <f>D33-D105</f>
        <v>-187</v>
      </c>
      <c r="E117" s="47">
        <f>E33-E105</f>
        <v>-221</v>
      </c>
      <c r="F117" s="47">
        <f>F33-F105</f>
        <v>-136</v>
      </c>
      <c r="G117" s="47">
        <f>G33-G105</f>
        <v>-77</v>
      </c>
      <c r="H117" s="47">
        <f>H33-H105</f>
        <v>-42</v>
      </c>
      <c r="I117" s="47">
        <f>I33-I105</f>
        <v>-72</v>
      </c>
      <c r="J117" s="47">
        <f>J33-J105</f>
        <v>98</v>
      </c>
      <c r="K117" s="47">
        <f>K33-K105</f>
        <v>-162</v>
      </c>
      <c r="L117" s="47">
        <f>L33-L105</f>
        <v>-271</v>
      </c>
      <c r="M117" s="47">
        <f>M33-M105</f>
        <v>-204</v>
      </c>
      <c r="N117" s="47">
        <f>N33-N105</f>
        <v>57</v>
      </c>
      <c r="O117" s="47">
        <f>O33-O105</f>
        <v>-150</v>
      </c>
      <c r="P117" s="47">
        <f>P33-P105</f>
        <v>-341</v>
      </c>
      <c r="Q117" s="47">
        <f>Q33-Q105</f>
        <v>-434</v>
      </c>
      <c r="R117" s="47">
        <f>R33-R105</f>
        <v>23</v>
      </c>
      <c r="S117" s="47">
        <f>S33-S105</f>
        <v>144</v>
      </c>
      <c r="T117" s="47">
        <f>T33-T105</f>
        <v>76</v>
      </c>
      <c r="U117" s="47">
        <f>U33-U105</f>
        <v>-110</v>
      </c>
      <c r="V117" s="47">
        <f>V33-V105</f>
        <v>106</v>
      </c>
      <c r="W117" s="47">
        <f>W33-W105</f>
        <v>-49</v>
      </c>
      <c r="X117" s="47">
        <f>X33-X105</f>
        <v>41</v>
      </c>
      <c r="Y117" s="47">
        <f>Y33-Y105</f>
        <v>51</v>
      </c>
      <c r="Z117" s="47">
        <f>Z33-Z105</f>
        <v>12</v>
      </c>
      <c r="AA117" s="47">
        <f>AA33-AA105</f>
        <v>-47</v>
      </c>
      <c r="AB117" s="47">
        <f>AB33-AB105</f>
        <v>13</v>
      </c>
      <c r="AC117" s="47">
        <f>AC33-AC105</f>
        <v>-36</v>
      </c>
      <c r="AD117" s="47">
        <f>AD33-AD105</f>
        <v>-77</v>
      </c>
      <c r="AE117" s="47">
        <f>AE33-AE105</f>
        <v>32</v>
      </c>
      <c r="AF117" s="47">
        <f>AF33-AF105</f>
        <v>61</v>
      </c>
      <c r="AG117" s="47">
        <f>AG33-AG105</f>
        <v>-30</v>
      </c>
      <c r="AH117" s="47">
        <f>AH33-AH105</f>
        <v>15</v>
      </c>
      <c r="AI117" s="47">
        <f>AI33-AI105</f>
        <v>-19</v>
      </c>
      <c r="AJ117" s="47">
        <f>AJ33-AJ105</f>
        <v>-23</v>
      </c>
      <c r="AK117" s="47">
        <f>AK33-AK105</f>
        <v>22</v>
      </c>
      <c r="AL117" s="47">
        <f>AL33-AL105</f>
        <v>17</v>
      </c>
      <c r="AM117" s="47">
        <f>AM33-AM105</f>
        <v>-31</v>
      </c>
      <c r="AN117" s="47">
        <f>AN33-AN105</f>
        <v>-60</v>
      </c>
      <c r="AO117" s="47">
        <f>AO33-AO105</f>
        <v>38</v>
      </c>
      <c r="AP117" s="47">
        <f>AP33-AP105</f>
        <v>-12</v>
      </c>
      <c r="AQ117" s="47">
        <f>AQ33-AQ105</f>
        <v>-26</v>
      </c>
      <c r="AR117" s="47">
        <f>AR33-AR105</f>
        <v>6</v>
      </c>
      <c r="AS117" s="47">
        <f>AS33-AS105</f>
        <v>94</v>
      </c>
      <c r="AT117" s="47">
        <f>AT33-AT105</f>
        <v>10</v>
      </c>
      <c r="AU117" s="47">
        <f>AU33-AU105</f>
        <v>-43</v>
      </c>
      <c r="AV117" s="47">
        <f>AV33-AV105</f>
        <v>43</v>
      </c>
      <c r="AW117" s="47">
        <f>AW33-AW105</f>
        <v>93</v>
      </c>
      <c r="AX117" s="47">
        <f>AX33-AX105</f>
        <v>-7</v>
      </c>
      <c r="AY117" s="47">
        <f>AY33-AY105</f>
        <v>-21</v>
      </c>
      <c r="AZ117" s="47">
        <f>AZ33-AZ105</f>
        <v>36</v>
      </c>
      <c r="BA117" s="48">
        <f>BA33-BA105</f>
        <v>-20</v>
      </c>
    </row>
    <row r="118" spans="1:53" s="34" customFormat="1" x14ac:dyDescent="0.25">
      <c r="A118" s="31" t="s">
        <v>48</v>
      </c>
      <c r="B118" s="47">
        <f>B34-B106</f>
        <v>-534</v>
      </c>
      <c r="C118" s="47">
        <f>C34-C106</f>
        <v>-565</v>
      </c>
      <c r="D118" s="47">
        <f>D34-D106</f>
        <v>-452</v>
      </c>
      <c r="E118" s="47">
        <f>E34-E106</f>
        <v>-558</v>
      </c>
      <c r="F118" s="47">
        <f>F34-F106</f>
        <v>-535</v>
      </c>
      <c r="G118" s="47">
        <f>G34-G106</f>
        <v>-125</v>
      </c>
      <c r="H118" s="47">
        <f>H34-H106</f>
        <v>-100</v>
      </c>
      <c r="I118" s="47">
        <f>I34-I106</f>
        <v>-229</v>
      </c>
      <c r="J118" s="47">
        <f>J34-J106</f>
        <v>89</v>
      </c>
      <c r="K118" s="47">
        <f>K34-K106</f>
        <v>-649</v>
      </c>
      <c r="L118" s="47">
        <f>L34-L106</f>
        <v>-661</v>
      </c>
      <c r="M118" s="47">
        <f>M34-M106</f>
        <v>-394</v>
      </c>
      <c r="N118" s="47">
        <f>N34-N106</f>
        <v>-90</v>
      </c>
      <c r="O118" s="47">
        <f>O34-O106</f>
        <v>-76</v>
      </c>
      <c r="P118" s="47">
        <f>P34-P106</f>
        <v>-535</v>
      </c>
      <c r="Q118" s="47">
        <f>Q34-Q106</f>
        <v>-562</v>
      </c>
      <c r="R118" s="47">
        <f>R34-R106</f>
        <v>-95</v>
      </c>
      <c r="S118" s="47">
        <f>S34-S106</f>
        <v>300</v>
      </c>
      <c r="T118" s="47">
        <f>T34-T106</f>
        <v>195</v>
      </c>
      <c r="U118" s="47">
        <f>U34-U106</f>
        <v>73</v>
      </c>
      <c r="V118" s="47">
        <f>V34-V106</f>
        <v>259</v>
      </c>
      <c r="W118" s="47">
        <f>W34-W106</f>
        <v>73</v>
      </c>
      <c r="X118" s="47">
        <f>X34-X106</f>
        <v>-35</v>
      </c>
      <c r="Y118" s="47">
        <f>Y34-Y106</f>
        <v>2</v>
      </c>
      <c r="Z118" s="47">
        <f>Z34-Z106</f>
        <v>161</v>
      </c>
      <c r="AA118" s="47">
        <f>AA34-AA106</f>
        <v>184</v>
      </c>
      <c r="AB118" s="47">
        <f>AB34-AB106</f>
        <v>39</v>
      </c>
      <c r="AC118" s="47">
        <f>AC34-AC106</f>
        <v>-17</v>
      </c>
      <c r="AD118" s="47">
        <f>AD34-AD106</f>
        <v>126</v>
      </c>
      <c r="AE118" s="47">
        <f>AE34-AE106</f>
        <v>-48</v>
      </c>
      <c r="AF118" s="47">
        <f>AF34-AF106</f>
        <v>44</v>
      </c>
      <c r="AG118" s="47">
        <f>AG34-AG106</f>
        <v>12</v>
      </c>
      <c r="AH118" s="47">
        <f>AH34-AH106</f>
        <v>41</v>
      </c>
      <c r="AI118" s="47">
        <f>AI34-AI106</f>
        <v>-81</v>
      </c>
      <c r="AJ118" s="47">
        <f>AJ34-AJ106</f>
        <v>169</v>
      </c>
      <c r="AK118" s="47">
        <f>AK34-AK106</f>
        <v>137</v>
      </c>
      <c r="AL118" s="47">
        <f>AL34-AL106</f>
        <v>78</v>
      </c>
      <c r="AM118" s="47">
        <f>AM34-AM106</f>
        <v>94</v>
      </c>
      <c r="AN118" s="47">
        <f>AN34-AN106</f>
        <v>131</v>
      </c>
      <c r="AO118" s="47">
        <f>AO34-AO106</f>
        <v>84</v>
      </c>
      <c r="AP118" s="47">
        <f>AP34-AP106</f>
        <v>128</v>
      </c>
      <c r="AQ118" s="47">
        <f>AQ34-AQ106</f>
        <v>151</v>
      </c>
      <c r="AR118" s="47">
        <f>AR34-AR106</f>
        <v>157</v>
      </c>
      <c r="AS118" s="47">
        <f>AS34-AS106</f>
        <v>238</v>
      </c>
      <c r="AT118" s="47">
        <f>AT34-AT106</f>
        <v>49</v>
      </c>
      <c r="AU118" s="47">
        <f>AU34-AU106</f>
        <v>251</v>
      </c>
      <c r="AV118" s="47">
        <f>AV34-AV106</f>
        <v>397</v>
      </c>
      <c r="AW118" s="47">
        <f>AW34-AW106</f>
        <v>313</v>
      </c>
      <c r="AX118" s="47">
        <f>AX34-AX106</f>
        <v>113</v>
      </c>
      <c r="AY118" s="47">
        <f>AY34-AY106</f>
        <v>253</v>
      </c>
      <c r="AZ118" s="47">
        <f>AZ34-AZ106</f>
        <v>163</v>
      </c>
      <c r="BA118" s="48">
        <f>BA34-BA106</f>
        <v>218</v>
      </c>
    </row>
    <row r="119" spans="1:53" s="55" customFormat="1" x14ac:dyDescent="0.25">
      <c r="A119" s="49" t="s">
        <v>49</v>
      </c>
      <c r="B119" s="50">
        <f>B35-B107</f>
        <v>-926</v>
      </c>
      <c r="C119" s="50">
        <f>C35-C107</f>
        <v>-1550</v>
      </c>
      <c r="D119" s="50">
        <f>D35-D107</f>
        <v>-1663</v>
      </c>
      <c r="E119" s="50">
        <f>E35-E107</f>
        <v>-1425</v>
      </c>
      <c r="F119" s="50">
        <f>F35-F107</f>
        <v>-1265</v>
      </c>
      <c r="G119" s="50">
        <f>G35-G107</f>
        <v>-653</v>
      </c>
      <c r="H119" s="50">
        <f>H35-H107</f>
        <v>-263</v>
      </c>
      <c r="I119" s="50">
        <f>I35-I107</f>
        <v>-595</v>
      </c>
      <c r="J119" s="50">
        <f>J35-J107</f>
        <v>-82</v>
      </c>
      <c r="K119" s="50">
        <f>K35-K107</f>
        <v>-1271</v>
      </c>
      <c r="L119" s="50">
        <f>L35-L107</f>
        <v>-1271</v>
      </c>
      <c r="M119" s="50">
        <f>M35-M107</f>
        <v>-840</v>
      </c>
      <c r="N119" s="50">
        <f>N35-N107</f>
        <v>-225</v>
      </c>
      <c r="O119" s="50">
        <f>O35-O107</f>
        <v>-467</v>
      </c>
      <c r="P119" s="50">
        <f>P35-P107</f>
        <v>-977</v>
      </c>
      <c r="Q119" s="50">
        <f>Q35-Q107</f>
        <v>-860</v>
      </c>
      <c r="R119" s="50">
        <f>R35-R107</f>
        <v>-85</v>
      </c>
      <c r="S119" s="50">
        <f>S35-S107</f>
        <v>658</v>
      </c>
      <c r="T119" s="50">
        <f>T35-T107</f>
        <v>162</v>
      </c>
      <c r="U119" s="50">
        <f>U35-U107</f>
        <v>238</v>
      </c>
      <c r="V119" s="50">
        <f>V35-V107</f>
        <v>265</v>
      </c>
      <c r="W119" s="50">
        <f>W35-W107</f>
        <v>110</v>
      </c>
      <c r="X119" s="50">
        <f>X35-X107</f>
        <v>147</v>
      </c>
      <c r="Y119" s="50">
        <f>Y35-Y107</f>
        <v>100</v>
      </c>
      <c r="Z119" s="50">
        <f>Z35-Z107</f>
        <v>79</v>
      </c>
      <c r="AA119" s="50">
        <f>AA35-AA107</f>
        <v>170</v>
      </c>
      <c r="AB119" s="50">
        <f>AB35-AB107</f>
        <v>-165</v>
      </c>
      <c r="AC119" s="50">
        <f>AC35-AC107</f>
        <v>-7</v>
      </c>
      <c r="AD119" s="50">
        <f>AD35-AD107</f>
        <v>-40</v>
      </c>
      <c r="AE119" s="50">
        <f>AE35-AE107</f>
        <v>88</v>
      </c>
      <c r="AF119" s="50">
        <f>AF35-AF107</f>
        <v>70</v>
      </c>
      <c r="AG119" s="50">
        <f>AG35-AG107</f>
        <v>-8</v>
      </c>
      <c r="AH119" s="50">
        <f>AH35-AH107</f>
        <v>66</v>
      </c>
      <c r="AI119" s="50">
        <f>AI35-AI107</f>
        <v>69</v>
      </c>
      <c r="AJ119" s="50">
        <f>AJ35-AJ107</f>
        <v>232</v>
      </c>
      <c r="AK119" s="50">
        <f>AK35-AK107</f>
        <v>135</v>
      </c>
      <c r="AL119" s="50">
        <f>AL35-AL107</f>
        <v>217</v>
      </c>
      <c r="AM119" s="50">
        <f>AM35-AM107</f>
        <v>121</v>
      </c>
      <c r="AN119" s="50">
        <f>AN35-AN107</f>
        <v>174</v>
      </c>
      <c r="AO119" s="50">
        <f>AO35-AO107</f>
        <v>121</v>
      </c>
      <c r="AP119" s="50">
        <f>AP35-AP107</f>
        <v>314</v>
      </c>
      <c r="AQ119" s="50">
        <f>AQ35-AQ107</f>
        <v>213</v>
      </c>
      <c r="AR119" s="50">
        <f>AR35-AR107</f>
        <v>311</v>
      </c>
      <c r="AS119" s="50">
        <f>AS35-AS107</f>
        <v>264</v>
      </c>
      <c r="AT119" s="50">
        <f>AT35-AT107</f>
        <v>399</v>
      </c>
      <c r="AU119" s="50">
        <f>AU35-AU107</f>
        <v>265</v>
      </c>
      <c r="AV119" s="50">
        <f>AV35-AV107</f>
        <v>520</v>
      </c>
      <c r="AW119" s="50">
        <f>AW35-AW107</f>
        <v>541</v>
      </c>
      <c r="AX119" s="50">
        <f>AX35-AX107</f>
        <v>370</v>
      </c>
      <c r="AY119" s="50">
        <f>AY35-AY107</f>
        <v>318</v>
      </c>
      <c r="AZ119" s="50">
        <f>AZ35-AZ107</f>
        <v>558</v>
      </c>
      <c r="BA119" s="51">
        <f>BA35-BA107</f>
        <v>227</v>
      </c>
    </row>
    <row r="120" spans="1:53" s="34" customFormat="1" x14ac:dyDescent="0.25">
      <c r="A120" s="78" t="s">
        <v>65</v>
      </c>
      <c r="B120" s="80"/>
      <c r="C120" s="80"/>
      <c r="D120" s="80"/>
      <c r="E120" s="80">
        <f>SUM(E113:E119)</f>
        <v>-2195</v>
      </c>
      <c r="F120" s="80">
        <f t="shared" ref="F120:BA120" si="20">SUM(F113:F119)</f>
        <v>-1988</v>
      </c>
      <c r="G120" s="80">
        <f t="shared" si="20"/>
        <v>-830</v>
      </c>
      <c r="H120" s="80">
        <f t="shared" si="20"/>
        <v>-422</v>
      </c>
      <c r="I120" s="80">
        <f t="shared" si="20"/>
        <v>-847</v>
      </c>
      <c r="J120" s="80">
        <f t="shared" si="20"/>
        <v>190</v>
      </c>
      <c r="K120" s="80">
        <f t="shared" si="20"/>
        <v>-2099</v>
      </c>
      <c r="L120" s="80">
        <f t="shared" si="20"/>
        <v>-2221</v>
      </c>
      <c r="M120" s="80">
        <f t="shared" si="20"/>
        <v>-1511</v>
      </c>
      <c r="N120" s="80">
        <f t="shared" si="20"/>
        <v>-74</v>
      </c>
      <c r="O120" s="80">
        <f t="shared" si="20"/>
        <v>-668</v>
      </c>
      <c r="P120" s="80">
        <f t="shared" si="20"/>
        <v>-2010</v>
      </c>
      <c r="Q120" s="80">
        <f t="shared" si="20"/>
        <v>-2198</v>
      </c>
      <c r="R120" s="80">
        <f t="shared" si="20"/>
        <v>-247</v>
      </c>
      <c r="S120" s="80">
        <f t="shared" si="20"/>
        <v>1054</v>
      </c>
      <c r="T120" s="80">
        <f t="shared" si="20"/>
        <v>431</v>
      </c>
      <c r="U120" s="80">
        <f t="shared" si="20"/>
        <v>131</v>
      </c>
      <c r="V120" s="80">
        <f t="shared" si="20"/>
        <v>648</v>
      </c>
      <c r="W120" s="80">
        <f t="shared" si="20"/>
        <v>113</v>
      </c>
      <c r="X120" s="80">
        <f t="shared" si="20"/>
        <v>190</v>
      </c>
      <c r="Y120" s="80">
        <f t="shared" si="20"/>
        <v>102</v>
      </c>
      <c r="Z120" s="80">
        <f t="shared" si="20"/>
        <v>202</v>
      </c>
      <c r="AA120" s="80">
        <f t="shared" si="20"/>
        <v>299</v>
      </c>
      <c r="AB120" s="80">
        <f t="shared" si="20"/>
        <v>-196</v>
      </c>
      <c r="AC120" s="80">
        <f t="shared" si="20"/>
        <v>-114</v>
      </c>
      <c r="AD120" s="80">
        <f t="shared" si="20"/>
        <v>-47</v>
      </c>
      <c r="AE120" s="80">
        <f t="shared" si="20"/>
        <v>-29</v>
      </c>
      <c r="AF120" s="80">
        <f t="shared" si="20"/>
        <v>110</v>
      </c>
      <c r="AG120" s="80">
        <f t="shared" si="20"/>
        <v>-197</v>
      </c>
      <c r="AH120" s="80">
        <f t="shared" si="20"/>
        <v>263</v>
      </c>
      <c r="AI120" s="80">
        <f t="shared" si="20"/>
        <v>16</v>
      </c>
      <c r="AJ120" s="80">
        <f t="shared" si="20"/>
        <v>377</v>
      </c>
      <c r="AK120" s="80">
        <f t="shared" si="20"/>
        <v>250</v>
      </c>
      <c r="AL120" s="80">
        <f t="shared" si="20"/>
        <v>322</v>
      </c>
      <c r="AM120" s="80">
        <f t="shared" si="20"/>
        <v>135</v>
      </c>
      <c r="AN120" s="80">
        <f t="shared" si="20"/>
        <v>367</v>
      </c>
      <c r="AO120" s="80">
        <f t="shared" si="20"/>
        <v>296</v>
      </c>
      <c r="AP120" s="80">
        <f t="shared" si="20"/>
        <v>324</v>
      </c>
      <c r="AQ120" s="80">
        <f t="shared" si="20"/>
        <v>292</v>
      </c>
      <c r="AR120" s="80">
        <f t="shared" si="20"/>
        <v>418</v>
      </c>
      <c r="AS120" s="80">
        <f t="shared" si="20"/>
        <v>635</v>
      </c>
      <c r="AT120" s="80">
        <f t="shared" si="20"/>
        <v>546</v>
      </c>
      <c r="AU120" s="80">
        <f t="shared" si="20"/>
        <v>457</v>
      </c>
      <c r="AV120" s="80">
        <f t="shared" si="20"/>
        <v>925</v>
      </c>
      <c r="AW120" s="80">
        <f t="shared" si="20"/>
        <v>925</v>
      </c>
      <c r="AX120" s="80">
        <f t="shared" si="20"/>
        <v>529</v>
      </c>
      <c r="AY120" s="80">
        <f t="shared" si="20"/>
        <v>638</v>
      </c>
      <c r="AZ120" s="80">
        <f t="shared" si="20"/>
        <v>810</v>
      </c>
      <c r="BA120" s="81">
        <f t="shared" si="20"/>
        <v>402</v>
      </c>
    </row>
    <row r="121" spans="1:53" s="34" customFormat="1" x14ac:dyDescent="0.25">
      <c r="A121" s="33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</row>
    <row r="122" spans="1:53" s="34" customFormat="1" ht="18.75" x14ac:dyDescent="0.3">
      <c r="A122" s="14" t="s">
        <v>63</v>
      </c>
      <c r="B122" s="83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38"/>
    </row>
    <row r="123" spans="1:53" s="34" customFormat="1" x14ac:dyDescent="0.25">
      <c r="A123" s="37" t="s">
        <v>50</v>
      </c>
      <c r="B123" s="17">
        <v>1</v>
      </c>
      <c r="C123" s="17">
        <v>2</v>
      </c>
      <c r="D123" s="17">
        <v>3</v>
      </c>
      <c r="E123" s="17">
        <v>4</v>
      </c>
      <c r="F123" s="17">
        <v>5</v>
      </c>
      <c r="G123" s="17">
        <v>6</v>
      </c>
      <c r="H123" s="17">
        <v>7</v>
      </c>
      <c r="I123" s="17">
        <v>8</v>
      </c>
      <c r="J123" s="17">
        <v>9</v>
      </c>
      <c r="K123" s="17">
        <v>10</v>
      </c>
      <c r="L123" s="17">
        <v>11</v>
      </c>
      <c r="M123" s="17">
        <v>12</v>
      </c>
      <c r="N123" s="17">
        <v>13</v>
      </c>
      <c r="O123" s="17">
        <v>14</v>
      </c>
      <c r="P123" s="17">
        <v>15</v>
      </c>
      <c r="Q123" s="17">
        <v>16</v>
      </c>
      <c r="R123" s="17">
        <v>17</v>
      </c>
      <c r="S123" s="17">
        <v>18</v>
      </c>
      <c r="T123" s="17">
        <v>19</v>
      </c>
      <c r="U123" s="17">
        <v>20</v>
      </c>
      <c r="V123" s="17">
        <v>21</v>
      </c>
      <c r="W123" s="17">
        <v>22</v>
      </c>
      <c r="X123" s="17">
        <v>23</v>
      </c>
      <c r="Y123" s="17">
        <v>24</v>
      </c>
      <c r="Z123" s="17">
        <v>25</v>
      </c>
      <c r="AA123" s="17">
        <v>26</v>
      </c>
      <c r="AB123" s="17">
        <v>27</v>
      </c>
      <c r="AC123" s="17">
        <v>28</v>
      </c>
      <c r="AD123" s="17">
        <v>29</v>
      </c>
      <c r="AE123" s="17">
        <v>30</v>
      </c>
      <c r="AF123" s="17">
        <v>31</v>
      </c>
      <c r="AG123" s="17">
        <v>32</v>
      </c>
      <c r="AH123" s="17">
        <v>33</v>
      </c>
      <c r="AI123" s="17">
        <v>34</v>
      </c>
      <c r="AJ123" s="17">
        <v>35</v>
      </c>
      <c r="AK123" s="17">
        <v>36</v>
      </c>
      <c r="AL123" s="17">
        <v>37</v>
      </c>
      <c r="AM123" s="17">
        <v>38</v>
      </c>
      <c r="AN123" s="17">
        <v>39</v>
      </c>
      <c r="AO123" s="17">
        <v>40</v>
      </c>
      <c r="AP123" s="17">
        <v>41</v>
      </c>
      <c r="AQ123" s="17">
        <v>42</v>
      </c>
      <c r="AR123" s="17">
        <v>43</v>
      </c>
      <c r="AS123" s="17">
        <v>44</v>
      </c>
      <c r="AT123" s="17">
        <v>45</v>
      </c>
      <c r="AU123" s="17">
        <v>46</v>
      </c>
      <c r="AV123" s="17">
        <v>47</v>
      </c>
      <c r="AW123" s="17">
        <v>48</v>
      </c>
      <c r="AX123" s="17">
        <v>49</v>
      </c>
      <c r="AY123" s="17">
        <v>50</v>
      </c>
      <c r="AZ123" s="17">
        <v>51</v>
      </c>
      <c r="BA123" s="16">
        <v>52</v>
      </c>
    </row>
    <row r="124" spans="1:53" s="34" customFormat="1" x14ac:dyDescent="0.25">
      <c r="A124" s="35" t="s">
        <v>52</v>
      </c>
      <c r="B124" s="40">
        <v>43833</v>
      </c>
      <c r="C124" s="40">
        <v>43840</v>
      </c>
      <c r="D124" s="40">
        <v>43847</v>
      </c>
      <c r="E124" s="40">
        <v>43854</v>
      </c>
      <c r="F124" s="40">
        <v>43861</v>
      </c>
      <c r="G124" s="40">
        <v>43868</v>
      </c>
      <c r="H124" s="40">
        <v>43875</v>
      </c>
      <c r="I124" s="40">
        <v>43882</v>
      </c>
      <c r="J124" s="40">
        <v>43889</v>
      </c>
      <c r="K124" s="40">
        <v>43896</v>
      </c>
      <c r="L124" s="40">
        <v>43903</v>
      </c>
      <c r="M124" s="40">
        <v>43910</v>
      </c>
      <c r="N124" s="40">
        <v>43917</v>
      </c>
      <c r="O124" s="40">
        <v>43924</v>
      </c>
      <c r="P124" s="39">
        <v>43931</v>
      </c>
      <c r="Q124" s="39">
        <v>43938</v>
      </c>
      <c r="R124" s="39">
        <v>43945</v>
      </c>
      <c r="S124" s="39">
        <v>43952</v>
      </c>
      <c r="T124" s="39">
        <v>43959</v>
      </c>
      <c r="U124" s="39">
        <v>43966</v>
      </c>
      <c r="V124" s="39">
        <v>43973</v>
      </c>
      <c r="W124" s="39">
        <v>43980</v>
      </c>
      <c r="X124" s="39">
        <v>43987</v>
      </c>
      <c r="Y124" s="39">
        <v>43994</v>
      </c>
      <c r="Z124" s="39">
        <v>44001</v>
      </c>
      <c r="AA124" s="39">
        <v>44008</v>
      </c>
      <c r="AB124" s="39">
        <v>44015</v>
      </c>
      <c r="AC124" s="39">
        <v>44022</v>
      </c>
      <c r="AD124" s="39">
        <v>44029</v>
      </c>
      <c r="AE124" s="39">
        <v>44036</v>
      </c>
      <c r="AF124" s="39">
        <v>44043</v>
      </c>
      <c r="AG124" s="39">
        <v>44050</v>
      </c>
      <c r="AH124" s="39">
        <v>44057</v>
      </c>
      <c r="AI124" s="39">
        <v>44064</v>
      </c>
      <c r="AJ124" s="39">
        <v>44071</v>
      </c>
      <c r="AK124" s="39">
        <v>44078</v>
      </c>
      <c r="AL124" s="39">
        <v>44085</v>
      </c>
      <c r="AM124" s="39">
        <v>44092</v>
      </c>
      <c r="AN124" s="39">
        <v>44099</v>
      </c>
      <c r="AO124" s="39">
        <v>44106</v>
      </c>
      <c r="AP124" s="39">
        <v>44113</v>
      </c>
      <c r="AQ124" s="39">
        <v>44120</v>
      </c>
      <c r="AR124" s="39">
        <v>44127</v>
      </c>
      <c r="AS124" s="39">
        <v>44134</v>
      </c>
      <c r="AT124" s="39">
        <v>44141</v>
      </c>
      <c r="AU124" s="39">
        <v>44148</v>
      </c>
      <c r="AV124" s="39">
        <v>44155</v>
      </c>
      <c r="AW124" s="39">
        <v>44162</v>
      </c>
      <c r="AX124" s="39">
        <v>44169</v>
      </c>
      <c r="AY124" s="39">
        <v>44176</v>
      </c>
      <c r="AZ124" s="39">
        <v>44183</v>
      </c>
      <c r="BA124" s="15">
        <v>44190</v>
      </c>
    </row>
    <row r="125" spans="1:53" s="34" customFormat="1" x14ac:dyDescent="0.25">
      <c r="A125" s="71" t="s">
        <v>51</v>
      </c>
      <c r="B125" s="72">
        <f>B113/((B101+B29)/2)</f>
        <v>1.0947368421052632</v>
      </c>
      <c r="C125" s="72">
        <f>C113/((C101+C29)/2)</f>
        <v>1.1869918699186992</v>
      </c>
      <c r="D125" s="72">
        <f>D113/((D101+D29)/2)</f>
        <v>1</v>
      </c>
      <c r="E125" s="72">
        <f>E113/((E101+E29)/2)</f>
        <v>-0.17391304347826086</v>
      </c>
      <c r="F125" s="72">
        <f>F113/((F101+F29)/2)</f>
        <v>0.32653061224489793</v>
      </c>
      <c r="G125" s="72">
        <f>G113/((G101+G29)/2)</f>
        <v>0.18181818181818182</v>
      </c>
      <c r="H125" s="72">
        <f>H113/((H101+H29)/2)</f>
        <v>2.0618556701030927E-2</v>
      </c>
      <c r="I125" s="72">
        <f>I113/((I101+I29)/2)</f>
        <v>0.77647058823529413</v>
      </c>
      <c r="J125" s="72">
        <f>J113/((J101+J29)/2)</f>
        <v>0.14432989690721648</v>
      </c>
      <c r="K125" s="72">
        <f>K113/((K101+K29)/2)</f>
        <v>-4.3478260869565216E-2</v>
      </c>
      <c r="L125" s="72">
        <f>L113/((L101+L29)/2)</f>
        <v>0.19230769230769232</v>
      </c>
      <c r="M125" s="72">
        <f>M113/((M101+M29)/2)</f>
        <v>6.3157894736842107E-2</v>
      </c>
      <c r="N125" s="72">
        <f>N113/((N101+N29)/2)</f>
        <v>4.5454545454545456E-2</v>
      </c>
      <c r="O125" s="72">
        <f>O113/((O101+O29)/2)</f>
        <v>-0.11494252873563218</v>
      </c>
      <c r="P125" s="72">
        <f>P113/((P101+P29)/2)</f>
        <v>0.26506024096385544</v>
      </c>
      <c r="Q125" s="72">
        <f>Q113/((Q101+Q29)/2)</f>
        <v>-0.11764705882352941</v>
      </c>
      <c r="R125" s="72">
        <f>R113/((R101+R29)/2)</f>
        <v>-0.50549450549450547</v>
      </c>
      <c r="S125" s="72">
        <f>S113/((S101+S29)/2)</f>
        <v>-0.10309278350515463</v>
      </c>
      <c r="T125" s="72">
        <f>T113/((T101+T29)/2)</f>
        <v>0.15384615384615385</v>
      </c>
      <c r="U125" s="72">
        <f>U113/((U101+U29)/2)</f>
        <v>-0.16666666666666666</v>
      </c>
      <c r="V125" s="72">
        <f>V113/((V101+V29)/2)</f>
        <v>-0.16216216216216217</v>
      </c>
      <c r="W125" s="72">
        <f>W113/((W101+W29)/2)</f>
        <v>-2.197802197802198E-2</v>
      </c>
      <c r="X125" s="72">
        <f>X113/((X101+X29)/2)</f>
        <v>4.2553191489361701E-2</v>
      </c>
      <c r="Y125" s="72">
        <f>Y113/((Y101+Y29)/2)</f>
        <v>-0.26415094339622641</v>
      </c>
      <c r="Z125" s="72">
        <f>Z113/((Z101+Z29)/2)</f>
        <v>-0.17821782178217821</v>
      </c>
      <c r="AA125" s="72">
        <f>AA113/((AA101+AA29)/2)</f>
        <v>-9.7560975609756101E-2</v>
      </c>
      <c r="AB125" s="72">
        <f>AB113/((AB101+AB29)/2)</f>
        <v>-0.40963855421686746</v>
      </c>
      <c r="AC125" s="72">
        <f>AC113/((AC101+AC29)/2)</f>
        <v>-8.6956521739130432E-2</v>
      </c>
      <c r="AD125" s="72">
        <f>AD113/((AD101+AD29)/2)</f>
        <v>0</v>
      </c>
      <c r="AE125" s="72">
        <f>AE113/((AE101+AE29)/2)</f>
        <v>-3.4482758620689655E-2</v>
      </c>
      <c r="AF125" s="72">
        <f>AF113/((AF101+AF29)/2)</f>
        <v>-8.4033613445378158E-2</v>
      </c>
      <c r="AG125" s="72">
        <f>AG113/((AG101+AG29)/2)</f>
        <v>-3.4482758620689655E-2</v>
      </c>
      <c r="AH125" s="72">
        <f>AH113/((AH101+AH29)/2)</f>
        <v>-0.16949152542372881</v>
      </c>
      <c r="AI125" s="72">
        <f>AI113/((AI101+AI29)/2)</f>
        <v>6.5934065934065936E-2</v>
      </c>
      <c r="AJ125" s="72">
        <f>AJ113/((AJ101+AJ29)/2)</f>
        <v>-0.125</v>
      </c>
      <c r="AK125" s="72">
        <f>AK113/((AK101+AK29)/2)</f>
        <v>0.18181818181818182</v>
      </c>
      <c r="AL125" s="72">
        <f>AL113/((AL101+AL29)/2)</f>
        <v>8.6956521739130432E-2</v>
      </c>
      <c r="AM125" s="72">
        <f>AM113/((AM101+AM29)/2)</f>
        <v>-0.42105263157894735</v>
      </c>
      <c r="AN125" s="72">
        <f>AN113/((AN101+AN29)/2)</f>
        <v>9.5238095238095233E-2</v>
      </c>
      <c r="AO125" s="72">
        <f>AO113/((AO101+AO29)/2)</f>
        <v>0.51851851851851849</v>
      </c>
      <c r="AP125" s="72">
        <f>AP113/((AP101+AP29)/2)</f>
        <v>-2.1505376344086023E-2</v>
      </c>
      <c r="AQ125" s="72">
        <f>AQ113/((AQ101+AQ29)/2)</f>
        <v>0.22680412371134021</v>
      </c>
      <c r="AR125" s="72">
        <f>AR113/((AR101+AR29)/2)</f>
        <v>-0.2807017543859649</v>
      </c>
      <c r="AS125" s="72">
        <f>AS113/((AS101+AS29)/2)</f>
        <v>-2.197802197802198E-2</v>
      </c>
      <c r="AT125" s="72">
        <f>AT113/((AT101+AT29)/2)</f>
        <v>0.16666666666666666</v>
      </c>
      <c r="AU125" s="72">
        <f>AU113/((AU101+AU29)/2)</f>
        <v>-2.1505376344086023E-2</v>
      </c>
      <c r="AV125" s="72">
        <f>AV113/((AV101+AV29)/2)</f>
        <v>-8.4033613445378158E-2</v>
      </c>
      <c r="AW125" s="72">
        <f>AW113/((AW101+AW29)/2)</f>
        <v>-3.5087719298245612E-2</v>
      </c>
      <c r="AX125" s="72">
        <f>AX113/((AX101+AX29)/2)</f>
        <v>0.10526315789473684</v>
      </c>
      <c r="AY125" s="72">
        <f>AY113/((AY101+AY29)/2)</f>
        <v>1.9417475728155338E-2</v>
      </c>
      <c r="AZ125" s="72">
        <f>AZ113/((AZ101+AZ29)/2)</f>
        <v>0.25531914893617019</v>
      </c>
      <c r="BA125" s="73">
        <f>BA113/((BA101+BA29)/2)</f>
        <v>0.42857142857142855</v>
      </c>
    </row>
    <row r="126" spans="1:53" s="34" customFormat="1" x14ac:dyDescent="0.25">
      <c r="A126" s="31" t="s">
        <v>44</v>
      </c>
      <c r="B126" s="53">
        <f>B114/((B102+B30)/2)</f>
        <v>-0.18181818181818182</v>
      </c>
      <c r="C126" s="53">
        <f>C114/((C102+C30)/2)</f>
        <v>0.16216216216216217</v>
      </c>
      <c r="D126" s="53">
        <f>D114/((D102+D30)/2)</f>
        <v>0.27450980392156865</v>
      </c>
      <c r="E126" s="53">
        <f>E114/((E102+E30)/2)</f>
        <v>-0.1276595744680851</v>
      </c>
      <c r="F126" s="53">
        <f>F114/((F102+F30)/2)</f>
        <v>6.8965517241379309E-2</v>
      </c>
      <c r="G126" s="53">
        <f>G114/((G102+G30)/2)</f>
        <v>8.3333333333333329E-2</v>
      </c>
      <c r="H126" s="53">
        <f>H114/((H102+H30)/2)</f>
        <v>0</v>
      </c>
      <c r="I126" s="53">
        <f>I114/((I102+I30)/2)</f>
        <v>0.79069767441860461</v>
      </c>
      <c r="J126" s="53">
        <f>J114/((J102+J30)/2)</f>
        <v>0.58064516129032262</v>
      </c>
      <c r="K126" s="53">
        <f>K114/((K102+K30)/2)</f>
        <v>-0.51162790697674421</v>
      </c>
      <c r="L126" s="53">
        <f>L114/((L102+L30)/2)</f>
        <v>0.34146341463414637</v>
      </c>
      <c r="M126" s="53">
        <f>M114/((M102+M30)/2)</f>
        <v>0.46153846153846156</v>
      </c>
      <c r="N126" s="53">
        <f>N114/((N102+N30)/2)</f>
        <v>-0.16216216216216217</v>
      </c>
      <c r="O126" s="53">
        <f>O114/((O102+O30)/2)</f>
        <v>-0.51428571428571423</v>
      </c>
      <c r="P126" s="53">
        <f>P114/((P102+P30)/2)</f>
        <v>-8.3333333333333329E-2</v>
      </c>
      <c r="Q126" s="53">
        <f>Q114/((Q102+Q30)/2)</f>
        <v>0</v>
      </c>
      <c r="R126" s="53">
        <f>R114/((R102+R30)/2)</f>
        <v>0.4</v>
      </c>
      <c r="S126" s="53">
        <f>S114/((S102+S30)/2)</f>
        <v>-0.15384615384615385</v>
      </c>
      <c r="T126" s="53">
        <f>T114/((T102+T30)/2)</f>
        <v>-0.21052631578947367</v>
      </c>
      <c r="U126" s="53">
        <f>U114/((U102+U30)/2)</f>
        <v>-0.52631578947368418</v>
      </c>
      <c r="V126" s="53">
        <f>V114/((V102+V30)/2)</f>
        <v>0.47058823529411764</v>
      </c>
      <c r="W126" s="53">
        <f>W114/((W102+W30)/2)</f>
        <v>-0.11764705882352941</v>
      </c>
      <c r="X126" s="53">
        <f>X114/((X102+X30)/2)</f>
        <v>-5.4054054054054057E-2</v>
      </c>
      <c r="Y126" s="53">
        <f>Y114/((Y102+Y30)/2)</f>
        <v>5.7142857142857141E-2</v>
      </c>
      <c r="Z126" s="53">
        <f>Z114/((Z102+Z30)/2)</f>
        <v>-4.878048780487805E-2</v>
      </c>
      <c r="AA126" s="53">
        <f>AA114/((AA102+AA30)/2)</f>
        <v>-4.6511627906976744E-2</v>
      </c>
      <c r="AB126" s="53">
        <f>AB114/((AB102+AB30)/2)</f>
        <v>0.12244897959183673</v>
      </c>
      <c r="AC126" s="53">
        <f>AC114/((AC102+AC30)/2)</f>
        <v>-0.27027027027027029</v>
      </c>
      <c r="AD126" s="53">
        <f>AD114/((AD102+AD30)/2)</f>
        <v>-6.8965517241379309E-2</v>
      </c>
      <c r="AE126" s="53">
        <f>AE114/((AE102+AE30)/2)</f>
        <v>7.407407407407407E-2</v>
      </c>
      <c r="AF126" s="53">
        <f>AF114/((AF102+AF30)/2)</f>
        <v>-0.48275862068965519</v>
      </c>
      <c r="AG126" s="53">
        <f>AG114/((AG102+AG30)/2)</f>
        <v>-0.4</v>
      </c>
      <c r="AH126" s="53">
        <f>AH114/((AH102+AH30)/2)</f>
        <v>0.74285714285714288</v>
      </c>
      <c r="AI126" s="53">
        <f>AI114/((AI102+AI30)/2)</f>
        <v>-0.93333333333333335</v>
      </c>
      <c r="AJ126" s="53">
        <f>AJ114/((AJ102+AJ30)/2)</f>
        <v>0.37037037037037035</v>
      </c>
      <c r="AK126" s="53">
        <f>AK114/((AK102+AK30)/2)</f>
        <v>-5.128205128205128E-2</v>
      </c>
      <c r="AL126" s="53">
        <f>AL114/((AL102+AL30)/2)</f>
        <v>-0.4</v>
      </c>
      <c r="AM126" s="53">
        <f>AM114/((AM102+AM30)/2)</f>
        <v>0</v>
      </c>
      <c r="AN126" s="53">
        <f>AN114/((AN102+AN30)/2)</f>
        <v>0.33333333333333331</v>
      </c>
      <c r="AO126" s="53">
        <f>AO114/((AO102+AO30)/2)</f>
        <v>-0.125</v>
      </c>
      <c r="AP126" s="53">
        <f>AP114/((AP102+AP30)/2)</f>
        <v>-0.22222222222222221</v>
      </c>
      <c r="AQ126" s="53">
        <f>AQ114/((AQ102+AQ30)/2)</f>
        <v>-0.25</v>
      </c>
      <c r="AR126" s="53">
        <f>AR114/((AR102+AR30)/2)</f>
        <v>-0.52631578947368418</v>
      </c>
      <c r="AS126" s="53">
        <f>AS114/((AS102+AS30)/2)</f>
        <v>-0.23255813953488372</v>
      </c>
      <c r="AT126" s="53">
        <f>AT114/((AT102+AT30)/2)</f>
        <v>-0.52631578947368418</v>
      </c>
      <c r="AU126" s="53">
        <f>AU114/((AU102+AU30)/2)</f>
        <v>-0.41666666666666669</v>
      </c>
      <c r="AV126" s="53">
        <f>AV114/((AV102+AV30)/2)</f>
        <v>-0.14634146341463414</v>
      </c>
      <c r="AW126" s="53">
        <f>AW114/((AW102+AW30)/2)</f>
        <v>-0.35294117647058826</v>
      </c>
      <c r="AX126" s="53">
        <f>AX114/((AX102+AX30)/2)</f>
        <v>0.125</v>
      </c>
      <c r="AY126" s="53">
        <f>AY114/((AY102+AY30)/2)</f>
        <v>0.84444444444444444</v>
      </c>
      <c r="AZ126" s="53">
        <f>AZ114/((AZ102+AZ30)/2)</f>
        <v>-0.19047619047619047</v>
      </c>
      <c r="BA126" s="74">
        <f>BA114/((BA102+BA30)/2)</f>
        <v>0.16666666666666666</v>
      </c>
    </row>
    <row r="127" spans="1:53" s="34" customFormat="1" x14ac:dyDescent="0.25">
      <c r="A127" s="31" t="s">
        <v>45</v>
      </c>
      <c r="B127" s="53">
        <f>B115/((B103+B31)/2)</f>
        <v>3.309692671394799E-2</v>
      </c>
      <c r="C127" s="53">
        <f>C115/((C103+C31)/2)</f>
        <v>-7.560137457044673E-2</v>
      </c>
      <c r="D127" s="53">
        <f>D115/((D103+D31)/2)</f>
        <v>0.10909090909090909</v>
      </c>
      <c r="E127" s="53">
        <f>E115/((E103+E31)/2)</f>
        <v>0.12872841444270017</v>
      </c>
      <c r="F127" s="53">
        <f>F115/((F103+F31)/2)</f>
        <v>-9.9071207430340563E-2</v>
      </c>
      <c r="G127" s="53">
        <f>G115/((G103+G31)/2)</f>
        <v>-9.285714285714286E-2</v>
      </c>
      <c r="H127" s="53">
        <f>H115/((H103+H31)/2)</f>
        <v>-4.1733547351524881E-2</v>
      </c>
      <c r="I127" s="53">
        <f>I115/((I103+I31)/2)</f>
        <v>-6.3157894736842107E-2</v>
      </c>
      <c r="J127" s="53">
        <f>J115/((J103+J31)/2)</f>
        <v>0.12546125461254612</v>
      </c>
      <c r="K127" s="53">
        <f>K115/((K103+K31)/2)</f>
        <v>5.4237288135593219E-2</v>
      </c>
      <c r="L127" s="53">
        <f>L115/((L103+L31)/2)</f>
        <v>-9.5541401273885357E-2</v>
      </c>
      <c r="M127" s="53">
        <f>M115/((M103+M31)/2)</f>
        <v>5.2539404553415062E-2</v>
      </c>
      <c r="N127" s="53">
        <f>N115/((N103+N31)/2)</f>
        <v>0.10181818181818182</v>
      </c>
      <c r="O127" s="53">
        <f>O115/((O103+O31)/2)</f>
        <v>0.12949640287769784</v>
      </c>
      <c r="P127" s="53">
        <f>P115/((P103+P31)/2)</f>
        <v>-0.15679999999999999</v>
      </c>
      <c r="Q127" s="53">
        <f>Q115/((Q103+Q31)/2)</f>
        <v>-0.18115942028985507</v>
      </c>
      <c r="R127" s="53">
        <f>R115/((R103+R31)/2)</f>
        <v>-0.21859706362153344</v>
      </c>
      <c r="S127" s="53">
        <f>S115/((S103+S31)/2)</f>
        <v>-3.6363636363636362E-2</v>
      </c>
      <c r="T127" s="53">
        <f>T115/((T103+T31)/2)</f>
        <v>5.8939096267190572E-2</v>
      </c>
      <c r="U127" s="53">
        <f>U115/((U103+U31)/2)</f>
        <v>1.3245033112582781E-2</v>
      </c>
      <c r="V127" s="53">
        <f>V115/((V103+V31)/2)</f>
        <v>4.975124378109453E-2</v>
      </c>
      <c r="W127" s="53">
        <f>W115/((W103+W31)/2)</f>
        <v>-4.4989775051124746E-2</v>
      </c>
      <c r="X127" s="53">
        <f>X115/((X103+X31)/2)</f>
        <v>2.6490066225165563E-2</v>
      </c>
      <c r="Y127" s="53">
        <f>Y115/((Y103+Y31)/2)</f>
        <v>4.1095890410958902E-2</v>
      </c>
      <c r="Z127" s="53">
        <f>Z115/((Z103+Z31)/2)</f>
        <v>-9.8807495741056212E-2</v>
      </c>
      <c r="AA127" s="53">
        <f>AA115/((AA103+AA31)/2)</f>
        <v>-0.11398963730569948</v>
      </c>
      <c r="AB127" s="53">
        <f>AB115/((AB103+AB31)/2)</f>
        <v>-0.11460258780036968</v>
      </c>
      <c r="AC127" s="53">
        <f>AC115/((AC103+AC31)/2)</f>
        <v>-0.15985790408525755</v>
      </c>
      <c r="AD127" s="53">
        <f>AD115/((AD103+AD31)/2)</f>
        <v>-8.5763293310463118E-2</v>
      </c>
      <c r="AE127" s="53">
        <f>AE115/((AE103+AE31)/2)</f>
        <v>-8.6021505376344093E-2</v>
      </c>
      <c r="AF127" s="53">
        <f>AF115/((AF103+AF31)/2)</f>
        <v>-7.6225045372050812E-2</v>
      </c>
      <c r="AG127" s="53">
        <f>AG115/((AG103+AG31)/2)</f>
        <v>-0.28970331588132636</v>
      </c>
      <c r="AH127" s="53">
        <f>AH115/((AH103+AH31)/2)</f>
        <v>9.056603773584905E-2</v>
      </c>
      <c r="AI127" s="53">
        <f>AI115/((AI103+AI31)/2)</f>
        <v>5.4474708171206226E-2</v>
      </c>
      <c r="AJ127" s="53">
        <f>AJ115/((AJ103+AJ31)/2)</f>
        <v>-3.9387308533916851E-2</v>
      </c>
      <c r="AK127" s="53">
        <f>AK115/((AK103+AK31)/2)</f>
        <v>-0.18612521150592218</v>
      </c>
      <c r="AL127" s="53">
        <f>AL115/((AL103+AL31)/2)</f>
        <v>7.6923076923076927E-2</v>
      </c>
      <c r="AM127" s="53">
        <f>AM115/((AM103+AM31)/2)</f>
        <v>-0.10071942446043165</v>
      </c>
      <c r="AN127" s="53">
        <f>AN115/((AN103+AN31)/2)</f>
        <v>-3.7105751391465678E-3</v>
      </c>
      <c r="AO127" s="53">
        <f>AO115/((AO103+AO31)/2)</f>
        <v>0.12418300653594772</v>
      </c>
      <c r="AP127" s="53">
        <f>AP115/((AP103+AP31)/2)</f>
        <v>-8.2539682539682538E-2</v>
      </c>
      <c r="AQ127" s="53">
        <f>AQ115/((AQ103+AQ31)/2)</f>
        <v>6.6225165562913907E-3</v>
      </c>
      <c r="AR127" s="53">
        <f>AR115/((AR103+AR31)/2)</f>
        <v>-9.4915254237288138E-2</v>
      </c>
      <c r="AS127" s="53">
        <f>AS115/((AS103+AS31)/2)</f>
        <v>0</v>
      </c>
      <c r="AT127" s="53">
        <f>AT115/((AT103+AT31)/2)</f>
        <v>1.9292604501607719E-2</v>
      </c>
      <c r="AU127" s="53">
        <f>AU115/((AU103+AU31)/2)</f>
        <v>-7.460035523978685E-2</v>
      </c>
      <c r="AV127" s="53">
        <f>AV115/((AV103+AV31)/2)</f>
        <v>-9.7478991596638656E-2</v>
      </c>
      <c r="AW127" s="53">
        <f>AW115/((AW103+AW31)/2)</f>
        <v>-1.5898251192368838E-2</v>
      </c>
      <c r="AX127" s="53">
        <f>AX115/((AX103+AX31)/2)</f>
        <v>-3.4321372854914198E-2</v>
      </c>
      <c r="AY127" s="53">
        <f>AY115/((AY103+AY31)/2)</f>
        <v>6.5573770491803282E-2</v>
      </c>
      <c r="AZ127" s="53">
        <f>AZ115/((AZ103+AZ31)/2)</f>
        <v>9.9857346647646214E-2</v>
      </c>
      <c r="BA127" s="74">
        <f>BA115/((BA103+BA31)/2)</f>
        <v>-0.11464968152866242</v>
      </c>
    </row>
    <row r="128" spans="1:53" s="34" customFormat="1" x14ac:dyDescent="0.25">
      <c r="A128" s="31" t="s">
        <v>46</v>
      </c>
      <c r="B128" s="53">
        <f>B116/((B104+B32)/2)</f>
        <v>-7.3121735636801924E-2</v>
      </c>
      <c r="C128" s="53">
        <f>C116/((C104+C32)/2)</f>
        <v>-9.5302013422818799E-2</v>
      </c>
      <c r="D128" s="53">
        <f>D116/((D104+D32)/2)</f>
        <v>-9.3055555555555558E-2</v>
      </c>
      <c r="E128" s="53">
        <f>E116/((E104+E32)/2)</f>
        <v>-1.4497756299620296E-2</v>
      </c>
      <c r="F128" s="53">
        <f>F116/((F104+F32)/2)</f>
        <v>-2.67051605918441E-2</v>
      </c>
      <c r="G128" s="53">
        <f>G116/((G104+G32)/2)</f>
        <v>2.9261155815654718E-2</v>
      </c>
      <c r="H128" s="53">
        <f>H116/((H104+H32)/2)</f>
        <v>-3.6376864314296106E-3</v>
      </c>
      <c r="I128" s="53">
        <f>I116/((I104+I32)/2)</f>
        <v>1.2261089073205915E-2</v>
      </c>
      <c r="J128" s="53">
        <f>J116/((J104+J32)/2)</f>
        <v>2.807862013638187E-2</v>
      </c>
      <c r="K128" s="53">
        <f>K116/((K104+K32)/2)</f>
        <v>-1.4792899408284023E-2</v>
      </c>
      <c r="L128" s="53">
        <f>L116/((L104+L32)/2)</f>
        <v>-3.806623524933384E-3</v>
      </c>
      <c r="M128" s="53">
        <f>M116/((M104+M32)/2)</f>
        <v>-7.6982294072363358E-2</v>
      </c>
      <c r="N128" s="53">
        <f>N116/((N104+N32)/2)</f>
        <v>0.13729777000437254</v>
      </c>
      <c r="O128" s="53">
        <f>O116/((O104+O32)/2)</f>
        <v>2.4380333197887038E-3</v>
      </c>
      <c r="P128" s="53">
        <f>P116/((P104+P32)/2)</f>
        <v>-8.8401964488099741E-2</v>
      </c>
      <c r="Q128" s="53">
        <f>Q116/((Q104+Q32)/2)</f>
        <v>-0.23008849557522124</v>
      </c>
      <c r="R128" s="53">
        <f>R116/((R104+R32)/2)</f>
        <v>-4.9586776859504135E-3</v>
      </c>
      <c r="S128" s="53">
        <f>S116/((S104+S32)/2)</f>
        <v>-2.1505376344086023E-2</v>
      </c>
      <c r="T128" s="53">
        <f>T116/((T104+T32)/2)</f>
        <v>-1.9013128112267994E-2</v>
      </c>
      <c r="U128" s="53">
        <f>U116/((U104+U32)/2)</f>
        <v>-4.3010752688172046E-2</v>
      </c>
      <c r="V128" s="53">
        <f>V116/((V104+V32)/2)</f>
        <v>3.1746031746031746E-3</v>
      </c>
      <c r="W128" s="53">
        <f>W116/((W104+W32)/2)</f>
        <v>-7.0387129210658624E-3</v>
      </c>
      <c r="X128" s="53">
        <f>X116/((X104+X32)/2)</f>
        <v>2.3159636062861869E-2</v>
      </c>
      <c r="Y128" s="53">
        <f>Y116/((Y104+Y32)/2)</f>
        <v>-4.2589437819420782E-2</v>
      </c>
      <c r="Z128" s="53">
        <f>Z116/((Z104+Z32)/2)</f>
        <v>-9.5196884465599315E-3</v>
      </c>
      <c r="AA128" s="53">
        <f>AA116/((AA104+AA32)/2)</f>
        <v>2.5020850708924104E-2</v>
      </c>
      <c r="AB128" s="53">
        <f>AB116/((AB104+AB32)/2)</f>
        <v>-3.3598585322723251E-2</v>
      </c>
      <c r="AC128" s="53">
        <f>AC116/((AC104+AC32)/2)</f>
        <v>0</v>
      </c>
      <c r="AD128" s="53">
        <f>AD116/((AD104+AD32)/2)</f>
        <v>-2.6064291920069503E-2</v>
      </c>
      <c r="AE128" s="53">
        <f>AE116/((AE104+AE32)/2)</f>
        <v>-6.5800865800865804E-2</v>
      </c>
      <c r="AF128" s="53">
        <f>AF116/((AF104+AF32)/2)</f>
        <v>-2.8094820017559263E-2</v>
      </c>
      <c r="AG128" s="53">
        <f>AG116/((AG104+AG32)/2)</f>
        <v>-7.0484581497797363E-2</v>
      </c>
      <c r="AH128" s="53">
        <f>AH116/((AH104+AH32)/2)</f>
        <v>9.6040438079191243E-2</v>
      </c>
      <c r="AI128" s="53">
        <f>AI116/((AI104+AI32)/2)</f>
        <v>3.9819004524886875E-2</v>
      </c>
      <c r="AJ128" s="53">
        <f>AJ116/((AJ104+AJ32)/2)</f>
        <v>8.8105726872246704E-3</v>
      </c>
      <c r="AK128" s="53">
        <f>AK116/((AK104+AK32)/2)</f>
        <v>2.5052192066805845E-3</v>
      </c>
      <c r="AL128" s="53">
        <f>AL116/((AL104+AL32)/2)</f>
        <v>-9.3656875266070663E-3</v>
      </c>
      <c r="AM128" s="53">
        <f>AM116/((AM104+AM32)/2)</f>
        <v>2.5586353944562902E-3</v>
      </c>
      <c r="AN128" s="53">
        <f>AN116/((AN104+AN32)/2)</f>
        <v>0.1</v>
      </c>
      <c r="AO128" s="53">
        <f>AO116/((AO104+AO32)/2)</f>
        <v>-9.2088740058601931E-3</v>
      </c>
      <c r="AP128" s="53">
        <f>AP116/((AP104+AP32)/2)</f>
        <v>-6.3856960408684549E-2</v>
      </c>
      <c r="AQ128" s="53">
        <f>AQ116/((AQ104+AQ32)/2)</f>
        <v>-4.6550994498518829E-2</v>
      </c>
      <c r="AR128" s="53">
        <f>AR116/((AR104+AR32)/2)</f>
        <v>-1.6680567139282735E-3</v>
      </c>
      <c r="AS128" s="53">
        <f>AS116/((AS104+AS32)/2)</f>
        <v>3.8346825734980827E-2</v>
      </c>
      <c r="AT128" s="53">
        <f>AT116/((AT104+AT32)/2)</f>
        <v>6.6025908900961133E-2</v>
      </c>
      <c r="AU128" s="53">
        <f>AU116/((AU104+AU32)/2)</f>
        <v>1.2841091492776886E-2</v>
      </c>
      <c r="AV128" s="53">
        <f>AV116/((AV104+AV32)/2)</f>
        <v>1.6339869281045752E-3</v>
      </c>
      <c r="AW128" s="53">
        <f>AW116/((AW104+AW32)/2)</f>
        <v>-7.2492952074103903E-3</v>
      </c>
      <c r="AX128" s="53">
        <f>AX116/((AX104+AX32)/2)</f>
        <v>4.5728038507821901E-2</v>
      </c>
      <c r="AY128" s="53">
        <f>AY116/((AY104+AY32)/2)</f>
        <v>3.7238169123351435E-2</v>
      </c>
      <c r="AZ128" s="53">
        <f>AZ116/((AZ104+AZ32)/2)</f>
        <v>7.6277650648360028E-3</v>
      </c>
      <c r="BA128" s="74">
        <f>BA116/((BA104+BA32)/2)</f>
        <v>-2.428115015974441E-2</v>
      </c>
    </row>
    <row r="129" spans="1:53" s="34" customFormat="1" x14ac:dyDescent="0.25">
      <c r="A129" s="31" t="s">
        <v>47</v>
      </c>
      <c r="B129" s="53">
        <f>B117/((B105+B33)/2)</f>
        <v>-0.1122394441475147</v>
      </c>
      <c r="C129" s="53">
        <f>C117/((C105+C33)/2)</f>
        <v>-6.3111111111111118E-2</v>
      </c>
      <c r="D129" s="53">
        <f>D117/((D105+D33)/2)</f>
        <v>-8.9153754469606675E-2</v>
      </c>
      <c r="E129" s="53">
        <f>E117/((E105+E33)/2)</f>
        <v>-0.1079892499389201</v>
      </c>
      <c r="F129" s="53">
        <f>F117/((F105+F33)/2)</f>
        <v>-7.0833333333333331E-2</v>
      </c>
      <c r="G129" s="53">
        <f>G117/((G105+G33)/2)</f>
        <v>-3.8625532982192123E-2</v>
      </c>
      <c r="H129" s="53">
        <f>H117/((H105+H33)/2)</f>
        <v>-2.1739130434782608E-2</v>
      </c>
      <c r="I129" s="53">
        <f>I117/((I105+I33)/2)</f>
        <v>-3.870967741935484E-2</v>
      </c>
      <c r="J129" s="53">
        <f>J117/((J105+J33)/2)</f>
        <v>5.5149127743387732E-2</v>
      </c>
      <c r="K129" s="53">
        <f>K117/((K105+K33)/2)</f>
        <v>-8.3591331269349839E-2</v>
      </c>
      <c r="L129" s="53">
        <f>L117/((L105+L33)/2)</f>
        <v>-0.14620987321284057</v>
      </c>
      <c r="M129" s="53">
        <f>M117/((M105+M33)/2)</f>
        <v>-0.11239669421487604</v>
      </c>
      <c r="N129" s="53">
        <f>N117/((N105+N33)/2)</f>
        <v>3.5305048002477545E-2</v>
      </c>
      <c r="O129" s="53">
        <f>O117/((O105+O33)/2)</f>
        <v>-8.8809946714031973E-2</v>
      </c>
      <c r="P129" s="53">
        <f>P117/((P105+P33)/2)</f>
        <v>-0.18114209827357239</v>
      </c>
      <c r="Q129" s="53">
        <f>Q117/((Q105+Q33)/2)</f>
        <v>-0.26097414311485267</v>
      </c>
      <c r="R129" s="53">
        <f>R117/((R105+R33)/2)</f>
        <v>1.338376491125982E-2</v>
      </c>
      <c r="S129" s="53">
        <f>S117/((S105+S33)/2)</f>
        <v>8.0133555926544239E-2</v>
      </c>
      <c r="T129" s="53">
        <f>T117/((T105+T33)/2)</f>
        <v>5.1525423728813559E-2</v>
      </c>
      <c r="U129" s="53">
        <f>U117/((U105+U33)/2)</f>
        <v>-6.4516129032258063E-2</v>
      </c>
      <c r="V129" s="53">
        <f>V117/((V105+V33)/2)</f>
        <v>6.191588785046729E-2</v>
      </c>
      <c r="W129" s="53">
        <f>W117/((W105+W33)/2)</f>
        <v>-3.4838250977603978E-2</v>
      </c>
      <c r="X129" s="53">
        <f>X117/((X105+X33)/2)</f>
        <v>2.3830281894798022E-2</v>
      </c>
      <c r="Y129" s="53">
        <f>Y117/((Y105+Y33)/2)</f>
        <v>3.124042879019908E-2</v>
      </c>
      <c r="Z129" s="53">
        <f>Z117/((Z105+Z33)/2)</f>
        <v>7.4119827053736875E-3</v>
      </c>
      <c r="AA129" s="53">
        <f>AA117/((AA105+AA33)/2)</f>
        <v>-2.8860914952410194E-2</v>
      </c>
      <c r="AB129" s="53">
        <f>AB117/((AB105+AB33)/2)</f>
        <v>8.362817626246381E-3</v>
      </c>
      <c r="AC129" s="53">
        <f>AC117/((AC105+AC33)/2)</f>
        <v>-2.2756005056890013E-2</v>
      </c>
      <c r="AD129" s="53">
        <f>AD117/((AD105+AD33)/2)</f>
        <v>-5.0048748781280468E-2</v>
      </c>
      <c r="AE129" s="53">
        <f>AE117/((AE105+AE33)/2)</f>
        <v>2.0227560050568902E-2</v>
      </c>
      <c r="AF129" s="53">
        <f>AF117/((AF105+AF33)/2)</f>
        <v>3.8940312799233961E-2</v>
      </c>
      <c r="AG129" s="53">
        <f>AG117/((AG105+AG33)/2)</f>
        <v>-1.8832391713747645E-2</v>
      </c>
      <c r="AH129" s="53">
        <f>AH117/((AH105+AH33)/2)</f>
        <v>9.5816033216224849E-3</v>
      </c>
      <c r="AI129" s="53">
        <f>AI117/((AI105+AI33)/2)</f>
        <v>-1.1938422871504869E-2</v>
      </c>
      <c r="AJ129" s="53">
        <f>AJ117/((AJ105+AJ33)/2)</f>
        <v>-1.6078294302691365E-2</v>
      </c>
      <c r="AK129" s="53">
        <f>AK117/((AK105+AK33)/2)</f>
        <v>1.3480392156862746E-2</v>
      </c>
      <c r="AL129" s="53">
        <f>AL117/((AL105+AL33)/2)</f>
        <v>1.0568852968604289E-2</v>
      </c>
      <c r="AM129" s="53">
        <f>AM117/((AM105+AM33)/2)</f>
        <v>-1.9284603421461897E-2</v>
      </c>
      <c r="AN129" s="53">
        <f>AN117/((AN105+AN33)/2)</f>
        <v>-3.8046924540266328E-2</v>
      </c>
      <c r="AO129" s="53">
        <f>AO117/((AO105+AO33)/2)</f>
        <v>2.3086269744835967E-2</v>
      </c>
      <c r="AP129" s="53">
        <f>AP117/((AP105+AP33)/2)</f>
        <v>-7.4953154278575894E-3</v>
      </c>
      <c r="AQ129" s="53">
        <f>AQ117/((AQ105+AQ33)/2)</f>
        <v>-1.5843997562461912E-2</v>
      </c>
      <c r="AR129" s="53">
        <f>AR117/((AR105+AR33)/2)</f>
        <v>3.6144578313253013E-3</v>
      </c>
      <c r="AS129" s="53">
        <f>AS117/((AS105+AS33)/2)</f>
        <v>5.8168316831683171E-2</v>
      </c>
      <c r="AT129" s="53">
        <f>AT117/((AT105+AT33)/2)</f>
        <v>5.9844404548174742E-3</v>
      </c>
      <c r="AU129" s="53">
        <f>AU117/((AU105+AU33)/2)</f>
        <v>-2.5376217173207437E-2</v>
      </c>
      <c r="AV129" s="53">
        <f>AV117/((AV105+AV33)/2)</f>
        <v>2.4978216671507406E-2</v>
      </c>
      <c r="AW129" s="53">
        <f>AW117/((AW105+AW33)/2)</f>
        <v>5.4561454972132592E-2</v>
      </c>
      <c r="AX129" s="53">
        <f>AX117/((AX105+AX33)/2)</f>
        <v>-4.13589364844904E-3</v>
      </c>
      <c r="AY129" s="53">
        <f>AY117/((AY105+AY33)/2)</f>
        <v>-1.1644025505960632E-2</v>
      </c>
      <c r="AZ129" s="53">
        <f>AZ117/((AZ105+AZ33)/2)</f>
        <v>1.9098143236074269E-2</v>
      </c>
      <c r="BA129" s="74">
        <f>BA117/((BA105+BA33)/2)</f>
        <v>-1.6736401673640166E-2</v>
      </c>
    </row>
    <row r="130" spans="1:53" s="34" customFormat="1" x14ac:dyDescent="0.25">
      <c r="A130" s="31" t="s">
        <v>48</v>
      </c>
      <c r="B130" s="53">
        <f>B118/((B106+B34)/2)</f>
        <v>-0.15964125560538117</v>
      </c>
      <c r="C130" s="53">
        <f>C118/((C106+C34)/2)</f>
        <v>-0.14590058102001291</v>
      </c>
      <c r="D130" s="53">
        <f>D118/((D106+D34)/2)</f>
        <v>-0.12417582417582418</v>
      </c>
      <c r="E130" s="53">
        <f>E118/((E106+E34)/2)</f>
        <v>-0.15740479548660086</v>
      </c>
      <c r="F130" s="53">
        <f>F118/((F106+F34)/2)</f>
        <v>-0.15765433917784</v>
      </c>
      <c r="G130" s="53">
        <f>G118/((G106+G34)/2)</f>
        <v>-3.7724460540214277E-2</v>
      </c>
      <c r="H130" s="53">
        <f>H118/((H106+H34)/2)</f>
        <v>-2.9052876234747241E-2</v>
      </c>
      <c r="I130" s="53">
        <f>I118/((I106+I34)/2)</f>
        <v>-6.9742652657225526E-2</v>
      </c>
      <c r="J130" s="53">
        <f>J118/((J106+J34)/2)</f>
        <v>2.8966639544344995E-2</v>
      </c>
      <c r="K130" s="53">
        <f>K118/((K106+K34)/2)</f>
        <v>-0.1927818208822219</v>
      </c>
      <c r="L130" s="53">
        <f>L118/((L106+L34)/2)</f>
        <v>-0.20254328175271946</v>
      </c>
      <c r="M130" s="53">
        <f>M118/((M106+M34)/2)</f>
        <v>-0.12527821939586645</v>
      </c>
      <c r="N130" s="53">
        <f>N118/((N106+N34)/2)</f>
        <v>-3.170130327580134E-2</v>
      </c>
      <c r="O130" s="53">
        <f>O118/((O106+O34)/2)</f>
        <v>-2.5546218487394957E-2</v>
      </c>
      <c r="P130" s="53">
        <f>P118/((P106+P34)/2)</f>
        <v>-0.16853047724051032</v>
      </c>
      <c r="Q130" s="53">
        <f>Q118/((Q106+Q34)/2)</f>
        <v>-0.19872701555869873</v>
      </c>
      <c r="R130" s="53">
        <f>R118/((R106+R34)/2)</f>
        <v>-3.3234213748469479E-2</v>
      </c>
      <c r="S130" s="53">
        <f>S118/((S106+S34)/2)</f>
        <v>9.8135426889106966E-2</v>
      </c>
      <c r="T130" s="53">
        <f>T118/((T106+T34)/2)</f>
        <v>7.8581503123111018E-2</v>
      </c>
      <c r="U130" s="53">
        <f>U118/((U106+U34)/2)</f>
        <v>2.581786030061892E-2</v>
      </c>
      <c r="V130" s="53">
        <f>V118/((V106+V34)/2)</f>
        <v>9.1958104029824253E-2</v>
      </c>
      <c r="W130" s="53">
        <f>W118/((W106+W34)/2)</f>
        <v>3.0847242763574898E-2</v>
      </c>
      <c r="X130" s="53">
        <f>X118/((X106+X34)/2)</f>
        <v>-1.2222804260520342E-2</v>
      </c>
      <c r="Y130" s="53">
        <f>Y118/((Y106+Y34)/2)</f>
        <v>7.4878322725570952E-4</v>
      </c>
      <c r="Z130" s="53">
        <f>Z118/((Z106+Z34)/2)</f>
        <v>6.1205094088576315E-2</v>
      </c>
      <c r="AA130" s="53">
        <f>AA118/((AA106+AA34)/2)</f>
        <v>7.0769230769230765E-2</v>
      </c>
      <c r="AB130" s="53">
        <f>AB118/((AB106+AB34)/2)</f>
        <v>1.4826078692263827E-2</v>
      </c>
      <c r="AC130" s="53">
        <f>AC118/((AC106+AC34)/2)</f>
        <v>-6.4774242712897692E-3</v>
      </c>
      <c r="AD130" s="53">
        <f>AD118/((AD106+AD34)/2)</f>
        <v>4.9469964664310952E-2</v>
      </c>
      <c r="AE130" s="53">
        <f>AE118/((AE106+AE34)/2)</f>
        <v>-1.8433179723502304E-2</v>
      </c>
      <c r="AF130" s="53">
        <f>AF118/((AF106+AF34)/2)</f>
        <v>1.6654049962149888E-2</v>
      </c>
      <c r="AG130" s="53">
        <f>AG118/((AG106+AG34)/2)</f>
        <v>4.6710782405605293E-3</v>
      </c>
      <c r="AH130" s="53">
        <f>AH118/((AH106+AH34)/2)</f>
        <v>1.6337915919505879E-2</v>
      </c>
      <c r="AI130" s="53">
        <f>AI118/((AI106+AI34)/2)</f>
        <v>-3.2149235959515778E-2</v>
      </c>
      <c r="AJ130" s="53">
        <f>AJ118/((AJ106+AJ34)/2)</f>
        <v>7.5632132468113678E-2</v>
      </c>
      <c r="AK130" s="53">
        <f>AK118/((AK106+AK34)/2)</f>
        <v>5.0618880472935522E-2</v>
      </c>
      <c r="AL130" s="53">
        <f>AL118/((AL106+AL34)/2)</f>
        <v>2.9827915869980879E-2</v>
      </c>
      <c r="AM130" s="53">
        <f>AM118/((AM106+AM34)/2)</f>
        <v>3.5498489425981876E-2</v>
      </c>
      <c r="AN130" s="53">
        <f>AN118/((AN106+AN34)/2)</f>
        <v>4.8617554277231398E-2</v>
      </c>
      <c r="AO130" s="53">
        <f>AO118/((AO106+AO34)/2)</f>
        <v>3.0679327976625273E-2</v>
      </c>
      <c r="AP130" s="53">
        <f>AP118/((AP106+AP34)/2)</f>
        <v>4.5632798573975043E-2</v>
      </c>
      <c r="AQ130" s="53">
        <f>AQ118/((AQ106+AQ34)/2)</f>
        <v>5.3084900685533488E-2</v>
      </c>
      <c r="AR130" s="53">
        <f>AR118/((AR106+AR34)/2)</f>
        <v>5.7709979783128099E-2</v>
      </c>
      <c r="AS130" s="53">
        <f>AS118/((AS106+AS34)/2)</f>
        <v>8.442710180915218E-2</v>
      </c>
      <c r="AT130" s="53">
        <f>AT118/((AT106+AT34)/2)</f>
        <v>1.6478896922818228E-2</v>
      </c>
      <c r="AU130" s="53">
        <f>AU118/((AU106+AU34)/2)</f>
        <v>8.5243674647648163E-2</v>
      </c>
      <c r="AV130" s="53">
        <f>AV118/((AV106+AV34)/2)</f>
        <v>0.13391803002192612</v>
      </c>
      <c r="AW130" s="53">
        <f>AW118/((AW106+AW34)/2)</f>
        <v>0.10484006029140848</v>
      </c>
      <c r="AX130" s="53">
        <f>AX118/((AX106+AX34)/2)</f>
        <v>3.7398643058083735E-2</v>
      </c>
      <c r="AY130" s="53">
        <f>AY118/((AY106+AY34)/2)</f>
        <v>8.1916788084830827E-2</v>
      </c>
      <c r="AZ130" s="53">
        <f>AZ118/((AZ106+AZ34)/2)</f>
        <v>5.0660450660450662E-2</v>
      </c>
      <c r="BA130" s="74">
        <f>BA118/((BA106+BA34)/2)</f>
        <v>0.10273327049952875</v>
      </c>
    </row>
    <row r="131" spans="1:53" s="55" customFormat="1" x14ac:dyDescent="0.25">
      <c r="A131" s="49" t="s">
        <v>49</v>
      </c>
      <c r="B131" s="54">
        <f>B119/((B107+B35)/2)</f>
        <v>-0.18149745197961584</v>
      </c>
      <c r="C131" s="54">
        <f>C119/((C107+C35)/2)</f>
        <v>-0.26513855627779681</v>
      </c>
      <c r="D131" s="54">
        <f>D119/((D107+D35)/2)</f>
        <v>-0.30272139801583692</v>
      </c>
      <c r="E131" s="54">
        <f>E119/((E107+E35)/2)</f>
        <v>-0.26342545521767263</v>
      </c>
      <c r="F131" s="54">
        <f>F119/((F107+F35)/2)</f>
        <v>-0.24301219863605802</v>
      </c>
      <c r="G131" s="54">
        <f>G119/((G107+G35)/2)</f>
        <v>-0.1293709757305597</v>
      </c>
      <c r="H131" s="54">
        <f>H119/((H107+H35)/2)</f>
        <v>-5.3569609939912416E-2</v>
      </c>
      <c r="I131" s="54">
        <f>I119/((I107+I35)/2)</f>
        <v>-0.1229465853910528</v>
      </c>
      <c r="J131" s="54">
        <f>J119/((J107+J35)/2)</f>
        <v>-1.814962372731297E-2</v>
      </c>
      <c r="K131" s="54">
        <f>K119/((K107+K35)/2)</f>
        <v>-0.25788779547529672</v>
      </c>
      <c r="L131" s="54">
        <f>L119/((L107+L35)/2)</f>
        <v>-0.26149573089188355</v>
      </c>
      <c r="M131" s="54">
        <f>M119/((M107+M35)/2)</f>
        <v>-0.1847778266608007</v>
      </c>
      <c r="N131" s="54">
        <f>N119/((N107+N35)/2)</f>
        <v>-5.6682201788638364E-2</v>
      </c>
      <c r="O131" s="54">
        <f>O119/((O107+O35)/2)</f>
        <v>-0.11049331598249142</v>
      </c>
      <c r="P131" s="54">
        <f>P119/((P107+P35)/2)</f>
        <v>-0.2153168044077135</v>
      </c>
      <c r="Q131" s="54">
        <f>Q119/((Q107+Q35)/2)</f>
        <v>-0.21276595744680851</v>
      </c>
      <c r="R131" s="54">
        <f>R119/((R107+R35)/2)</f>
        <v>-2.1099664887675312E-2</v>
      </c>
      <c r="S131" s="54">
        <f>S119/((S107+S35)/2)</f>
        <v>0.16021426832237642</v>
      </c>
      <c r="T131" s="54">
        <f>T119/((T107+T35)/2)</f>
        <v>4.6915725456125108E-2</v>
      </c>
      <c r="U131" s="54">
        <f>U119/((U107+U35)/2)</f>
        <v>5.945540844366725E-2</v>
      </c>
      <c r="V131" s="54">
        <f>V119/((V107+V35)/2)</f>
        <v>6.9782751810401583E-2</v>
      </c>
      <c r="W131" s="54">
        <f>W119/((W107+W35)/2)</f>
        <v>3.5155001597954622E-2</v>
      </c>
      <c r="X131" s="54">
        <f>X119/((X107+X35)/2)</f>
        <v>3.7842708199253443E-2</v>
      </c>
      <c r="Y131" s="54">
        <f>Y119/((Y107+Y35)/2)</f>
        <v>2.8137310073157007E-2</v>
      </c>
      <c r="Z131" s="54">
        <f>Z119/((Z107+Z35)/2)</f>
        <v>2.2020905923344949E-2</v>
      </c>
      <c r="AA131" s="54">
        <f>AA119/((AA107+AA35)/2)</f>
        <v>4.7459519821328865E-2</v>
      </c>
      <c r="AB131" s="54">
        <f>AB119/((AB107+AB35)/2)</f>
        <v>-4.7042052744119746E-2</v>
      </c>
      <c r="AC131" s="54">
        <f>AC119/((AC107+AC35)/2)</f>
        <v>-1.9754480033864824E-3</v>
      </c>
      <c r="AD131" s="54">
        <f>AD119/((AD107+AD35)/2)</f>
        <v>-1.1376564277588168E-2</v>
      </c>
      <c r="AE131" s="54">
        <f>AE119/((AE107+AE35)/2)</f>
        <v>2.5618631732168849E-2</v>
      </c>
      <c r="AF131" s="54">
        <f>AF119/((AF107+AF35)/2)</f>
        <v>1.9892014776925263E-2</v>
      </c>
      <c r="AG131" s="54">
        <f>AG119/((AG107+AG35)/2)</f>
        <v>-2.2446689113355782E-3</v>
      </c>
      <c r="AH131" s="54">
        <f>AH119/((AH107+AH35)/2)</f>
        <v>1.9654556283502083E-2</v>
      </c>
      <c r="AI131" s="54">
        <f>AI119/((AI107+AI35)/2)</f>
        <v>1.998551774076756E-2</v>
      </c>
      <c r="AJ131" s="54">
        <f>AJ119/((AJ107+AJ35)/2)</f>
        <v>7.539811504712382E-2</v>
      </c>
      <c r="AK131" s="54">
        <f>AK119/((AK107+AK35)/2)</f>
        <v>3.6789753372394061E-2</v>
      </c>
      <c r="AL131" s="54">
        <f>AL119/((AL107+AL35)/2)</f>
        <v>6.035321930190516E-2</v>
      </c>
      <c r="AM131" s="54">
        <f>AM119/((AM107+AM35)/2)</f>
        <v>3.3690658499234305E-2</v>
      </c>
      <c r="AN131" s="54">
        <f>AN119/((AN107+AN35)/2)</f>
        <v>4.8494983277591976E-2</v>
      </c>
      <c r="AO131" s="54">
        <f>AO119/((AO107+AO35)/2)</f>
        <v>3.2733666982280536E-2</v>
      </c>
      <c r="AP131" s="54">
        <f>AP119/((AP107+AP35)/2)</f>
        <v>8.1537263048558822E-2</v>
      </c>
      <c r="AQ131" s="54">
        <f>AQ119/((AQ107+AQ35)/2)</f>
        <v>5.356469256884195E-2</v>
      </c>
      <c r="AR131" s="54">
        <f>AR119/((AR107+AR35)/2)</f>
        <v>8.0538650783374341E-2</v>
      </c>
      <c r="AS131" s="54">
        <f>AS119/((AS107+AS35)/2)</f>
        <v>6.8006182380216385E-2</v>
      </c>
      <c r="AT131" s="54">
        <f>AT119/((AT107+AT35)/2)</f>
        <v>9.4673152212599365E-2</v>
      </c>
      <c r="AU131" s="54">
        <f>AU119/((AU107+AU35)/2)</f>
        <v>6.3328952085075871E-2</v>
      </c>
      <c r="AV131" s="54">
        <f>AV119/((AV107+AV35)/2)</f>
        <v>0.12584704743465633</v>
      </c>
      <c r="AW131" s="54">
        <f>AW119/((AW107+AW35)/2)</f>
        <v>0.12956532151838104</v>
      </c>
      <c r="AX131" s="54">
        <f>AX119/((AX107+AX35)/2)</f>
        <v>8.7948657000237698E-2</v>
      </c>
      <c r="AY131" s="54">
        <f>AY119/((AY107+AY35)/2)</f>
        <v>7.3799025295892315E-2</v>
      </c>
      <c r="AZ131" s="54">
        <f>AZ119/((AZ107+AZ35)/2)</f>
        <v>0.11900191938579655</v>
      </c>
      <c r="BA131" s="75">
        <f>BA119/((BA107+BA35)/2)</f>
        <v>7.4781749299950587E-2</v>
      </c>
    </row>
    <row r="132" spans="1:53" x14ac:dyDescent="0.25">
      <c r="A132" s="77" t="s">
        <v>65</v>
      </c>
      <c r="B132" s="55"/>
      <c r="C132" s="55"/>
      <c r="D132" s="55"/>
      <c r="E132" s="54">
        <f>E120/((E108+E36)/2)</f>
        <v>-0.17098344693281403</v>
      </c>
      <c r="F132" s="54">
        <f>F120/((F108+F36)/2)</f>
        <v>-0.16174436579611098</v>
      </c>
      <c r="G132" s="54">
        <f>G120/((G108+G36)/2)</f>
        <v>-6.8737060041407866E-2</v>
      </c>
      <c r="H132" s="54">
        <f>H120/((H108+H36)/2)</f>
        <v>-3.5064395513086828E-2</v>
      </c>
      <c r="I132" s="54">
        <f>I120/((I108+I36)/2)</f>
        <v>-7.2278875282672697E-2</v>
      </c>
      <c r="J132" s="54">
        <f>J120/((J108+J36)/2)</f>
        <v>1.7353182939081193E-2</v>
      </c>
      <c r="K132" s="54">
        <f>K120/((K108+K36)/2)</f>
        <v>-0.17568528980958359</v>
      </c>
      <c r="L132" s="54">
        <f>L120/((L108+L36)/2)</f>
        <v>-0.1901948190965532</v>
      </c>
      <c r="M132" s="54">
        <f>M120/((M108+M36)/2)</f>
        <v>-0.13542460228545822</v>
      </c>
      <c r="N132" s="54">
        <f>N120/((N108+N36)/2)</f>
        <v>-7.4717285945072702E-3</v>
      </c>
      <c r="O132" s="54">
        <f>O120/((O108+O36)/2)</f>
        <v>-6.3862332695984708E-2</v>
      </c>
      <c r="P132" s="54">
        <f>P120/((P108+P36)/2)</f>
        <v>-0.17793909348441928</v>
      </c>
      <c r="Q132" s="54">
        <f>Q120/((Q108+Q36)/2)</f>
        <v>-0.21710786250493877</v>
      </c>
      <c r="R132" s="54">
        <f>R120/((R108+R36)/2)</f>
        <v>-2.4257304198379574E-2</v>
      </c>
      <c r="S132" s="54">
        <f>S120/((S108+S36)/2)</f>
        <v>9.8689138576779023E-2</v>
      </c>
      <c r="T132" s="54">
        <f>T120/((T108+T36)/2)</f>
        <v>4.8758413937439897E-2</v>
      </c>
      <c r="U132" s="54">
        <f>U120/((U108+U36)/2)</f>
        <v>1.2834958114926763E-2</v>
      </c>
      <c r="V132" s="54">
        <f>V120/((V108+V36)/2)</f>
        <v>6.5060240963855417E-2</v>
      </c>
      <c r="W132" s="54">
        <f>W120/((W108+W36)/2)</f>
        <v>1.3774608398854148E-2</v>
      </c>
      <c r="X132" s="54">
        <f>X120/((X108+X36)/2)</f>
        <v>1.8914883026381283E-2</v>
      </c>
      <c r="Y132" s="54">
        <f>Y120/((Y108+Y36)/2)</f>
        <v>1.0857994464551842E-2</v>
      </c>
      <c r="Z132" s="54">
        <f>Z120/((Z108+Z36)/2)</f>
        <v>2.1588115849096933E-2</v>
      </c>
      <c r="AA132" s="54">
        <f>AA120/((AA108+AA36)/2)</f>
        <v>3.1939325962719652E-2</v>
      </c>
      <c r="AB132" s="54">
        <f>AB120/((AB108+AB36)/2)</f>
        <v>-2.1397379912663755E-2</v>
      </c>
      <c r="AC132" s="54">
        <f>AC120/((AC108+AC36)/2)</f>
        <v>-1.2343005630142919E-2</v>
      </c>
      <c r="AD132" s="54">
        <f>AD120/((AD108+AD36)/2)</f>
        <v>-5.1628494535068932E-3</v>
      </c>
      <c r="AE132" s="54">
        <f>AE120/((AE108+AE36)/2)</f>
        <v>-3.1775598531748207E-3</v>
      </c>
      <c r="AF132" s="54">
        <f>AF120/((AF108+AF36)/2)</f>
        <v>1.1935763888888888E-2</v>
      </c>
      <c r="AG132" s="54">
        <f>AG120/((AG108+AG36)/2)</f>
        <v>-2.136543571389838E-2</v>
      </c>
      <c r="AH132" s="54">
        <f>AH120/((AH108+AH36)/2)</f>
        <v>2.9347765441053397E-2</v>
      </c>
      <c r="AI132" s="54">
        <f>AI120/((AI108+AI36)/2)</f>
        <v>1.7805475183618963E-3</v>
      </c>
      <c r="AJ132" s="54">
        <f>AJ120/((AJ108+AJ36)/2)</f>
        <v>4.6811945117029866E-2</v>
      </c>
      <c r="AK132" s="54">
        <f>AK120/((AK108+AK36)/2)</f>
        <v>2.612330198537095E-2</v>
      </c>
      <c r="AL132" s="54">
        <f>AL120/((AL108+AL36)/2)</f>
        <v>3.4431137724550899E-2</v>
      </c>
      <c r="AM132" s="54">
        <f>AM120/((AM108+AM36)/2)</f>
        <v>1.440384102427314E-2</v>
      </c>
      <c r="AN132" s="54">
        <f>AN120/((AN108+AN36)/2)</f>
        <v>3.9320726415599722E-2</v>
      </c>
      <c r="AO132" s="54">
        <f>AO120/((AO108+AO36)/2)</f>
        <v>3.0670396850067349E-2</v>
      </c>
      <c r="AP132" s="54">
        <f>AP120/((AP108+AP36)/2)</f>
        <v>3.3024156558964429E-2</v>
      </c>
      <c r="AQ132" s="54">
        <f>AQ120/((AQ108+AQ36)/2)</f>
        <v>2.9170829170829173E-2</v>
      </c>
      <c r="AR132" s="54">
        <f>AR120/((AR108+AR36)/2)</f>
        <v>4.2600896860986545E-2</v>
      </c>
      <c r="AS132" s="54">
        <f>AS120/((AS108+AS36)/2)</f>
        <v>6.4489920276240287E-2</v>
      </c>
      <c r="AT132" s="54">
        <f>AT120/((AT108+AT36)/2)</f>
        <v>5.2379125095932462E-2</v>
      </c>
      <c r="AU132" s="54">
        <f>AU120/((AU108+AU36)/2)</f>
        <v>4.3851652833085446E-2</v>
      </c>
      <c r="AV132" s="54">
        <f>AV120/((AV108+AV36)/2)</f>
        <v>8.8775852967992702E-2</v>
      </c>
      <c r="AW132" s="54">
        <f>AW120/((AW108+AW36)/2)</f>
        <v>8.8133009384974509E-2</v>
      </c>
      <c r="AX132" s="54">
        <f>AX120/((AX108+AX36)/2)</f>
        <v>5.0135051888357103E-2</v>
      </c>
      <c r="AY132" s="54">
        <f>AY120/((AY108+AY36)/2)</f>
        <v>5.8699052350722238E-2</v>
      </c>
      <c r="AZ132" s="54">
        <f>AZ120/((AZ108+AZ36)/2)</f>
        <v>7.0306397014148078E-2</v>
      </c>
      <c r="BA132" s="75">
        <f>BA120/((BA108+BA36)/2)</f>
        <v>5.4828150572831427E-2</v>
      </c>
    </row>
    <row r="134" spans="1:53" ht="18.75" x14ac:dyDescent="0.3">
      <c r="A134" s="14" t="s">
        <v>59</v>
      </c>
      <c r="B134" s="18"/>
      <c r="C134" s="18"/>
      <c r="D134" s="18"/>
      <c r="E134" s="18"/>
      <c r="F134" s="18"/>
      <c r="G134" s="18" t="s">
        <v>64</v>
      </c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38"/>
    </row>
    <row r="135" spans="1:53" x14ac:dyDescent="0.25">
      <c r="A135" s="37" t="s">
        <v>50</v>
      </c>
      <c r="B135" s="17">
        <v>1</v>
      </c>
      <c r="C135" s="17">
        <v>2</v>
      </c>
      <c r="D135" s="17">
        <v>3</v>
      </c>
      <c r="E135" s="17">
        <v>4</v>
      </c>
      <c r="F135" s="17">
        <v>5</v>
      </c>
      <c r="G135" s="17">
        <v>6</v>
      </c>
      <c r="H135" s="17">
        <v>7</v>
      </c>
      <c r="I135" s="17">
        <v>8</v>
      </c>
      <c r="J135" s="17">
        <v>9</v>
      </c>
      <c r="K135" s="17">
        <v>10</v>
      </c>
      <c r="L135" s="17">
        <v>11</v>
      </c>
      <c r="M135" s="17">
        <v>12</v>
      </c>
      <c r="N135" s="17">
        <v>13</v>
      </c>
      <c r="O135" s="17">
        <v>14</v>
      </c>
      <c r="P135" s="17">
        <v>15</v>
      </c>
      <c r="Q135" s="17">
        <v>16</v>
      </c>
      <c r="R135" s="17">
        <v>17</v>
      </c>
      <c r="S135" s="17">
        <v>18</v>
      </c>
      <c r="T135" s="17">
        <v>19</v>
      </c>
      <c r="U135" s="17">
        <v>20</v>
      </c>
      <c r="V135" s="17">
        <v>21</v>
      </c>
      <c r="W135" s="17">
        <v>22</v>
      </c>
      <c r="X135" s="17">
        <v>23</v>
      </c>
      <c r="Y135" s="17">
        <v>24</v>
      </c>
      <c r="Z135" s="17">
        <v>25</v>
      </c>
      <c r="AA135" s="17">
        <v>26</v>
      </c>
      <c r="AB135" s="17">
        <v>27</v>
      </c>
      <c r="AC135" s="17">
        <v>28</v>
      </c>
      <c r="AD135" s="17">
        <v>29</v>
      </c>
      <c r="AE135" s="17">
        <v>30</v>
      </c>
      <c r="AF135" s="17">
        <v>31</v>
      </c>
      <c r="AG135" s="17">
        <v>32</v>
      </c>
      <c r="AH135" s="17">
        <v>33</v>
      </c>
      <c r="AI135" s="17">
        <v>34</v>
      </c>
      <c r="AJ135" s="17">
        <v>35</v>
      </c>
      <c r="AK135" s="17">
        <v>36</v>
      </c>
      <c r="AL135" s="17">
        <v>37</v>
      </c>
      <c r="AM135" s="17">
        <v>38</v>
      </c>
      <c r="AN135" s="17">
        <v>39</v>
      </c>
      <c r="AO135" s="17">
        <v>40</v>
      </c>
      <c r="AP135" s="17">
        <v>41</v>
      </c>
      <c r="AQ135" s="17">
        <v>42</v>
      </c>
      <c r="AR135" s="17">
        <v>43</v>
      </c>
      <c r="AS135" s="17">
        <v>44</v>
      </c>
      <c r="AT135" s="17">
        <v>45</v>
      </c>
      <c r="AU135" s="17">
        <v>46</v>
      </c>
      <c r="AV135" s="17">
        <v>47</v>
      </c>
      <c r="AW135" s="17">
        <v>48</v>
      </c>
      <c r="AX135" s="17">
        <v>49</v>
      </c>
      <c r="AY135" s="17">
        <v>50</v>
      </c>
      <c r="AZ135" s="17">
        <v>51</v>
      </c>
      <c r="BA135" s="16">
        <v>52</v>
      </c>
    </row>
    <row r="136" spans="1:53" x14ac:dyDescent="0.25">
      <c r="A136" s="35" t="s">
        <v>52</v>
      </c>
      <c r="B136" s="40">
        <v>43833</v>
      </c>
      <c r="C136" s="40">
        <v>43840</v>
      </c>
      <c r="D136" s="40">
        <v>43847</v>
      </c>
      <c r="E136" s="40">
        <v>43854</v>
      </c>
      <c r="F136" s="40">
        <v>43861</v>
      </c>
      <c r="G136" s="40">
        <v>43868</v>
      </c>
      <c r="H136" s="40">
        <v>43875</v>
      </c>
      <c r="I136" s="40">
        <v>43882</v>
      </c>
      <c r="J136" s="40">
        <v>43889</v>
      </c>
      <c r="K136" s="40">
        <v>43896</v>
      </c>
      <c r="L136" s="40">
        <v>43903</v>
      </c>
      <c r="M136" s="40">
        <v>43910</v>
      </c>
      <c r="N136" s="40">
        <v>43917</v>
      </c>
      <c r="O136" s="40">
        <v>43924</v>
      </c>
      <c r="P136" s="39">
        <v>43931</v>
      </c>
      <c r="Q136" s="39">
        <v>43938</v>
      </c>
      <c r="R136" s="39">
        <v>43945</v>
      </c>
      <c r="S136" s="39">
        <v>43952</v>
      </c>
      <c r="T136" s="39">
        <v>43959</v>
      </c>
      <c r="U136" s="39">
        <v>43966</v>
      </c>
      <c r="V136" s="39">
        <v>43973</v>
      </c>
      <c r="W136" s="39">
        <v>43980</v>
      </c>
      <c r="X136" s="39">
        <v>43987</v>
      </c>
      <c r="Y136" s="39">
        <v>43994</v>
      </c>
      <c r="Z136" s="39">
        <v>44001</v>
      </c>
      <c r="AA136" s="39">
        <v>44008</v>
      </c>
      <c r="AB136" s="39">
        <v>44015</v>
      </c>
      <c r="AC136" s="39">
        <v>44022</v>
      </c>
      <c r="AD136" s="39">
        <v>44029</v>
      </c>
      <c r="AE136" s="39">
        <v>44036</v>
      </c>
      <c r="AF136" s="39">
        <v>44043</v>
      </c>
      <c r="AG136" s="39">
        <v>44050</v>
      </c>
      <c r="AH136" s="39">
        <v>44057</v>
      </c>
      <c r="AI136" s="39">
        <v>44064</v>
      </c>
      <c r="AJ136" s="39">
        <v>44071</v>
      </c>
      <c r="AK136" s="39">
        <v>44078</v>
      </c>
      <c r="AL136" s="39">
        <v>44085</v>
      </c>
      <c r="AM136" s="39">
        <v>44092</v>
      </c>
      <c r="AN136" s="39">
        <v>44099</v>
      </c>
      <c r="AO136" s="39">
        <v>44106</v>
      </c>
      <c r="AP136" s="39">
        <v>44113</v>
      </c>
      <c r="AQ136" s="39">
        <v>44120</v>
      </c>
      <c r="AR136" s="39">
        <v>44127</v>
      </c>
      <c r="AS136" s="39">
        <v>44134</v>
      </c>
      <c r="AT136" s="39">
        <v>44141</v>
      </c>
      <c r="AU136" s="39">
        <v>44148</v>
      </c>
      <c r="AV136" s="39">
        <v>44155</v>
      </c>
      <c r="AW136" s="39">
        <v>44162</v>
      </c>
      <c r="AX136" s="39">
        <v>44169</v>
      </c>
      <c r="AY136" s="39">
        <v>44176</v>
      </c>
      <c r="AZ136" s="39">
        <v>44183</v>
      </c>
      <c r="BA136" s="15">
        <v>44190</v>
      </c>
    </row>
    <row r="137" spans="1:53" x14ac:dyDescent="0.25">
      <c r="A137" s="31" t="s">
        <v>51</v>
      </c>
      <c r="B137" s="68">
        <f>(B113/'UK Pop by Age'!$G5)*52</f>
        <v>3.628249356267519E-3</v>
      </c>
      <c r="C137" s="68">
        <f>(C113/'UK Pop by Age'!$G5)*52</f>
        <v>5.0935039039909404E-3</v>
      </c>
      <c r="D137" s="68">
        <f>(D113/'UK Pop by Age'!$G5)*52</f>
        <v>4.1166675388419928E-3</v>
      </c>
      <c r="E137" s="68">
        <f>(E113/'UK Pop by Age'!$G5)*52</f>
        <v>-5.5819220865654137E-4</v>
      </c>
      <c r="F137" s="68">
        <f>(F113/'UK Pop by Age'!$G5)*52</f>
        <v>1.1163844173130827E-3</v>
      </c>
      <c r="G137" s="68">
        <f>(G113/'UK Pop by Age'!$G5)*52</f>
        <v>6.2796623473860907E-4</v>
      </c>
      <c r="H137" s="68">
        <f>(H113/'UK Pop by Age'!$G5)*52</f>
        <v>6.9774026082067671E-5</v>
      </c>
      <c r="I137" s="68">
        <f>(I113/'UK Pop by Age'!$G5)*52</f>
        <v>2.3025428607082329E-3</v>
      </c>
      <c r="J137" s="68">
        <f>(J113/'UK Pop by Age'!$G5)*52</f>
        <v>4.8841818257447367E-4</v>
      </c>
      <c r="K137" s="68">
        <f>(K113/'UK Pop by Age'!$G5)*52</f>
        <v>-1.3954805216413534E-4</v>
      </c>
      <c r="L137" s="68">
        <f>(L113/'UK Pop by Age'!$G5)*52</f>
        <v>6.9774026082067677E-4</v>
      </c>
      <c r="M137" s="68">
        <f>(M113/'UK Pop by Age'!$G5)*52</f>
        <v>2.0932207824620301E-4</v>
      </c>
      <c r="N137" s="68">
        <f>(N113/'UK Pop by Age'!$G5)*52</f>
        <v>1.3954805216413534E-4</v>
      </c>
      <c r="O137" s="68">
        <f>(O113/'UK Pop by Age'!$G5)*52</f>
        <v>-3.4887013041033838E-4</v>
      </c>
      <c r="P137" s="68">
        <f>(P113/'UK Pop by Age'!$G5)*52</f>
        <v>7.6751428690274436E-4</v>
      </c>
      <c r="Q137" s="68">
        <f>(Q113/'UK Pop by Age'!$G5)*52</f>
        <v>-4.1864415649240603E-4</v>
      </c>
      <c r="R137" s="68">
        <f>(R113/'UK Pop by Age'!$G5)*52</f>
        <v>-1.6048025998875563E-3</v>
      </c>
      <c r="S137" s="68">
        <f>(S113/'UK Pop by Age'!$G5)*52</f>
        <v>-3.4887013041033838E-4</v>
      </c>
      <c r="T137" s="68">
        <f>(T113/'UK Pop by Age'!$G5)*52</f>
        <v>5.5819220865654137E-4</v>
      </c>
      <c r="U137" s="68">
        <f>(U113/'UK Pop by Age'!$G5)*52</f>
        <v>-5.5819220865654137E-4</v>
      </c>
      <c r="V137" s="68">
        <f>(V113/'UK Pop by Age'!$G5)*52</f>
        <v>-6.2796623473860907E-4</v>
      </c>
      <c r="W137" s="68">
        <f>(W113/'UK Pop by Age'!$G5)*52</f>
        <v>-6.9774026082067671E-5</v>
      </c>
      <c r="X137" s="68">
        <f>(X113/'UK Pop by Age'!$G5)*52</f>
        <v>1.3954805216413534E-4</v>
      </c>
      <c r="Y137" s="68">
        <f>(Y113/'UK Pop by Age'!$G5)*52</f>
        <v>-9.7683636514894734E-4</v>
      </c>
      <c r="Z137" s="68">
        <f>(Z113/'UK Pop by Age'!$G5)*52</f>
        <v>-6.2796623473860907E-4</v>
      </c>
      <c r="AA137" s="68">
        <f>(AA113/'UK Pop by Age'!$G5)*52</f>
        <v>-2.7909610432827069E-4</v>
      </c>
      <c r="AB137" s="68">
        <f>(AB113/'UK Pop by Age'!$G5)*52</f>
        <v>-1.1861584433951503E-3</v>
      </c>
      <c r="AC137" s="68">
        <f>(AC113/'UK Pop by Age'!$G5)*52</f>
        <v>-2.7909610432827069E-4</v>
      </c>
      <c r="AD137" s="68">
        <f>(AD113/'UK Pop by Age'!$G5)*52</f>
        <v>0</v>
      </c>
      <c r="AE137" s="68">
        <f>(AE113/'UK Pop by Age'!$G5)*52</f>
        <v>-1.3954805216413534E-4</v>
      </c>
      <c r="AF137" s="68">
        <f>(AF113/'UK Pop by Age'!$G5)*52</f>
        <v>-3.4887013041033838E-4</v>
      </c>
      <c r="AG137" s="68">
        <f>(AG113/'UK Pop by Age'!$G5)*52</f>
        <v>-1.3954805216413534E-4</v>
      </c>
      <c r="AH137" s="68">
        <f>(AH113/'UK Pop by Age'!$G5)*52</f>
        <v>-6.9774026082067677E-4</v>
      </c>
      <c r="AI137" s="68">
        <f>(AI113/'UK Pop by Age'!$G5)*52</f>
        <v>2.0932207824620301E-4</v>
      </c>
      <c r="AJ137" s="68">
        <f>(AJ113/'UK Pop by Age'!$G5)*52</f>
        <v>-4.1864415649240603E-4</v>
      </c>
      <c r="AK137" s="68">
        <f>(AK113/'UK Pop by Age'!$G5)*52</f>
        <v>6.2796623473860907E-4</v>
      </c>
      <c r="AL137" s="68">
        <f>(AL113/'UK Pop by Age'!$G5)*52</f>
        <v>3.4887013041033838E-4</v>
      </c>
      <c r="AM137" s="68">
        <f>(AM113/'UK Pop by Age'!$G5)*52</f>
        <v>-1.6745766259696241E-3</v>
      </c>
      <c r="AN137" s="68">
        <f>(AN113/'UK Pop by Age'!$G5)*52</f>
        <v>3.4887013041033838E-4</v>
      </c>
      <c r="AO137" s="68">
        <f>(AO113/'UK Pop by Age'!$G5)*52</f>
        <v>1.9536727302978947E-3</v>
      </c>
      <c r="AP137" s="68">
        <f>(AP113/'UK Pop by Age'!$G5)*52</f>
        <v>-6.9774026082067671E-5</v>
      </c>
      <c r="AQ137" s="68">
        <f>(AQ113/'UK Pop by Age'!$G5)*52</f>
        <v>7.6751428690274436E-4</v>
      </c>
      <c r="AR137" s="68">
        <f>(AR113/'UK Pop by Age'!$G5)*52</f>
        <v>-1.1163844173130827E-3</v>
      </c>
      <c r="AS137" s="68">
        <f>(AS113/'UK Pop by Age'!$G5)*52</f>
        <v>-6.9774026082067671E-5</v>
      </c>
      <c r="AT137" s="68">
        <f>(AT113/'UK Pop by Age'!$G5)*52</f>
        <v>5.5819220865654137E-4</v>
      </c>
      <c r="AU137" s="68">
        <f>(AU113/'UK Pop by Age'!$G5)*52</f>
        <v>-6.9774026082067671E-5</v>
      </c>
      <c r="AV137" s="68">
        <f>(AV113/'UK Pop by Age'!$G5)*52</f>
        <v>-3.4887013041033838E-4</v>
      </c>
      <c r="AW137" s="68">
        <f>(AW113/'UK Pop by Age'!$G5)*52</f>
        <v>-1.3954805216413534E-4</v>
      </c>
      <c r="AX137" s="68">
        <f>(AX113/'UK Pop by Age'!$G5)*52</f>
        <v>3.4887013041033838E-4</v>
      </c>
      <c r="AY137" s="68">
        <f>(AY113/'UK Pop by Age'!$G5)*52</f>
        <v>6.9774026082067671E-5</v>
      </c>
      <c r="AZ137" s="68">
        <f>(AZ113/'UK Pop by Age'!$G5)*52</f>
        <v>8.3728831298481206E-4</v>
      </c>
      <c r="BA137" s="84">
        <f>(BA113/'UK Pop by Age'!$G5)*52</f>
        <v>8.3728831298481206E-4</v>
      </c>
    </row>
    <row r="138" spans="1:53" x14ac:dyDescent="0.25">
      <c r="A138" s="31" t="s">
        <v>44</v>
      </c>
      <c r="B138" s="68">
        <f>(B114/'UK Pop by Age'!$G6)*52</f>
        <v>-1.3970754375062634E-5</v>
      </c>
      <c r="C138" s="68">
        <f>(C114/'UK Pop by Age'!$G6)*52</f>
        <v>1.3970754375062634E-5</v>
      </c>
      <c r="D138" s="68">
        <f>(D114/'UK Pop by Age'!$G6)*52</f>
        <v>3.2598426875146141E-5</v>
      </c>
      <c r="E138" s="68">
        <f>(E114/'UK Pop by Age'!$G6)*52</f>
        <v>-1.3970754375062634E-5</v>
      </c>
      <c r="F138" s="68">
        <f>(F114/'UK Pop by Age'!$G6)*52</f>
        <v>4.6569181250208783E-6</v>
      </c>
      <c r="G138" s="68">
        <f>(G114/'UK Pop by Age'!$G6)*52</f>
        <v>9.3138362500417567E-6</v>
      </c>
      <c r="H138" s="68">
        <f>(H114/'UK Pop by Age'!$G6)*52</f>
        <v>0</v>
      </c>
      <c r="I138" s="68">
        <f>(I114/'UK Pop by Age'!$G6)*52</f>
        <v>7.9167608125354919E-5</v>
      </c>
      <c r="J138" s="68">
        <f>(J114/'UK Pop by Age'!$G6)*52</f>
        <v>4.1912263125187899E-5</v>
      </c>
      <c r="K138" s="68">
        <f>(K114/'UK Pop by Age'!$G6)*52</f>
        <v>-5.1226099375229658E-5</v>
      </c>
      <c r="L138" s="68">
        <f>(L114/'UK Pop by Age'!$G6)*52</f>
        <v>3.2598426875146141E-5</v>
      </c>
      <c r="M138" s="68">
        <f>(M114/'UK Pop by Age'!$G6)*52</f>
        <v>4.1912263125187899E-5</v>
      </c>
      <c r="N138" s="68">
        <f>(N114/'UK Pop by Age'!$G6)*52</f>
        <v>-1.3970754375062634E-5</v>
      </c>
      <c r="O138" s="68">
        <f>(O114/'UK Pop by Age'!$G6)*52</f>
        <v>-4.1912263125187899E-5</v>
      </c>
      <c r="P138" s="68">
        <f>(P114/'UK Pop by Age'!$G6)*52</f>
        <v>-9.3138362500417567E-6</v>
      </c>
      <c r="Q138" s="68">
        <f>(Q114/'UK Pop by Age'!$G6)*52</f>
        <v>0</v>
      </c>
      <c r="R138" s="68">
        <f>(R114/'UK Pop by Age'!$G6)*52</f>
        <v>2.7941508750125268E-5</v>
      </c>
      <c r="S138" s="68">
        <f>(S114/'UK Pop by Age'!$G6)*52</f>
        <v>-1.3970754375062634E-5</v>
      </c>
      <c r="T138" s="68">
        <f>(T114/'UK Pop by Age'!$G6)*52</f>
        <v>-1.8627672500083513E-5</v>
      </c>
      <c r="U138" s="68">
        <f>(U114/'UK Pop by Age'!$G6)*52</f>
        <v>-4.6569181250208778E-5</v>
      </c>
      <c r="V138" s="68">
        <f>(V114/'UK Pop by Age'!$G6)*52</f>
        <v>3.7255345000167027E-5</v>
      </c>
      <c r="W138" s="68">
        <f>(W114/'UK Pop by Age'!$G6)*52</f>
        <v>-9.3138362500417567E-6</v>
      </c>
      <c r="X138" s="68">
        <f>(X114/'UK Pop by Age'!$G6)*52</f>
        <v>-4.6569181250208783E-6</v>
      </c>
      <c r="Y138" s="68">
        <f>(Y114/'UK Pop by Age'!$G6)*52</f>
        <v>4.6569181250208783E-6</v>
      </c>
      <c r="Z138" s="68">
        <f>(Z114/'UK Pop by Age'!$G6)*52</f>
        <v>-4.6569181250208783E-6</v>
      </c>
      <c r="AA138" s="68">
        <f>(AA114/'UK Pop by Age'!$G6)*52</f>
        <v>-4.6569181250208783E-6</v>
      </c>
      <c r="AB138" s="68">
        <f>(AB114/'UK Pop by Age'!$G6)*52</f>
        <v>1.3970754375062634E-5</v>
      </c>
      <c r="AC138" s="68">
        <f>(AC114/'UK Pop by Age'!$G6)*52</f>
        <v>-2.3284590625104389E-5</v>
      </c>
      <c r="AD138" s="68">
        <f>(AD114/'UK Pop by Age'!$G6)*52</f>
        <v>-4.6569181250208783E-6</v>
      </c>
      <c r="AE138" s="68">
        <f>(AE114/'UK Pop by Age'!$G6)*52</f>
        <v>4.6569181250208783E-6</v>
      </c>
      <c r="AF138" s="68">
        <f>(AF114/'UK Pop by Age'!$G6)*52</f>
        <v>-3.2598426875146141E-5</v>
      </c>
      <c r="AG138" s="68">
        <f>(AG114/'UK Pop by Age'!$G6)*52</f>
        <v>-2.7941508750125268E-5</v>
      </c>
      <c r="AH138" s="68">
        <f>(AH114/'UK Pop by Age'!$G6)*52</f>
        <v>6.0539935625271409E-5</v>
      </c>
      <c r="AI138" s="68">
        <f>(AI114/'UK Pop by Age'!$G6)*52</f>
        <v>-6.5196853750292282E-5</v>
      </c>
      <c r="AJ138" s="68">
        <f>(AJ114/'UK Pop by Age'!$G6)*52</f>
        <v>2.3284590625104389E-5</v>
      </c>
      <c r="AK138" s="68">
        <f>(AK114/'UK Pop by Age'!$G6)*52</f>
        <v>-4.6569181250208783E-6</v>
      </c>
      <c r="AL138" s="68">
        <f>(AL114/'UK Pop by Age'!$G6)*52</f>
        <v>-2.7941508750125268E-5</v>
      </c>
      <c r="AM138" s="68">
        <f>(AM114/'UK Pop by Age'!$G6)*52</f>
        <v>0</v>
      </c>
      <c r="AN138" s="68">
        <f>(AN114/'UK Pop by Age'!$G6)*52</f>
        <v>1.8627672500083513E-5</v>
      </c>
      <c r="AO138" s="68">
        <f>(AO114/'UK Pop by Age'!$G6)*52</f>
        <v>-9.3138362500417567E-6</v>
      </c>
      <c r="AP138" s="68">
        <f>(AP114/'UK Pop by Age'!$G6)*52</f>
        <v>-1.8627672500083513E-5</v>
      </c>
      <c r="AQ138" s="68">
        <f>(AQ114/'UK Pop by Age'!$G6)*52</f>
        <v>-1.8627672500083513E-5</v>
      </c>
      <c r="AR138" s="68">
        <f>(AR114/'UK Pop by Age'!$G6)*52</f>
        <v>-4.6569181250208778E-5</v>
      </c>
      <c r="AS138" s="68">
        <f>(AS114/'UK Pop by Age'!$G6)*52</f>
        <v>-2.3284590625104389E-5</v>
      </c>
      <c r="AT138" s="68">
        <f>(AT114/'UK Pop by Age'!$G6)*52</f>
        <v>-2.3284590625104389E-5</v>
      </c>
      <c r="AU138" s="68">
        <f>(AU114/'UK Pop by Age'!$G6)*52</f>
        <v>-4.6569181250208778E-5</v>
      </c>
      <c r="AV138" s="68">
        <f>(AV114/'UK Pop by Age'!$G6)*52</f>
        <v>-1.3970754375062634E-5</v>
      </c>
      <c r="AW138" s="68">
        <f>(AW114/'UK Pop by Age'!$G6)*52</f>
        <v>-2.7941508750125268E-5</v>
      </c>
      <c r="AX138" s="68">
        <f>(AX114/'UK Pop by Age'!$G6)*52</f>
        <v>9.3138362500417567E-6</v>
      </c>
      <c r="AY138" s="68">
        <f>(AY114/'UK Pop by Age'!$G6)*52</f>
        <v>8.8481444375396678E-5</v>
      </c>
      <c r="AZ138" s="68">
        <f>(AZ114/'UK Pop by Age'!$G6)*52</f>
        <v>-1.8627672500083513E-5</v>
      </c>
      <c r="BA138" s="84">
        <f>(BA114/'UK Pop by Age'!$G6)*52</f>
        <v>9.3138362500417567E-6</v>
      </c>
    </row>
    <row r="139" spans="1:53" x14ac:dyDescent="0.25">
      <c r="A139" s="31" t="s">
        <v>45</v>
      </c>
      <c r="B139" s="68">
        <f>(B115/'UK Pop by Age'!$G7)*52</f>
        <v>1.4438724532261684E-5</v>
      </c>
      <c r="C139" s="68">
        <f>(C115/'UK Pop by Age'!$G7)*52</f>
        <v>-4.5378848529965291E-5</v>
      </c>
      <c r="D139" s="68">
        <f>(D115/'UK Pop by Age'!$G7)*52</f>
        <v>6.8068272794947939E-5</v>
      </c>
      <c r="E139" s="68">
        <f>(E115/'UK Pop by Age'!$G7)*52</f>
        <v>8.4569672260389862E-5</v>
      </c>
      <c r="F139" s="68">
        <f>(F115/'UK Pop by Age'!$G7)*52</f>
        <v>-6.6005597861767691E-5</v>
      </c>
      <c r="G139" s="68">
        <f>(G115/'UK Pop by Age'!$G7)*52</f>
        <v>-5.3629548262686252E-5</v>
      </c>
      <c r="H139" s="68">
        <f>(H115/'UK Pop by Age'!$G7)*52</f>
        <v>-2.6814774131343126E-5</v>
      </c>
      <c r="I139" s="68">
        <f>(I115/'UK Pop by Age'!$G7)*52</f>
        <v>-3.7128148797244329E-5</v>
      </c>
      <c r="J139" s="68">
        <f>(J115/'UK Pop by Age'!$G7)*52</f>
        <v>7.0130947728128188E-5</v>
      </c>
      <c r="K139" s="68">
        <f>(K115/'UK Pop by Age'!$G7)*52</f>
        <v>3.3002798930883845E-5</v>
      </c>
      <c r="L139" s="68">
        <f>(L115/'UK Pop by Age'!$G7)*52</f>
        <v>-6.188024799540722E-5</v>
      </c>
      <c r="M139" s="68">
        <f>(M115/'UK Pop by Age'!$G7)*52</f>
        <v>3.094012399770361E-5</v>
      </c>
      <c r="N139" s="68">
        <f>(N115/'UK Pop by Age'!$G7)*52</f>
        <v>5.7754898129046736E-5</v>
      </c>
      <c r="O139" s="68">
        <f>(O115/'UK Pop by Age'!$G7)*52</f>
        <v>7.4256297594488659E-5</v>
      </c>
      <c r="P139" s="68">
        <f>(P115/'UK Pop by Age'!$G7)*52</f>
        <v>-1.010710717258318E-4</v>
      </c>
      <c r="Q139" s="68">
        <f>(Q115/'UK Pop by Age'!$G7)*52</f>
        <v>-1.0313374665901203E-4</v>
      </c>
      <c r="R139" s="68">
        <f>(R115/'UK Pop by Age'!$G7)*52</f>
        <v>-1.381992205230761E-4</v>
      </c>
      <c r="S139" s="68">
        <f>(S115/'UK Pop by Age'!$G7)*52</f>
        <v>-2.2689424264982645E-5</v>
      </c>
      <c r="T139" s="68">
        <f>(T115/'UK Pop by Age'!$G7)*52</f>
        <v>3.094012399770361E-5</v>
      </c>
      <c r="U139" s="68">
        <f>(U115/'UK Pop by Age'!$G7)*52</f>
        <v>8.2506997327209613E-6</v>
      </c>
      <c r="V139" s="68">
        <f>(V115/'UK Pop by Age'!$G7)*52</f>
        <v>3.094012399770361E-5</v>
      </c>
      <c r="W139" s="68">
        <f>(W115/'UK Pop by Age'!$G7)*52</f>
        <v>-2.2689424264982645E-5</v>
      </c>
      <c r="X139" s="68">
        <f>(X115/'UK Pop by Age'!$G7)*52</f>
        <v>1.6501399465441923E-5</v>
      </c>
      <c r="Y139" s="68">
        <f>(Y115/'UK Pop by Age'!$G7)*52</f>
        <v>2.4752099198162884E-5</v>
      </c>
      <c r="Z139" s="68">
        <f>(Z115/'UK Pop by Age'!$G7)*52</f>
        <v>-5.9817573062226971E-5</v>
      </c>
      <c r="AA139" s="68">
        <f>(AA115/'UK Pop by Age'!$G7)*52</f>
        <v>-6.8068272794947939E-5</v>
      </c>
      <c r="AB139" s="68">
        <f>(AB115/'UK Pop by Age'!$G7)*52</f>
        <v>-6.3942922928587455E-5</v>
      </c>
      <c r="AC139" s="68">
        <f>(AC115/'UK Pop by Age'!$G7)*52</f>
        <v>-9.282037199311083E-5</v>
      </c>
      <c r="AD139" s="68">
        <f>(AD115/'UK Pop by Age'!$G7)*52</f>
        <v>-5.1566873329506017E-5</v>
      </c>
      <c r="AE139" s="68">
        <f>(AE115/'UK Pop by Age'!$G7)*52</f>
        <v>-4.9504198396325768E-5</v>
      </c>
      <c r="AF139" s="68">
        <f>(AF115/'UK Pop by Age'!$G7)*52</f>
        <v>-4.3316173596785055E-5</v>
      </c>
      <c r="AG139" s="68">
        <f>(AG115/'UK Pop by Age'!$G7)*52</f>
        <v>-1.7120201945395995E-4</v>
      </c>
      <c r="AH139" s="68">
        <f>(AH115/'UK Pop by Age'!$G7)*52</f>
        <v>4.9504198396325768E-5</v>
      </c>
      <c r="AI139" s="68">
        <f>(AI115/'UK Pop by Age'!$G7)*52</f>
        <v>2.8877449064523368E-5</v>
      </c>
      <c r="AJ139" s="68">
        <f>(AJ115/'UK Pop by Age'!$G7)*52</f>
        <v>-1.8564074398622165E-5</v>
      </c>
      <c r="AK139" s="68">
        <f>(AK115/'UK Pop by Age'!$G7)*52</f>
        <v>-1.1344712132491322E-4</v>
      </c>
      <c r="AL139" s="68">
        <f>(AL115/'UK Pop by Age'!$G7)*52</f>
        <v>4.5378848529965291E-5</v>
      </c>
      <c r="AM139" s="68">
        <f>(AM115/'UK Pop by Age'!$G7)*52</f>
        <v>-5.7754898129046736E-5</v>
      </c>
      <c r="AN139" s="68">
        <f>(AN115/'UK Pop by Age'!$G7)*52</f>
        <v>-2.0626749331802403E-6</v>
      </c>
      <c r="AO139" s="68">
        <f>(AO115/'UK Pop by Age'!$G7)*52</f>
        <v>7.8381647460849143E-5</v>
      </c>
      <c r="AP139" s="68">
        <f>(AP115/'UK Pop by Age'!$G7)*52</f>
        <v>-5.3629548262686252E-5</v>
      </c>
      <c r="AQ139" s="68">
        <f>(AQ115/'UK Pop by Age'!$G7)*52</f>
        <v>4.1253498663604807E-6</v>
      </c>
      <c r="AR139" s="68">
        <f>(AR115/'UK Pop by Age'!$G7)*52</f>
        <v>-5.7754898129046736E-5</v>
      </c>
      <c r="AS139" s="68">
        <f>(AS115/'UK Pop by Age'!$G7)*52</f>
        <v>0</v>
      </c>
      <c r="AT139" s="68">
        <f>(AT115/'UK Pop by Age'!$G7)*52</f>
        <v>1.2376049599081442E-5</v>
      </c>
      <c r="AU139" s="68">
        <f>(AU115/'UK Pop by Age'!$G7)*52</f>
        <v>-4.3316173596785055E-5</v>
      </c>
      <c r="AV139" s="68">
        <f>(AV115/'UK Pop by Age'!$G7)*52</f>
        <v>-5.9817573062226971E-5</v>
      </c>
      <c r="AW139" s="68">
        <f>(AW115/'UK Pop by Age'!$G7)*52</f>
        <v>-1.0313374665901202E-5</v>
      </c>
      <c r="AX139" s="68">
        <f>(AX115/'UK Pop by Age'!$G7)*52</f>
        <v>-2.2689424264982645E-5</v>
      </c>
      <c r="AY139" s="68">
        <f>(AY115/'UK Pop by Age'!$G7)*52</f>
        <v>4.1253498663604807E-5</v>
      </c>
      <c r="AZ139" s="68">
        <f>(AZ115/'UK Pop by Age'!$G7)*52</f>
        <v>7.219362266130841E-5</v>
      </c>
      <c r="BA139" s="84">
        <f>(BA115/'UK Pop by Age'!$G7)*52</f>
        <v>-3.7128148797244329E-5</v>
      </c>
    </row>
    <row r="140" spans="1:53" x14ac:dyDescent="0.25">
      <c r="A140" s="31" t="s">
        <v>46</v>
      </c>
      <c r="B140" s="68">
        <f>(B116/'UK Pop by Age'!$G8)*52</f>
        <v>-2.759414724171657E-4</v>
      </c>
      <c r="C140" s="68">
        <f>(C116/'UK Pop by Age'!$G8)*52</f>
        <v>-4.305899899256871E-4</v>
      </c>
      <c r="D140" s="68">
        <f>(D116/'UK Pop by Age'!$G8)*52</f>
        <v>-4.0633139894395817E-4</v>
      </c>
      <c r="E140" s="68">
        <f>(E116/'UK Pop by Age'!$G8)*52</f>
        <v>-6.3678801327038222E-5</v>
      </c>
      <c r="F140" s="68">
        <f>(F116/'UK Pop by Age'!$G8)*52</f>
        <v>-1.1219598329049593E-4</v>
      </c>
      <c r="G140" s="68">
        <f>(G116/'UK Pop by Age'!$G8)*52</f>
        <v>1.2129295490864425E-4</v>
      </c>
      <c r="H140" s="68">
        <f>(H116/'UK Pop by Age'!$G8)*52</f>
        <v>-1.5161619363580532E-5</v>
      </c>
      <c r="I140" s="68">
        <f>(I116/'UK Pop by Age'!$G8)*52</f>
        <v>5.1549505836173801E-5</v>
      </c>
      <c r="J140" s="68">
        <f>(J116/'UK Pop by Age'!$G8)*52</f>
        <v>1.061313355450637E-4</v>
      </c>
      <c r="K140" s="68">
        <f>(K116/'UK Pop by Age'!$G8)*52</f>
        <v>-6.0646477454322127E-5</v>
      </c>
      <c r="L140" s="68">
        <f>(L116/'UK Pop by Age'!$G8)*52</f>
        <v>-1.5161619363580532E-5</v>
      </c>
      <c r="M140" s="68">
        <f>(M116/'UK Pop by Age'!$G8)*52</f>
        <v>-3.0323238727161057E-4</v>
      </c>
      <c r="N140" s="68">
        <f>(N116/'UK Pop by Age'!$G8)*52</f>
        <v>4.7607484801642861E-4</v>
      </c>
      <c r="O140" s="68">
        <f>(O116/'UK Pop by Age'!$G8)*52</f>
        <v>9.0969716181483193E-6</v>
      </c>
      <c r="P140" s="68">
        <f>(P116/'UK Pop by Age'!$G8)*52</f>
        <v>-3.5478189310778443E-4</v>
      </c>
      <c r="Q140" s="68">
        <f>(Q116/'UK Pop by Age'!$G8)*52</f>
        <v>-8.6724462759680643E-4</v>
      </c>
      <c r="R140" s="68">
        <f>(R116/'UK Pop by Age'!$G8)*52</f>
        <v>-1.8193943236296639E-5</v>
      </c>
      <c r="S140" s="68">
        <f>(S116/'UK Pop by Age'!$G8)*52</f>
        <v>-8.7937392308767078E-5</v>
      </c>
      <c r="T140" s="68">
        <f>(T116/'UK Pop by Age'!$G8)*52</f>
        <v>-6.3678801327038222E-5</v>
      </c>
      <c r="U140" s="68">
        <f>(U116/'UK Pop by Age'!$G8)*52</f>
        <v>-1.6981013687210195E-4</v>
      </c>
      <c r="V140" s="68">
        <f>(V116/'UK Pop by Age'!$G8)*52</f>
        <v>1.2129295490864425E-5</v>
      </c>
      <c r="W140" s="68">
        <f>(W116/'UK Pop by Age'!$G8)*52</f>
        <v>-2.1226267109012744E-5</v>
      </c>
      <c r="X140" s="68">
        <f>(X116/'UK Pop by Age'!$G8)*52</f>
        <v>8.4905068436050976E-5</v>
      </c>
      <c r="Y140" s="68">
        <f>(Y116/'UK Pop by Age'!$G8)*52</f>
        <v>-1.5161619363580529E-4</v>
      </c>
      <c r="Z140" s="68">
        <f>(Z116/'UK Pop by Age'!$G8)*52</f>
        <v>-3.3355562599877169E-5</v>
      </c>
      <c r="AA140" s="68">
        <f>(AA116/'UK Pop by Age'!$G8)*52</f>
        <v>9.096971618148318E-5</v>
      </c>
      <c r="AB140" s="68">
        <f>(AB116/'UK Pop by Age'!$G8)*52</f>
        <v>-1.1522830716321204E-4</v>
      </c>
      <c r="AC140" s="68">
        <f>(AC116/'UK Pop by Age'!$G8)*52</f>
        <v>0</v>
      </c>
      <c r="AD140" s="68">
        <f>(AD116/'UK Pop by Age'!$G8)*52</f>
        <v>-9.096971618148318E-5</v>
      </c>
      <c r="AE140" s="68">
        <f>(AE116/'UK Pop by Age'!$G8)*52</f>
        <v>-2.3045661432642407E-4</v>
      </c>
      <c r="AF140" s="68">
        <f>(AF116/'UK Pop by Age'!$G8)*52</f>
        <v>-9.7034363926915397E-5</v>
      </c>
      <c r="AG140" s="68">
        <f>(AG116/'UK Pop by Age'!$G8)*52</f>
        <v>-2.4258590981728851E-4</v>
      </c>
      <c r="AH140" s="68">
        <f>(AH116/'UK Pop by Age'!$G8)*52</f>
        <v>3.4568492148963608E-4</v>
      </c>
      <c r="AI140" s="68">
        <f>(AI116/'UK Pop by Age'!$G8)*52</f>
        <v>1.3342225039950867E-4</v>
      </c>
      <c r="AJ140" s="68">
        <f>(AJ116/'UK Pop by Age'!$G8)*52</f>
        <v>2.7290914854444958E-5</v>
      </c>
      <c r="AK140" s="68">
        <f>(AK116/'UK Pop by Age'!$G8)*52</f>
        <v>9.0969716181483193E-6</v>
      </c>
      <c r="AL140" s="68">
        <f>(AL116/'UK Pop by Age'!$G8)*52</f>
        <v>-3.3355562599877169E-5</v>
      </c>
      <c r="AM140" s="68">
        <f>(AM116/'UK Pop by Age'!$G8)*52</f>
        <v>9.0969716181483193E-6</v>
      </c>
      <c r="AN140" s="68">
        <f>(AN116/'UK Pop by Age'!$G8)*52</f>
        <v>3.4568492148963608E-4</v>
      </c>
      <c r="AO140" s="68">
        <f>(AO116/'UK Pop by Age'!$G8)*52</f>
        <v>-3.3355562599877169E-5</v>
      </c>
      <c r="AP140" s="68">
        <f>(AP116/'UK Pop by Age'!$G8)*52</f>
        <v>-2.2742429045370798E-4</v>
      </c>
      <c r="AQ140" s="68">
        <f>(AQ116/'UK Pop by Age'!$G8)*52</f>
        <v>-1.6677781299938584E-4</v>
      </c>
      <c r="AR140" s="68">
        <f>(AR116/'UK Pop by Age'!$G8)*52</f>
        <v>-6.0646477454322123E-6</v>
      </c>
      <c r="AS140" s="68">
        <f>(AS116/'UK Pop by Age'!$G8)*52</f>
        <v>1.3645457427222476E-4</v>
      </c>
      <c r="AT140" s="68">
        <f>(AT116/'UK Pop by Age'!$G8)*52</f>
        <v>2.3955358594457239E-4</v>
      </c>
      <c r="AU140" s="68">
        <f>(AU116/'UK Pop by Age'!$G8)*52</f>
        <v>4.8517181963457699E-5</v>
      </c>
      <c r="AV140" s="68">
        <f>(AV116/'UK Pop by Age'!$G8)*52</f>
        <v>6.0646477454322123E-6</v>
      </c>
      <c r="AW140" s="68">
        <f>(AW116/'UK Pop by Age'!$G8)*52</f>
        <v>-2.7290914854444958E-5</v>
      </c>
      <c r="AX140" s="68">
        <f>(AX116/'UK Pop by Age'!$G8)*52</f>
        <v>1.7284246074481804E-4</v>
      </c>
      <c r="AY140" s="68">
        <f>(AY116/'UK Pop by Age'!$G8)*52</f>
        <v>1.4555154589037311E-4</v>
      </c>
      <c r="AZ140" s="68">
        <f>(AZ116/'UK Pop by Age'!$G8)*52</f>
        <v>3.0323238727161063E-5</v>
      </c>
      <c r="BA140" s="84">
        <f>(BA116/'UK Pop by Age'!$G8)*52</f>
        <v>-5.7614153581606018E-5</v>
      </c>
    </row>
    <row r="141" spans="1:53" x14ac:dyDescent="0.25">
      <c r="A141" s="31" t="s">
        <v>47</v>
      </c>
      <c r="B141" s="68">
        <f>(B117/'UK Pop by Age'!$G9)*52</f>
        <v>-1.6425916184807199E-3</v>
      </c>
      <c r="C141" s="68">
        <f>(C117/'UK Pop by Age'!$G9)*52</f>
        <v>-1.110704808686963E-3</v>
      </c>
      <c r="D141" s="68">
        <f>(D117/'UK Pop by Age'!$G9)*52</f>
        <v>-1.4626887269328318E-3</v>
      </c>
      <c r="E141" s="68">
        <f>(E117/'UK Pop by Age'!$G9)*52</f>
        <v>-1.7286321318297103E-3</v>
      </c>
      <c r="F141" s="68">
        <f>(F117/'UK Pop by Age'!$G9)*52</f>
        <v>-1.063773619587514E-3</v>
      </c>
      <c r="G141" s="68">
        <f>(G117/'UK Pop by Age'!$G9)*52</f>
        <v>-6.0228359344293065E-4</v>
      </c>
      <c r="H141" s="68">
        <f>(H117/'UK Pop by Age'!$G9)*52</f>
        <v>-3.2851832369614403E-4</v>
      </c>
      <c r="I141" s="68">
        <f>(I117/'UK Pop by Age'!$G9)*52</f>
        <v>-5.6317426919338975E-4</v>
      </c>
      <c r="J141" s="68">
        <f>(J117/'UK Pop by Age'!$G9)*52</f>
        <v>7.6654275529100275E-4</v>
      </c>
      <c r="K141" s="68">
        <f>(K117/'UK Pop by Age'!$G9)*52</f>
        <v>-1.2671421056851268E-3</v>
      </c>
      <c r="L141" s="68">
        <f>(L117/'UK Pop by Age'!$G9)*52</f>
        <v>-2.1197253743251198E-3</v>
      </c>
      <c r="M141" s="68">
        <f>(M117/'UK Pop by Age'!$G9)*52</f>
        <v>-1.5956604293812708E-3</v>
      </c>
      <c r="N141" s="68">
        <f>(N117/'UK Pop by Age'!$G9)*52</f>
        <v>4.4584629644476686E-4</v>
      </c>
      <c r="O141" s="68">
        <f>(O117/'UK Pop by Age'!$G9)*52</f>
        <v>-1.1732797274862288E-3</v>
      </c>
      <c r="P141" s="68">
        <f>(P117/'UK Pop by Age'!$G9)*52</f>
        <v>-2.6672559138186929E-3</v>
      </c>
      <c r="Q141" s="68">
        <f>(Q117/'UK Pop by Age'!$G9)*52</f>
        <v>-3.3946893448601545E-3</v>
      </c>
      <c r="R141" s="68">
        <f>(R117/'UK Pop by Age'!$G9)*52</f>
        <v>1.799028915478884E-4</v>
      </c>
      <c r="S141" s="68">
        <f>(S117/'UK Pop by Age'!$G9)*52</f>
        <v>1.1263485383867795E-3</v>
      </c>
      <c r="T141" s="68">
        <f>(T117/'UK Pop by Age'!$G9)*52</f>
        <v>5.9446172859302252E-4</v>
      </c>
      <c r="U141" s="68">
        <f>(U117/'UK Pop by Age'!$G9)*52</f>
        <v>-8.6040513348990106E-4</v>
      </c>
      <c r="V141" s="68">
        <f>(V117/'UK Pop by Age'!$G9)*52</f>
        <v>8.2911767409026829E-4</v>
      </c>
      <c r="W141" s="68">
        <f>(W117/'UK Pop by Age'!$G9)*52</f>
        <v>-3.8327137764550137E-4</v>
      </c>
      <c r="X141" s="68">
        <f>(X117/'UK Pop by Age'!$G9)*52</f>
        <v>3.2069645884623584E-4</v>
      </c>
      <c r="Y141" s="68">
        <f>(Y117/'UK Pop by Age'!$G9)*52</f>
        <v>3.9891510734531771E-4</v>
      </c>
      <c r="Z141" s="68">
        <f>(Z117/'UK Pop by Age'!$G9)*52</f>
        <v>9.3862378198898282E-5</v>
      </c>
      <c r="AA141" s="68">
        <f>(AA117/'UK Pop by Age'!$G9)*52</f>
        <v>-3.6762764794568499E-4</v>
      </c>
      <c r="AB141" s="68">
        <f>(AB117/'UK Pop by Age'!$G9)*52</f>
        <v>1.0168424304880647E-4</v>
      </c>
      <c r="AC141" s="68">
        <f>(AC117/'UK Pop by Age'!$G9)*52</f>
        <v>-2.8158713459669487E-4</v>
      </c>
      <c r="AD141" s="68">
        <f>(AD117/'UK Pop by Age'!$G9)*52</f>
        <v>-6.0228359344293065E-4</v>
      </c>
      <c r="AE141" s="68">
        <f>(AE117/'UK Pop by Age'!$G9)*52</f>
        <v>2.502996751970621E-4</v>
      </c>
      <c r="AF141" s="68">
        <f>(AF117/'UK Pop by Age'!$G9)*52</f>
        <v>4.7713375584439958E-4</v>
      </c>
      <c r="AG141" s="68">
        <f>(AG117/'UK Pop by Age'!$G9)*52</f>
        <v>-2.3465594549724572E-4</v>
      </c>
      <c r="AH141" s="68">
        <f>(AH117/'UK Pop by Age'!$G9)*52</f>
        <v>1.1732797274862286E-4</v>
      </c>
      <c r="AI141" s="68">
        <f>(AI117/'UK Pop by Age'!$G9)*52</f>
        <v>-1.4861543214825563E-4</v>
      </c>
      <c r="AJ141" s="68">
        <f>(AJ117/'UK Pop by Age'!$G9)*52</f>
        <v>-1.799028915478884E-4</v>
      </c>
      <c r="AK141" s="68">
        <f>(AK117/'UK Pop by Age'!$G9)*52</f>
        <v>1.7208102669798021E-4</v>
      </c>
      <c r="AL141" s="68">
        <f>(AL117/'UK Pop by Age'!$G9)*52</f>
        <v>1.3297170244843924E-4</v>
      </c>
      <c r="AM141" s="68">
        <f>(AM117/'UK Pop by Age'!$G9)*52</f>
        <v>-2.4247781034715391E-4</v>
      </c>
      <c r="AN141" s="68">
        <f>(AN117/'UK Pop by Age'!$G9)*52</f>
        <v>-4.6931189099449144E-4</v>
      </c>
      <c r="AO141" s="68">
        <f>(AO117/'UK Pop by Age'!$G9)*52</f>
        <v>2.9723086429651126E-4</v>
      </c>
      <c r="AP141" s="68">
        <f>(AP117/'UK Pop by Age'!$G9)*52</f>
        <v>-9.3862378198898282E-5</v>
      </c>
      <c r="AQ141" s="68">
        <f>(AQ117/'UK Pop by Age'!$G9)*52</f>
        <v>-2.0336848609761295E-4</v>
      </c>
      <c r="AR141" s="68">
        <f>(AR117/'UK Pop by Age'!$G9)*52</f>
        <v>4.6931189099449141E-5</v>
      </c>
      <c r="AS141" s="68">
        <f>(AS117/'UK Pop by Age'!$G9)*52</f>
        <v>7.3525529589136998E-4</v>
      </c>
      <c r="AT141" s="68">
        <f>(AT117/'UK Pop by Age'!$G9)*52</f>
        <v>7.8218648499081911E-5</v>
      </c>
      <c r="AU141" s="68">
        <f>(AU117/'UK Pop by Age'!$G9)*52</f>
        <v>-3.3634018854605217E-4</v>
      </c>
      <c r="AV141" s="68">
        <f>(AV117/'UK Pop by Age'!$G9)*52</f>
        <v>3.3634018854605217E-4</v>
      </c>
      <c r="AW141" s="68">
        <f>(AW117/'UK Pop by Age'!$G9)*52</f>
        <v>7.2743343104146184E-4</v>
      </c>
      <c r="AX141" s="68">
        <f>(AX117/'UK Pop by Age'!$G9)*52</f>
        <v>-5.4753053949357333E-5</v>
      </c>
      <c r="AY141" s="68">
        <f>(AY117/'UK Pop by Age'!$G9)*52</f>
        <v>-1.6425916184807201E-4</v>
      </c>
      <c r="AZ141" s="68">
        <f>(AZ117/'UK Pop by Age'!$G9)*52</f>
        <v>2.8158713459669487E-4</v>
      </c>
      <c r="BA141" s="84">
        <f>(BA117/'UK Pop by Age'!$G9)*52</f>
        <v>-1.5643729699816382E-4</v>
      </c>
    </row>
    <row r="142" spans="1:53" x14ac:dyDescent="0.25">
      <c r="A142" s="31" t="s">
        <v>48</v>
      </c>
      <c r="B142" s="68">
        <f>(B118/'UK Pop by Age'!$G10)*52</f>
        <v>-7.1035452748684199E-3</v>
      </c>
      <c r="C142" s="68">
        <f>(C118/'UK Pop by Age'!$G10)*52</f>
        <v>-7.5159233713495465E-3</v>
      </c>
      <c r="D142" s="68">
        <f>(D118/'UK Pop by Age'!$G10)*52</f>
        <v>-6.0127386970796363E-3</v>
      </c>
      <c r="E142" s="68">
        <f>(E118/'UK Pop by Age'!$G10)*52</f>
        <v>-7.422805736660259E-3</v>
      </c>
      <c r="F142" s="68">
        <f>(F118/'UK Pop by Age'!$G10)*52</f>
        <v>-7.1168477941097475E-3</v>
      </c>
      <c r="G142" s="68">
        <f>(G118/'UK Pop by Age'!$G10)*52</f>
        <v>-1.6628149051658284E-3</v>
      </c>
      <c r="H142" s="68">
        <f>(H118/'UK Pop by Age'!$G10)*52</f>
        <v>-1.3302519241326629E-3</v>
      </c>
      <c r="I142" s="68">
        <f>(I118/'UK Pop by Age'!$G10)*52</f>
        <v>-3.0462769062637981E-3</v>
      </c>
      <c r="J142" s="68">
        <f>(J118/'UK Pop by Age'!$G10)*52</f>
        <v>1.1839242124780699E-3</v>
      </c>
      <c r="K142" s="68">
        <f>(K118/'UK Pop by Age'!$G10)*52</f>
        <v>-8.6333349876209827E-3</v>
      </c>
      <c r="L142" s="68">
        <f>(L118/'UK Pop by Age'!$G10)*52</f>
        <v>-8.7929652185169023E-3</v>
      </c>
      <c r="M142" s="68">
        <f>(M118/'UK Pop by Age'!$G10)*52</f>
        <v>-5.2411925810826919E-3</v>
      </c>
      <c r="N142" s="68">
        <f>(N118/'UK Pop by Age'!$G10)*52</f>
        <v>-1.1972267317193967E-3</v>
      </c>
      <c r="O142" s="68">
        <f>(O118/'UK Pop by Age'!$G10)*52</f>
        <v>-1.0109914623408238E-3</v>
      </c>
      <c r="P142" s="68">
        <f>(P118/'UK Pop by Age'!$G10)*52</f>
        <v>-7.1168477941097475E-3</v>
      </c>
      <c r="Q142" s="68">
        <f>(Q118/'UK Pop by Age'!$G10)*52</f>
        <v>-7.4760158136255661E-3</v>
      </c>
      <c r="R142" s="68">
        <f>(R118/'UK Pop by Age'!$G10)*52</f>
        <v>-1.2637393279260297E-3</v>
      </c>
      <c r="S142" s="68">
        <f>(S118/'UK Pop by Age'!$G10)*52</f>
        <v>3.9907557723979888E-3</v>
      </c>
      <c r="T142" s="68">
        <f>(T118/'UK Pop by Age'!$G10)*52</f>
        <v>2.5939912520586928E-3</v>
      </c>
      <c r="U142" s="68">
        <f>(U118/'UK Pop by Age'!$G10)*52</f>
        <v>9.7108390461684386E-4</v>
      </c>
      <c r="V142" s="68">
        <f>(V118/'UK Pop by Age'!$G10)*52</f>
        <v>3.445352483503597E-3</v>
      </c>
      <c r="W142" s="68">
        <f>(W118/'UK Pop by Age'!$G10)*52</f>
        <v>9.7108390461684386E-4</v>
      </c>
      <c r="X142" s="68">
        <f>(X118/'UK Pop by Age'!$G10)*52</f>
        <v>-4.6558817344643198E-4</v>
      </c>
      <c r="Y142" s="68">
        <f>(Y118/'UK Pop by Age'!$G10)*52</f>
        <v>2.6605038482653255E-5</v>
      </c>
      <c r="Z142" s="68">
        <f>(Z118/'UK Pop by Age'!$G10)*52</f>
        <v>2.1417055978535872E-3</v>
      </c>
      <c r="AA142" s="68">
        <f>(AA118/'UK Pop by Age'!$G10)*52</f>
        <v>2.4476635404040996E-3</v>
      </c>
      <c r="AB142" s="68">
        <f>(AB118/'UK Pop by Age'!$G10)*52</f>
        <v>5.1879825041173855E-4</v>
      </c>
      <c r="AC142" s="68">
        <f>(AC118/'UK Pop by Age'!$G10)*52</f>
        <v>-2.2614282710255271E-4</v>
      </c>
      <c r="AD142" s="68">
        <f>(AD118/'UK Pop by Age'!$G10)*52</f>
        <v>1.6761174244071552E-3</v>
      </c>
      <c r="AE142" s="68">
        <f>(AE118/'UK Pop by Age'!$G10)*52</f>
        <v>-6.3852092358367824E-4</v>
      </c>
      <c r="AF142" s="68">
        <f>(AF118/'UK Pop by Age'!$G10)*52</f>
        <v>5.8531084661837167E-4</v>
      </c>
      <c r="AG142" s="68">
        <f>(AG118/'UK Pop by Age'!$G10)*52</f>
        <v>1.5963023089591956E-4</v>
      </c>
      <c r="AH142" s="68">
        <f>(AH118/'UK Pop by Age'!$G10)*52</f>
        <v>5.4540328889439178E-4</v>
      </c>
      <c r="AI142" s="68">
        <f>(AI118/'UK Pop by Age'!$G10)*52</f>
        <v>-1.077504058547457E-3</v>
      </c>
      <c r="AJ142" s="68">
        <f>(AJ118/'UK Pop by Age'!$G10)*52</f>
        <v>2.2481257517842001E-3</v>
      </c>
      <c r="AK142" s="68">
        <f>(AK118/'UK Pop by Age'!$G10)*52</f>
        <v>1.822445136061748E-3</v>
      </c>
      <c r="AL142" s="68">
        <f>(AL118/'UK Pop by Age'!$G10)*52</f>
        <v>1.0375965008234771E-3</v>
      </c>
      <c r="AM142" s="68">
        <f>(AM118/'UK Pop by Age'!$G10)*52</f>
        <v>1.2504368086847031E-3</v>
      </c>
      <c r="AN142" s="68">
        <f>(AN118/'UK Pop by Age'!$G10)*52</f>
        <v>1.7426300206137882E-3</v>
      </c>
      <c r="AO142" s="68">
        <f>(AO118/'UK Pop by Age'!$G10)*52</f>
        <v>1.1174116162714369E-3</v>
      </c>
      <c r="AP142" s="68">
        <f>(AP118/'UK Pop by Age'!$G10)*52</f>
        <v>1.7027224628898083E-3</v>
      </c>
      <c r="AQ142" s="68">
        <f>(AQ118/'UK Pop by Age'!$G10)*52</f>
        <v>2.0086804054403212E-3</v>
      </c>
      <c r="AR142" s="68">
        <f>(AR118/'UK Pop by Age'!$G10)*52</f>
        <v>2.0884955208882805E-3</v>
      </c>
      <c r="AS142" s="68">
        <f>(AS118/'UK Pop by Age'!$G10)*52</f>
        <v>3.1659995794357377E-3</v>
      </c>
      <c r="AT142" s="68">
        <f>(AT118/'UK Pop by Age'!$G10)*52</f>
        <v>6.518234428250048E-4</v>
      </c>
      <c r="AU142" s="68">
        <f>(AU118/'UK Pop by Age'!$G10)*52</f>
        <v>3.3389323295729841E-3</v>
      </c>
      <c r="AV142" s="68">
        <f>(AV118/'UK Pop by Age'!$G10)*52</f>
        <v>5.2811001388066723E-3</v>
      </c>
      <c r="AW142" s="68">
        <f>(AW118/'UK Pop by Age'!$G10)*52</f>
        <v>4.1636885225352352E-3</v>
      </c>
      <c r="AX142" s="68">
        <f>(AX118/'UK Pop by Age'!$G10)*52</f>
        <v>1.5031846742699091E-3</v>
      </c>
      <c r="AY142" s="68">
        <f>(AY118/'UK Pop by Age'!$G10)*52</f>
        <v>3.3655373680556372E-3</v>
      </c>
      <c r="AZ142" s="68">
        <f>(AZ118/'UK Pop by Age'!$G10)*52</f>
        <v>2.1683106363362403E-3</v>
      </c>
      <c r="BA142" s="84">
        <f>(BA118/'UK Pop by Age'!$G10)*52</f>
        <v>2.8999491946092052E-3</v>
      </c>
    </row>
    <row r="143" spans="1:53" x14ac:dyDescent="0.25">
      <c r="A143" s="49" t="s">
        <v>49</v>
      </c>
      <c r="B143" s="76">
        <f>(B119/'UK Pop by Age'!$G11)*52</f>
        <v>-4.7001956137234159E-2</v>
      </c>
      <c r="C143" s="76">
        <f>(C119/'UK Pop by Age'!$G11)*52</f>
        <v>-7.8674980575283951E-2</v>
      </c>
      <c r="D143" s="76">
        <f>(D119/'UK Pop by Age'!$G11)*52</f>
        <v>-8.4410640449482072E-2</v>
      </c>
      <c r="E143" s="76">
        <f>(E119/'UK Pop by Age'!$G11)*52</f>
        <v>-7.2330224077277183E-2</v>
      </c>
      <c r="F143" s="76">
        <f>(F119/'UK Pop by Age'!$G11)*52</f>
        <v>-6.4208935759828514E-2</v>
      </c>
      <c r="G143" s="76">
        <f>(G119/'UK Pop by Age'!$G11)*52</f>
        <v>-3.3145007945587369E-2</v>
      </c>
      <c r="H143" s="76">
        <f>(H119/'UK Pop by Age'!$G11)*52</f>
        <v>-1.3349367671806243E-2</v>
      </c>
      <c r="I143" s="76">
        <f>(I119/'UK Pop by Age'!$G11)*52</f>
        <v>-3.0201040930512228E-2</v>
      </c>
      <c r="J143" s="76">
        <f>(J119/'UK Pop by Age'!$G11)*52</f>
        <v>-4.1621602626924414E-3</v>
      </c>
      <c r="K143" s="76">
        <f>(K119/'UK Pop by Age'!$G11)*52</f>
        <v>-6.4513484071732838E-2</v>
      </c>
      <c r="L143" s="76">
        <f>(L119/'UK Pop by Age'!$G11)*52</f>
        <v>-6.4513484071732838E-2</v>
      </c>
      <c r="M143" s="76">
        <f>(M119/'UK Pop by Age'!$G11)*52</f>
        <v>-4.2636763666605501E-2</v>
      </c>
      <c r="N143" s="76">
        <f>(N119/'UK Pop by Age'!$G11)*52</f>
        <v>-1.1420561696412186E-2</v>
      </c>
      <c r="O143" s="76">
        <f>(O119/'UK Pop by Age'!$G11)*52</f>
        <v>-2.3704010276553292E-2</v>
      </c>
      <c r="P143" s="76">
        <f>(P119/'UK Pop by Age'!$G11)*52</f>
        <v>-4.9590616788420916E-2</v>
      </c>
      <c r="Q143" s="76">
        <f>(Q119/'UK Pop by Age'!$G11)*52</f>
        <v>-4.365192470628658E-2</v>
      </c>
      <c r="R143" s="76">
        <f>(R119/'UK Pop by Age'!$G11)*52</f>
        <v>-4.314434418644604E-3</v>
      </c>
      <c r="S143" s="76">
        <f>(S119/'UK Pop by Age'!$G11)*52</f>
        <v>3.3398798205507639E-2</v>
      </c>
      <c r="T143" s="76">
        <f>(T119/'UK Pop by Age'!$G11)*52</f>
        <v>8.222804421416775E-3</v>
      </c>
      <c r="U143" s="76">
        <f>(U119/'UK Pop by Age'!$G11)*52</f>
        <v>1.2080416372204892E-2</v>
      </c>
      <c r="V143" s="76">
        <f>(V119/'UK Pop by Age'!$G11)*52</f>
        <v>1.3450883775774353E-2</v>
      </c>
      <c r="W143" s="76">
        <f>(W119/'UK Pop by Age'!$G11)*52</f>
        <v>5.5833857182459581E-3</v>
      </c>
      <c r="X143" s="76">
        <f>(X119/'UK Pop by Age'!$G11)*52</f>
        <v>7.4614336416559618E-3</v>
      </c>
      <c r="Y143" s="76">
        <f>(Y119/'UK Pop by Age'!$G11)*52</f>
        <v>5.0758051984054163E-3</v>
      </c>
      <c r="Z143" s="76">
        <f>(Z119/'UK Pop by Age'!$G11)*52</f>
        <v>4.0098861067402788E-3</v>
      </c>
      <c r="AA143" s="76">
        <f>(AA119/'UK Pop by Age'!$G11)*52</f>
        <v>8.6288688372892081E-3</v>
      </c>
      <c r="AB143" s="76">
        <f>(AB119/'UK Pop by Age'!$G11)*52</f>
        <v>-8.3750785773689367E-3</v>
      </c>
      <c r="AC143" s="76">
        <f>(AC119/'UK Pop by Age'!$G11)*52</f>
        <v>-3.5530636388837918E-4</v>
      </c>
      <c r="AD143" s="76">
        <f>(AD119/'UK Pop by Age'!$G11)*52</f>
        <v>-2.0303220793621663E-3</v>
      </c>
      <c r="AE143" s="76">
        <f>(AE119/'UK Pop by Age'!$G11)*52</f>
        <v>4.4667085745967658E-3</v>
      </c>
      <c r="AF143" s="76">
        <f>(AF119/'UK Pop by Age'!$G11)*52</f>
        <v>3.5530636388837913E-3</v>
      </c>
      <c r="AG143" s="76">
        <f>(AG119/'UK Pop by Age'!$G11)*52</f>
        <v>-4.0606441587243331E-4</v>
      </c>
      <c r="AH143" s="76">
        <f>(AH119/'UK Pop by Age'!$G11)*52</f>
        <v>3.3500314309475748E-3</v>
      </c>
      <c r="AI143" s="76">
        <f>(AI119/'UK Pop by Age'!$G11)*52</f>
        <v>3.502305586899737E-3</v>
      </c>
      <c r="AJ143" s="76">
        <f>(AJ119/'UK Pop by Age'!$G11)*52</f>
        <v>1.1775868060300567E-2</v>
      </c>
      <c r="AK143" s="76">
        <f>(AK119/'UK Pop by Age'!$G11)*52</f>
        <v>6.8523370178473122E-3</v>
      </c>
      <c r="AL143" s="76">
        <f>(AL119/'UK Pop by Age'!$G11)*52</f>
        <v>1.1014497280539754E-2</v>
      </c>
      <c r="AM143" s="76">
        <f>(AM119/'UK Pop by Age'!$G11)*52</f>
        <v>6.1417242900705538E-3</v>
      </c>
      <c r="AN143" s="76">
        <f>(AN119/'UK Pop by Age'!$G11)*52</f>
        <v>8.8319010452254237E-3</v>
      </c>
      <c r="AO143" s="76">
        <f>(AO119/'UK Pop by Age'!$G11)*52</f>
        <v>6.1417242900705538E-3</v>
      </c>
      <c r="AP143" s="76">
        <f>(AP119/'UK Pop by Age'!$G11)*52</f>
        <v>1.5938028322993007E-2</v>
      </c>
      <c r="AQ143" s="76">
        <f>(AQ119/'UK Pop by Age'!$G11)*52</f>
        <v>1.0811465072603537E-2</v>
      </c>
      <c r="AR143" s="76">
        <f>(AR119/'UK Pop by Age'!$G11)*52</f>
        <v>1.5785754167040845E-2</v>
      </c>
      <c r="AS143" s="76">
        <f>(AS119/'UK Pop by Age'!$G11)*52</f>
        <v>1.3400125723790299E-2</v>
      </c>
      <c r="AT143" s="76">
        <f>(AT119/'UK Pop by Age'!$G11)*52</f>
        <v>2.0252462741637611E-2</v>
      </c>
      <c r="AU143" s="76">
        <f>(AU119/'UK Pop by Age'!$G11)*52</f>
        <v>1.3450883775774353E-2</v>
      </c>
      <c r="AV143" s="76">
        <f>(AV119/'UK Pop by Age'!$G11)*52</f>
        <v>2.6394187031708163E-2</v>
      </c>
      <c r="AW143" s="76">
        <f>(AW119/'UK Pop by Age'!$G11)*52</f>
        <v>2.7460106123373303E-2</v>
      </c>
      <c r="AX143" s="76">
        <f>(AX119/'UK Pop by Age'!$G11)*52</f>
        <v>1.8780479234100041E-2</v>
      </c>
      <c r="AY143" s="76">
        <f>(AY119/'UK Pop by Age'!$G11)*52</f>
        <v>1.6141060530929223E-2</v>
      </c>
      <c r="AZ143" s="76">
        <f>(AZ119/'UK Pop by Age'!$G11)*52</f>
        <v>2.8322993007102223E-2</v>
      </c>
      <c r="BA143" s="85">
        <f>(BA119/'UK Pop by Age'!$G11)*52</f>
        <v>1.1522077800380295E-2</v>
      </c>
    </row>
    <row r="144" spans="1:53" x14ac:dyDescent="0.25">
      <c r="A144" s="86" t="s">
        <v>65</v>
      </c>
      <c r="B144" s="87"/>
      <c r="C144" s="87"/>
      <c r="D144" s="87"/>
      <c r="E144" s="82">
        <f>(E120/'UK Pop by Age'!$G12)*52</f>
        <v>-1.7332931662054421E-3</v>
      </c>
      <c r="F144" s="82">
        <f>(F120/'UK Pop by Age'!$G12)*52</f>
        <v>-1.5698345395974574E-3</v>
      </c>
      <c r="G144" s="82">
        <f>(G120/'UK Pop by Age'!$G12)*52</f>
        <v>-6.5541381683394855E-4</v>
      </c>
      <c r="H144" s="82">
        <f>(H120/'UK Pop by Age'!$G12)*52</f>
        <v>-3.3323449482400758E-4</v>
      </c>
      <c r="I144" s="82">
        <f>(I120/'UK Pop by Age'!$G12)*52</f>
        <v>-6.6883795525102935E-4</v>
      </c>
      <c r="J144" s="82">
        <f>(J120/'UK Pop by Age'!$G12)*52</f>
        <v>1.5003448819090389E-4</v>
      </c>
      <c r="K144" s="82">
        <f>(K120/'UK Pop by Age'!$G12)*52</f>
        <v>-1.6574862669089855E-3</v>
      </c>
      <c r="L144" s="82">
        <f>(L120/'UK Pop by Age'!$G12)*52</f>
        <v>-1.7538242014315661E-3</v>
      </c>
      <c r="M144" s="82">
        <f>(M120/'UK Pop by Age'!$G12)*52</f>
        <v>-1.1931690087181883E-3</v>
      </c>
      <c r="N144" s="82">
        <f>(N120/'UK Pop by Age'!$G12)*52</f>
        <v>-5.843448487435203E-5</v>
      </c>
      <c r="O144" s="82">
        <f>(O120/'UK Pop by Age'!$G12)*52</f>
        <v>-5.2748967427117786E-4</v>
      </c>
      <c r="P144" s="82">
        <f>(P120/'UK Pop by Age'!$G12)*52</f>
        <v>-1.5872069540195622E-3</v>
      </c>
      <c r="Q144" s="82">
        <f>(Q120/'UK Pop by Age'!$G12)*52</f>
        <v>-1.7356621318084563E-3</v>
      </c>
      <c r="R144" s="82">
        <f>(R120/'UK Pop by Age'!$G12)*52</f>
        <v>-1.9504483464817505E-4</v>
      </c>
      <c r="S144" s="82">
        <f>(S120/'UK Pop by Age'!$G12)*52</f>
        <v>8.3229658185901415E-4</v>
      </c>
      <c r="T144" s="82">
        <f>(T120/'UK Pop by Age'!$G12)*52</f>
        <v>3.403413916330504E-4</v>
      </c>
      <c r="U144" s="82">
        <f>(U120/'UK Pop by Age'!$G12)*52</f>
        <v>1.034448313316232E-4</v>
      </c>
      <c r="V144" s="82">
        <f>(V120/'UK Pop by Age'!$G12)*52</f>
        <v>5.1169657025108264E-4</v>
      </c>
      <c r="W144" s="82">
        <f>(W120/'UK Pop by Age'!$G12)*52</f>
        <v>8.9231037713537574E-5</v>
      </c>
      <c r="X144" s="82">
        <f>(X120/'UK Pop by Age'!$G12)*52</f>
        <v>1.5003448819090389E-4</v>
      </c>
      <c r="Y144" s="82">
        <f>(Y120/'UK Pop by Age'!$G12)*52</f>
        <v>8.0544830502485244E-5</v>
      </c>
      <c r="Z144" s="82">
        <f>(Z120/'UK Pop by Age'!$G12)*52</f>
        <v>1.5951035060296097E-4</v>
      </c>
      <c r="AA144" s="82">
        <f>(AA120/'UK Pop by Age'!$G12)*52</f>
        <v>2.3610690510042243E-4</v>
      </c>
      <c r="AB144" s="82">
        <f>(AB120/'UK Pop by Age'!$G12)*52</f>
        <v>-1.5477241939693243E-4</v>
      </c>
      <c r="AC144" s="82">
        <f>(AC120/'UK Pop by Age'!$G12)*52</f>
        <v>-9.0020692914542322E-5</v>
      </c>
      <c r="AD144" s="82">
        <f>(AD120/'UK Pop by Age'!$G12)*52</f>
        <v>-3.7113794447223591E-5</v>
      </c>
      <c r="AE144" s="82">
        <f>(AE120/'UK Pop by Age'!$G12)*52</f>
        <v>-2.2900000829137961E-5</v>
      </c>
      <c r="AF144" s="82">
        <f>(AF120/'UK Pop by Age'!$G12)*52</f>
        <v>8.6862072110523291E-5</v>
      </c>
      <c r="AG144" s="82">
        <f>(AG120/'UK Pop by Age'!$G12)*52</f>
        <v>-1.5556207459793719E-4</v>
      </c>
      <c r="AH144" s="82">
        <f>(AH120/'UK Pop by Age'!$G12)*52</f>
        <v>2.0767931786425114E-4</v>
      </c>
      <c r="AI144" s="82">
        <f>(AI120/'UK Pop by Age'!$G12)*52</f>
        <v>1.2634483216076117E-5</v>
      </c>
      <c r="AJ144" s="82">
        <f>(AJ120/'UK Pop by Age'!$G12)*52</f>
        <v>2.9770001077879347E-4</v>
      </c>
      <c r="AK144" s="82">
        <f>(AK120/'UK Pop by Age'!$G12)*52</f>
        <v>1.9741380025118933E-4</v>
      </c>
      <c r="AL144" s="82">
        <f>(AL120/'UK Pop by Age'!$G12)*52</f>
        <v>2.5426897472353185E-4</v>
      </c>
      <c r="AM144" s="82">
        <f>(AM120/'UK Pop by Age'!$G12)*52</f>
        <v>1.0660345213564224E-4</v>
      </c>
      <c r="AN144" s="82">
        <f>(AN120/'UK Pop by Age'!$G12)*52</f>
        <v>2.8980345876874591E-4</v>
      </c>
      <c r="AO144" s="82">
        <f>(AO120/'UK Pop by Age'!$G12)*52</f>
        <v>2.3373793949740812E-4</v>
      </c>
      <c r="AP144" s="82">
        <f>(AP120/'UK Pop by Age'!$G12)*52</f>
        <v>2.5584828512554132E-4</v>
      </c>
      <c r="AQ144" s="82">
        <f>(AQ120/'UK Pop by Age'!$G12)*52</f>
        <v>2.3057931869338913E-4</v>
      </c>
      <c r="AR144" s="82">
        <f>(AR120/'UK Pop by Age'!$G12)*52</f>
        <v>3.3007587401998853E-4</v>
      </c>
      <c r="AS144" s="82">
        <f>(AS120/'UK Pop by Age'!$G12)*52</f>
        <v>5.0143105263802089E-4</v>
      </c>
      <c r="AT144" s="82">
        <f>(AT120/'UK Pop by Age'!$G12)*52</f>
        <v>4.3115173974859751E-4</v>
      </c>
      <c r="AU144" s="82">
        <f>(AU120/'UK Pop by Age'!$G12)*52</f>
        <v>3.6087242685917408E-4</v>
      </c>
      <c r="AV144" s="82">
        <f>(AV120/'UK Pop by Age'!$G12)*52</f>
        <v>7.3043106092940044E-4</v>
      </c>
      <c r="AW144" s="82">
        <f>(AW120/'UK Pop by Age'!$G12)*52</f>
        <v>7.3043106092940044E-4</v>
      </c>
      <c r="AX144" s="82">
        <f>(AX120/'UK Pop by Age'!$G12)*52</f>
        <v>4.177276013315166E-4</v>
      </c>
      <c r="AY144" s="82">
        <f>(AY120/'UK Pop by Age'!$G12)*52</f>
        <v>5.038000182410352E-4</v>
      </c>
      <c r="AZ144" s="82">
        <f>(AZ120/'UK Pop by Age'!$G12)*52</f>
        <v>6.3962071281385344E-4</v>
      </c>
      <c r="BA144" s="88">
        <f>(BA120/'UK Pop by Age'!$G12)*52</f>
        <v>3.1744139080391246E-4</v>
      </c>
    </row>
  </sheetData>
  <conditionalFormatting sqref="B84:D84 B53:O59 B61:O61 B60:D60">
    <cfRule type="colorScale" priority="22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121:BA12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O71 B73:O73 B72:D72">
    <cfRule type="colorScale" priority="20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B77:O83">
    <cfRule type="colorScale" priority="18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B114:BA119 B120:D120">
    <cfRule type="colorScale" priority="15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125:BA131">
    <cfRule type="colorScale" priority="14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B137:BA143">
    <cfRule type="colorScale" priority="13">
      <colorScale>
        <cfvo type="num" val="-0.1"/>
        <cfvo type="num" val="0"/>
        <cfvo type="num" val="0.1"/>
        <color rgb="FF63BE7B"/>
        <color rgb="FFFFEB84"/>
        <color rgb="FFF8696B"/>
      </colorScale>
    </cfRule>
  </conditionalFormatting>
  <conditionalFormatting sqref="E113:BA113">
    <cfRule type="colorScale" priority="6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96:D98">
    <cfRule type="colorScale" priority="5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89:O95">
    <cfRule type="colorScale" priority="4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P53:P59">
    <cfRule type="colorScale" priority="3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P65:P71">
    <cfRule type="colorScale" priority="2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P77:P83">
    <cfRule type="colorScale" priority="1">
      <colorScale>
        <cfvo type="min"/>
        <cfvo type="num" val="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7B394-FF66-4A8E-BE0D-1FA78678DB2A}">
  <dimension ref="A1:K94"/>
  <sheetViews>
    <sheetView workbookViewId="0">
      <selection activeCell="H15" sqref="H15"/>
    </sheetView>
  </sheetViews>
  <sheetFormatPr defaultRowHeight="15" x14ac:dyDescent="0.25"/>
  <cols>
    <col min="2" max="3" width="16.28515625" customWidth="1"/>
    <col min="7" max="7" width="10.140625" bestFit="1" customWidth="1"/>
  </cols>
  <sheetData>
    <row r="1" spans="1:11" x14ac:dyDescent="0.25">
      <c r="A1" s="56" t="s">
        <v>53</v>
      </c>
      <c r="B1" s="57"/>
      <c r="C1" s="58"/>
    </row>
    <row r="2" spans="1:11" ht="15.75" thickBot="1" x14ac:dyDescent="0.3">
      <c r="A2" s="59"/>
      <c r="B2" s="57"/>
      <c r="C2" s="58"/>
    </row>
    <row r="3" spans="1:11" ht="53.25" thickTop="1" thickBot="1" x14ac:dyDescent="0.3">
      <c r="A3" s="60" t="s">
        <v>54</v>
      </c>
      <c r="B3" s="60" t="s">
        <v>55</v>
      </c>
      <c r="C3" s="60" t="s">
        <v>56</v>
      </c>
    </row>
    <row r="4" spans="1:11" ht="15.75" thickTop="1" x14ac:dyDescent="0.25">
      <c r="A4" s="57"/>
      <c r="B4" s="61"/>
      <c r="C4" s="62"/>
      <c r="F4" t="s">
        <v>58</v>
      </c>
    </row>
    <row r="5" spans="1:11" x14ac:dyDescent="0.25">
      <c r="A5" s="57">
        <v>0</v>
      </c>
      <c r="B5" s="63">
        <v>382332</v>
      </c>
      <c r="C5" s="63">
        <v>362931</v>
      </c>
      <c r="F5" s="64" t="s">
        <v>51</v>
      </c>
      <c r="G5" s="65">
        <f>SUM(B5:C5)</f>
        <v>745263</v>
      </c>
      <c r="J5" t="s">
        <v>57</v>
      </c>
      <c r="K5" t="b">
        <f>SUM(G5:G11)=SUM(B5:C94)</f>
        <v>1</v>
      </c>
    </row>
    <row r="6" spans="1:11" x14ac:dyDescent="0.25">
      <c r="A6" s="57">
        <v>1</v>
      </c>
      <c r="B6" s="63">
        <v>395273</v>
      </c>
      <c r="C6" s="63">
        <v>375341</v>
      </c>
      <c r="F6" s="31" t="s">
        <v>44</v>
      </c>
      <c r="G6" s="66">
        <f>SUM(B6:C19)</f>
        <v>11166183</v>
      </c>
    </row>
    <row r="7" spans="1:11" x14ac:dyDescent="0.25">
      <c r="A7" s="57">
        <v>2</v>
      </c>
      <c r="B7" s="63">
        <v>408684</v>
      </c>
      <c r="C7" s="63">
        <v>387630</v>
      </c>
      <c r="F7" s="31" t="s">
        <v>45</v>
      </c>
      <c r="G7" s="66">
        <f>SUM(B20:C49)</f>
        <v>25209983</v>
      </c>
    </row>
    <row r="8" spans="1:11" x14ac:dyDescent="0.25">
      <c r="A8" s="57">
        <v>3</v>
      </c>
      <c r="B8" s="63">
        <v>408882</v>
      </c>
      <c r="C8" s="63">
        <v>388301</v>
      </c>
      <c r="F8" s="31" t="s">
        <v>46</v>
      </c>
      <c r="G8" s="66">
        <f>SUM(B50:C69)</f>
        <v>17148564</v>
      </c>
    </row>
    <row r="9" spans="1:11" x14ac:dyDescent="0.25">
      <c r="A9" s="57">
        <v>4</v>
      </c>
      <c r="B9" s="63">
        <v>412553</v>
      </c>
      <c r="C9" s="63">
        <v>392101</v>
      </c>
      <c r="F9" s="31" t="s">
        <v>47</v>
      </c>
      <c r="G9" s="66">
        <f>SUM(B70:C79)</f>
        <v>6648031</v>
      </c>
    </row>
    <row r="10" spans="1:11" x14ac:dyDescent="0.25">
      <c r="A10" s="57">
        <v>5</v>
      </c>
      <c r="B10" s="63">
        <v>421934</v>
      </c>
      <c r="C10" s="63">
        <v>401270</v>
      </c>
      <c r="F10" s="31" t="s">
        <v>48</v>
      </c>
      <c r="G10" s="66">
        <f>SUM(B80:C89)</f>
        <v>3909034</v>
      </c>
    </row>
    <row r="11" spans="1:11" x14ac:dyDescent="0.25">
      <c r="A11" s="57">
        <v>6</v>
      </c>
      <c r="B11" s="63">
        <v>434333</v>
      </c>
      <c r="C11" s="63">
        <v>414348</v>
      </c>
      <c r="F11" s="49" t="s">
        <v>49</v>
      </c>
      <c r="G11" s="67">
        <f>SUM(B90:C94)</f>
        <v>1024468</v>
      </c>
    </row>
    <row r="12" spans="1:11" x14ac:dyDescent="0.25">
      <c r="A12" s="57">
        <v>7</v>
      </c>
      <c r="B12" s="63">
        <v>427809</v>
      </c>
      <c r="C12" s="63">
        <v>408199</v>
      </c>
      <c r="F12" s="77" t="s">
        <v>65</v>
      </c>
      <c r="G12" s="67">
        <f>SUM(G5:G11)</f>
        <v>65851526</v>
      </c>
    </row>
    <row r="13" spans="1:11" x14ac:dyDescent="0.25">
      <c r="A13" s="57">
        <v>8</v>
      </c>
      <c r="B13" s="63">
        <v>419161</v>
      </c>
      <c r="C13" s="63">
        <v>400663</v>
      </c>
    </row>
    <row r="14" spans="1:11" x14ac:dyDescent="0.25">
      <c r="A14" s="57">
        <v>9</v>
      </c>
      <c r="B14" s="63">
        <v>414994</v>
      </c>
      <c r="C14" s="63">
        <v>395813</v>
      </c>
    </row>
    <row r="15" spans="1:11" x14ac:dyDescent="0.25">
      <c r="A15" s="57">
        <v>10</v>
      </c>
      <c r="B15" s="63">
        <v>418348</v>
      </c>
      <c r="C15" s="63">
        <v>398640</v>
      </c>
    </row>
    <row r="16" spans="1:11" x14ac:dyDescent="0.25">
      <c r="A16" s="57">
        <v>11</v>
      </c>
      <c r="B16" s="63">
        <v>405604</v>
      </c>
      <c r="C16" s="63">
        <v>384526</v>
      </c>
    </row>
    <row r="17" spans="1:3" x14ac:dyDescent="0.25">
      <c r="A17" s="57">
        <v>12</v>
      </c>
      <c r="B17" s="63">
        <v>396531</v>
      </c>
      <c r="C17" s="63">
        <v>377837</v>
      </c>
    </row>
    <row r="18" spans="1:3" x14ac:dyDescent="0.25">
      <c r="A18" s="57">
        <v>13</v>
      </c>
      <c r="B18" s="63">
        <v>381466</v>
      </c>
      <c r="C18" s="63">
        <v>363458</v>
      </c>
    </row>
    <row r="19" spans="1:3" x14ac:dyDescent="0.25">
      <c r="A19" s="57">
        <v>14</v>
      </c>
      <c r="B19" s="63">
        <v>375311</v>
      </c>
      <c r="C19" s="63">
        <v>357173</v>
      </c>
    </row>
    <row r="20" spans="1:3" x14ac:dyDescent="0.25">
      <c r="A20" s="57">
        <v>15</v>
      </c>
      <c r="B20" s="63">
        <v>365807</v>
      </c>
      <c r="C20" s="63">
        <v>346926</v>
      </c>
    </row>
    <row r="21" spans="1:3" x14ac:dyDescent="0.25">
      <c r="A21" s="57">
        <v>16</v>
      </c>
      <c r="B21" s="63">
        <v>360771</v>
      </c>
      <c r="C21" s="63">
        <v>341812</v>
      </c>
    </row>
    <row r="22" spans="1:3" x14ac:dyDescent="0.25">
      <c r="A22" s="57">
        <v>17</v>
      </c>
      <c r="B22" s="63">
        <v>371195</v>
      </c>
      <c r="C22" s="63">
        <v>353628</v>
      </c>
    </row>
    <row r="23" spans="1:3" x14ac:dyDescent="0.25">
      <c r="A23" s="57">
        <v>18</v>
      </c>
      <c r="B23" s="63">
        <v>384777</v>
      </c>
      <c r="C23" s="63">
        <v>362219</v>
      </c>
    </row>
    <row r="24" spans="1:3" x14ac:dyDescent="0.25">
      <c r="A24" s="57">
        <v>19</v>
      </c>
      <c r="B24" s="63">
        <v>401688</v>
      </c>
      <c r="C24" s="63">
        <v>380427</v>
      </c>
    </row>
    <row r="25" spans="1:3" x14ac:dyDescent="0.25">
      <c r="A25" s="57">
        <v>20</v>
      </c>
      <c r="B25" s="63">
        <v>411122</v>
      </c>
      <c r="C25" s="63">
        <v>388931</v>
      </c>
    </row>
    <row r="26" spans="1:3" x14ac:dyDescent="0.25">
      <c r="A26" s="57">
        <v>21</v>
      </c>
      <c r="B26" s="63">
        <v>426309</v>
      </c>
      <c r="C26" s="63">
        <v>402450</v>
      </c>
    </row>
    <row r="27" spans="1:3" x14ac:dyDescent="0.25">
      <c r="A27" s="57">
        <v>22</v>
      </c>
      <c r="B27" s="63">
        <v>432658</v>
      </c>
      <c r="C27" s="63">
        <v>405362</v>
      </c>
    </row>
    <row r="28" spans="1:3" x14ac:dyDescent="0.25">
      <c r="A28" s="57">
        <v>23</v>
      </c>
      <c r="B28" s="63">
        <v>433554</v>
      </c>
      <c r="C28" s="63">
        <v>411037</v>
      </c>
    </row>
    <row r="29" spans="1:3" x14ac:dyDescent="0.25">
      <c r="A29" s="57">
        <v>24</v>
      </c>
      <c r="B29" s="63">
        <v>447422</v>
      </c>
      <c r="C29" s="63">
        <v>425730</v>
      </c>
    </row>
    <row r="30" spans="1:3" x14ac:dyDescent="0.25">
      <c r="A30" s="57">
        <v>25</v>
      </c>
      <c r="B30" s="63">
        <v>447101</v>
      </c>
      <c r="C30" s="63">
        <v>431409</v>
      </c>
    </row>
    <row r="31" spans="1:3" x14ac:dyDescent="0.25">
      <c r="A31" s="57">
        <v>26</v>
      </c>
      <c r="B31" s="63">
        <v>457870</v>
      </c>
      <c r="C31" s="63">
        <v>450115</v>
      </c>
    </row>
    <row r="32" spans="1:3" x14ac:dyDescent="0.25">
      <c r="A32" s="57">
        <v>27</v>
      </c>
      <c r="B32" s="63">
        <v>470965</v>
      </c>
      <c r="C32" s="63">
        <v>456180</v>
      </c>
    </row>
    <row r="33" spans="1:3" x14ac:dyDescent="0.25">
      <c r="A33" s="57">
        <v>28</v>
      </c>
      <c r="B33" s="63">
        <v>462696</v>
      </c>
      <c r="C33" s="63">
        <v>447914</v>
      </c>
    </row>
    <row r="34" spans="1:3" x14ac:dyDescent="0.25">
      <c r="A34" s="57">
        <v>29</v>
      </c>
      <c r="B34" s="63">
        <v>454070</v>
      </c>
      <c r="C34" s="63">
        <v>448855</v>
      </c>
    </row>
    <row r="35" spans="1:3" x14ac:dyDescent="0.25">
      <c r="A35" s="57">
        <v>30</v>
      </c>
      <c r="B35" s="63">
        <v>455376</v>
      </c>
      <c r="C35" s="63">
        <v>455763</v>
      </c>
    </row>
    <row r="36" spans="1:3" x14ac:dyDescent="0.25">
      <c r="A36" s="57">
        <v>31</v>
      </c>
      <c r="B36" s="63">
        <v>439884</v>
      </c>
      <c r="C36" s="63">
        <v>448522</v>
      </c>
    </row>
    <row r="37" spans="1:3" x14ac:dyDescent="0.25">
      <c r="A37" s="57">
        <v>32</v>
      </c>
      <c r="B37" s="63">
        <v>448165</v>
      </c>
      <c r="C37" s="63">
        <v>447555</v>
      </c>
    </row>
    <row r="38" spans="1:3" x14ac:dyDescent="0.25">
      <c r="A38" s="57">
        <v>33</v>
      </c>
      <c r="B38" s="63">
        <v>447012</v>
      </c>
      <c r="C38" s="63">
        <v>447937</v>
      </c>
    </row>
    <row r="39" spans="1:3" x14ac:dyDescent="0.25">
      <c r="A39" s="57">
        <v>34</v>
      </c>
      <c r="B39" s="63">
        <v>433650</v>
      </c>
      <c r="C39" s="63">
        <v>439493</v>
      </c>
    </row>
    <row r="40" spans="1:3" x14ac:dyDescent="0.25">
      <c r="A40" s="57">
        <v>35</v>
      </c>
      <c r="B40" s="63">
        <v>435220</v>
      </c>
      <c r="C40" s="63">
        <v>443562</v>
      </c>
    </row>
    <row r="41" spans="1:3" x14ac:dyDescent="0.25">
      <c r="A41" s="57">
        <v>36</v>
      </c>
      <c r="B41" s="63">
        <v>433790</v>
      </c>
      <c r="C41" s="63">
        <v>444015</v>
      </c>
    </row>
    <row r="42" spans="1:3" x14ac:dyDescent="0.25">
      <c r="A42" s="57">
        <v>37</v>
      </c>
      <c r="B42" s="63">
        <v>438225</v>
      </c>
      <c r="C42" s="63">
        <v>446006</v>
      </c>
    </row>
    <row r="43" spans="1:3" x14ac:dyDescent="0.25">
      <c r="A43" s="57">
        <v>38</v>
      </c>
      <c r="B43" s="63">
        <v>438053</v>
      </c>
      <c r="C43" s="63">
        <v>445383</v>
      </c>
    </row>
    <row r="44" spans="1:3" x14ac:dyDescent="0.25">
      <c r="A44" s="57">
        <v>39</v>
      </c>
      <c r="B44" s="63">
        <v>422038</v>
      </c>
      <c r="C44" s="63">
        <v>425942</v>
      </c>
    </row>
    <row r="45" spans="1:3" x14ac:dyDescent="0.25">
      <c r="A45" s="57">
        <v>40</v>
      </c>
      <c r="B45" s="63">
        <v>393518</v>
      </c>
      <c r="C45" s="63">
        <v>397469</v>
      </c>
    </row>
    <row r="46" spans="1:3" x14ac:dyDescent="0.25">
      <c r="A46" s="57">
        <v>41</v>
      </c>
      <c r="B46" s="63">
        <v>387736</v>
      </c>
      <c r="C46" s="63">
        <v>390564</v>
      </c>
    </row>
    <row r="47" spans="1:3" x14ac:dyDescent="0.25">
      <c r="A47" s="57">
        <v>42</v>
      </c>
      <c r="B47" s="63">
        <v>393134</v>
      </c>
      <c r="C47" s="63">
        <v>400468</v>
      </c>
    </row>
    <row r="48" spans="1:3" x14ac:dyDescent="0.25">
      <c r="A48" s="57">
        <v>43</v>
      </c>
      <c r="B48" s="63">
        <v>400211</v>
      </c>
      <c r="C48" s="63">
        <v>407912</v>
      </c>
    </row>
    <row r="49" spans="1:3" x14ac:dyDescent="0.25">
      <c r="A49" s="57">
        <v>44</v>
      </c>
      <c r="B49" s="63">
        <v>407039</v>
      </c>
      <c r="C49" s="63">
        <v>415341</v>
      </c>
    </row>
    <row r="50" spans="1:3" x14ac:dyDescent="0.25">
      <c r="A50" s="57">
        <v>45</v>
      </c>
      <c r="B50" s="63">
        <v>425447</v>
      </c>
      <c r="C50" s="63">
        <v>433399</v>
      </c>
    </row>
    <row r="51" spans="1:3" x14ac:dyDescent="0.25">
      <c r="A51" s="57">
        <v>46</v>
      </c>
      <c r="B51" s="63">
        <v>443536</v>
      </c>
      <c r="C51" s="63">
        <v>452204</v>
      </c>
    </row>
    <row r="52" spans="1:3" x14ac:dyDescent="0.25">
      <c r="A52" s="57">
        <v>47</v>
      </c>
      <c r="B52" s="63">
        <v>454593</v>
      </c>
      <c r="C52" s="63">
        <v>470036</v>
      </c>
    </row>
    <row r="53" spans="1:3" x14ac:dyDescent="0.25">
      <c r="A53" s="57">
        <v>48</v>
      </c>
      <c r="B53" s="63">
        <v>444402</v>
      </c>
      <c r="C53" s="63">
        <v>458544</v>
      </c>
    </row>
    <row r="54" spans="1:3" x14ac:dyDescent="0.25">
      <c r="A54" s="57">
        <v>49</v>
      </c>
      <c r="B54" s="63">
        <v>455038</v>
      </c>
      <c r="C54" s="63">
        <v>470201</v>
      </c>
    </row>
    <row r="55" spans="1:3" x14ac:dyDescent="0.25">
      <c r="A55" s="57">
        <v>50</v>
      </c>
      <c r="B55" s="63">
        <v>455264</v>
      </c>
      <c r="C55" s="63">
        <v>470090</v>
      </c>
    </row>
    <row r="56" spans="1:3" x14ac:dyDescent="0.25">
      <c r="A56" s="57">
        <v>51</v>
      </c>
      <c r="B56" s="63">
        <v>463020</v>
      </c>
      <c r="C56" s="63">
        <v>474274</v>
      </c>
    </row>
    <row r="57" spans="1:3" x14ac:dyDescent="0.25">
      <c r="A57" s="57">
        <v>52</v>
      </c>
      <c r="B57" s="63">
        <v>459687</v>
      </c>
      <c r="C57" s="63">
        <v>476094</v>
      </c>
    </row>
    <row r="58" spans="1:3" x14ac:dyDescent="0.25">
      <c r="A58" s="57">
        <v>53</v>
      </c>
      <c r="B58" s="63">
        <v>463433</v>
      </c>
      <c r="C58" s="63">
        <v>479358</v>
      </c>
    </row>
    <row r="59" spans="1:3" x14ac:dyDescent="0.25">
      <c r="A59" s="57">
        <v>54</v>
      </c>
      <c r="B59" s="63">
        <v>458773</v>
      </c>
      <c r="C59" s="63">
        <v>474242</v>
      </c>
    </row>
    <row r="60" spans="1:3" x14ac:dyDescent="0.25">
      <c r="A60" s="57">
        <v>55</v>
      </c>
      <c r="B60" s="63">
        <v>449077</v>
      </c>
      <c r="C60" s="63">
        <v>463241</v>
      </c>
    </row>
    <row r="61" spans="1:3" x14ac:dyDescent="0.25">
      <c r="A61" s="57">
        <v>56</v>
      </c>
      <c r="B61" s="63">
        <v>439605</v>
      </c>
      <c r="C61" s="63">
        <v>451605</v>
      </c>
    </row>
    <row r="62" spans="1:3" x14ac:dyDescent="0.25">
      <c r="A62" s="57">
        <v>57</v>
      </c>
      <c r="B62" s="63">
        <v>424184</v>
      </c>
      <c r="C62" s="63">
        <v>436233</v>
      </c>
    </row>
    <row r="63" spans="1:3" x14ac:dyDescent="0.25">
      <c r="A63" s="57">
        <v>58</v>
      </c>
      <c r="B63" s="63">
        <v>405958</v>
      </c>
      <c r="C63" s="63">
        <v>418441</v>
      </c>
    </row>
    <row r="64" spans="1:3" x14ac:dyDescent="0.25">
      <c r="A64" s="57">
        <v>59</v>
      </c>
      <c r="B64" s="63">
        <v>395941</v>
      </c>
      <c r="C64" s="63">
        <v>409535</v>
      </c>
    </row>
    <row r="65" spans="1:3" x14ac:dyDescent="0.25">
      <c r="A65" s="57">
        <v>60</v>
      </c>
      <c r="B65" s="63">
        <v>386958</v>
      </c>
      <c r="C65" s="63">
        <v>400174</v>
      </c>
    </row>
    <row r="66" spans="1:3" x14ac:dyDescent="0.25">
      <c r="A66" s="57">
        <v>61</v>
      </c>
      <c r="B66" s="63">
        <v>371615</v>
      </c>
      <c r="C66" s="63">
        <v>385286</v>
      </c>
    </row>
    <row r="67" spans="1:3" x14ac:dyDescent="0.25">
      <c r="A67" s="57">
        <v>62</v>
      </c>
      <c r="B67" s="63">
        <v>357493</v>
      </c>
      <c r="C67" s="63">
        <v>370916</v>
      </c>
    </row>
    <row r="68" spans="1:3" x14ac:dyDescent="0.25">
      <c r="A68" s="57">
        <v>63</v>
      </c>
      <c r="B68" s="63">
        <v>342516</v>
      </c>
      <c r="C68" s="63">
        <v>357872</v>
      </c>
    </row>
    <row r="69" spans="1:3" x14ac:dyDescent="0.25">
      <c r="A69" s="57">
        <v>64</v>
      </c>
      <c r="B69" s="63">
        <v>341152</v>
      </c>
      <c r="C69" s="63">
        <v>359127</v>
      </c>
    </row>
    <row r="70" spans="1:3" x14ac:dyDescent="0.25">
      <c r="A70" s="57">
        <v>65</v>
      </c>
      <c r="B70" s="63">
        <v>335697</v>
      </c>
      <c r="C70" s="63">
        <v>352953</v>
      </c>
    </row>
    <row r="71" spans="1:3" x14ac:dyDescent="0.25">
      <c r="A71" s="57">
        <v>66</v>
      </c>
      <c r="B71" s="63">
        <v>323224</v>
      </c>
      <c r="C71" s="63">
        <v>343286</v>
      </c>
    </row>
    <row r="72" spans="1:3" x14ac:dyDescent="0.25">
      <c r="A72" s="57">
        <v>67</v>
      </c>
      <c r="B72" s="63">
        <v>323633</v>
      </c>
      <c r="C72" s="63">
        <v>345174</v>
      </c>
    </row>
    <row r="73" spans="1:3" x14ac:dyDescent="0.25">
      <c r="A73" s="57">
        <v>68</v>
      </c>
      <c r="B73" s="63">
        <v>327472</v>
      </c>
      <c r="C73" s="63">
        <v>351835</v>
      </c>
    </row>
    <row r="74" spans="1:3" x14ac:dyDescent="0.25">
      <c r="A74" s="57">
        <v>69</v>
      </c>
      <c r="B74" s="63">
        <v>334709</v>
      </c>
      <c r="C74" s="63">
        <v>358452</v>
      </c>
    </row>
    <row r="75" spans="1:3" x14ac:dyDescent="0.25">
      <c r="A75" s="57">
        <v>70</v>
      </c>
      <c r="B75" s="63">
        <v>349268</v>
      </c>
      <c r="C75" s="63">
        <v>376645</v>
      </c>
    </row>
    <row r="76" spans="1:3" x14ac:dyDescent="0.25">
      <c r="A76" s="57">
        <v>71</v>
      </c>
      <c r="B76" s="63">
        <v>375924</v>
      </c>
      <c r="C76" s="63">
        <v>405199</v>
      </c>
    </row>
    <row r="77" spans="1:3" x14ac:dyDescent="0.25">
      <c r="A77" s="57">
        <v>72</v>
      </c>
      <c r="B77" s="63">
        <v>286543</v>
      </c>
      <c r="C77" s="63">
        <v>312740</v>
      </c>
    </row>
    <row r="78" spans="1:3" x14ac:dyDescent="0.25">
      <c r="A78" s="57">
        <v>73</v>
      </c>
      <c r="B78" s="63">
        <v>273933</v>
      </c>
      <c r="C78" s="63">
        <v>302019</v>
      </c>
    </row>
    <row r="79" spans="1:3" x14ac:dyDescent="0.25">
      <c r="A79" s="57">
        <v>74</v>
      </c>
      <c r="B79" s="63">
        <v>270187</v>
      </c>
      <c r="C79" s="63">
        <v>299138</v>
      </c>
    </row>
    <row r="80" spans="1:3" x14ac:dyDescent="0.25">
      <c r="A80" s="57">
        <v>75</v>
      </c>
      <c r="B80" s="63">
        <v>246316</v>
      </c>
      <c r="C80" s="63">
        <v>278921</v>
      </c>
    </row>
    <row r="81" spans="1:3" x14ac:dyDescent="0.25">
      <c r="A81" s="57">
        <v>76</v>
      </c>
      <c r="B81" s="63">
        <v>215728</v>
      </c>
      <c r="C81" s="63">
        <v>249132</v>
      </c>
    </row>
    <row r="82" spans="1:3" x14ac:dyDescent="0.25">
      <c r="A82" s="57">
        <v>77</v>
      </c>
      <c r="B82" s="63">
        <v>189863</v>
      </c>
      <c r="C82" s="63">
        <v>223746</v>
      </c>
    </row>
    <row r="83" spans="1:3" x14ac:dyDescent="0.25">
      <c r="A83" s="57">
        <v>78</v>
      </c>
      <c r="B83" s="63">
        <v>192839</v>
      </c>
      <c r="C83" s="63">
        <v>228622</v>
      </c>
    </row>
    <row r="84" spans="1:3" x14ac:dyDescent="0.25">
      <c r="A84" s="57">
        <v>79</v>
      </c>
      <c r="B84" s="63">
        <v>186251</v>
      </c>
      <c r="C84" s="63">
        <v>224153</v>
      </c>
    </row>
    <row r="85" spans="1:3" x14ac:dyDescent="0.25">
      <c r="A85" s="57">
        <v>80</v>
      </c>
      <c r="B85" s="63">
        <v>175626</v>
      </c>
      <c r="C85" s="63">
        <v>214793</v>
      </c>
    </row>
    <row r="86" spans="1:3" x14ac:dyDescent="0.25">
      <c r="A86" s="57">
        <v>81</v>
      </c>
      <c r="B86" s="63">
        <v>160475</v>
      </c>
      <c r="C86" s="63">
        <v>202210</v>
      </c>
    </row>
    <row r="87" spans="1:3" x14ac:dyDescent="0.25">
      <c r="A87" s="57">
        <v>82</v>
      </c>
      <c r="B87" s="63">
        <v>146314</v>
      </c>
      <c r="C87" s="63">
        <v>189402</v>
      </c>
    </row>
    <row r="88" spans="1:3" x14ac:dyDescent="0.25">
      <c r="A88" s="57">
        <v>83</v>
      </c>
      <c r="B88" s="63">
        <v>132941</v>
      </c>
      <c r="C88" s="63">
        <v>175985</v>
      </c>
    </row>
    <row r="89" spans="1:3" x14ac:dyDescent="0.25">
      <c r="A89" s="57">
        <v>84</v>
      </c>
      <c r="B89" s="63">
        <v>116050</v>
      </c>
      <c r="C89" s="63">
        <v>159667</v>
      </c>
    </row>
    <row r="90" spans="1:3" x14ac:dyDescent="0.25">
      <c r="A90" s="57">
        <v>85</v>
      </c>
      <c r="B90" s="63">
        <v>103669</v>
      </c>
      <c r="C90" s="63">
        <v>147771</v>
      </c>
    </row>
    <row r="91" spans="1:3" x14ac:dyDescent="0.25">
      <c r="A91" s="57">
        <v>86</v>
      </c>
      <c r="B91" s="63">
        <v>93155</v>
      </c>
      <c r="C91" s="63">
        <v>138433</v>
      </c>
    </row>
    <row r="92" spans="1:3" x14ac:dyDescent="0.25">
      <c r="A92" s="57">
        <v>87</v>
      </c>
      <c r="B92" s="63">
        <v>81174</v>
      </c>
      <c r="C92" s="63">
        <v>126713</v>
      </c>
    </row>
    <row r="93" spans="1:3" x14ac:dyDescent="0.25">
      <c r="A93" s="57">
        <v>88</v>
      </c>
      <c r="B93" s="63">
        <v>68110</v>
      </c>
      <c r="C93" s="63">
        <v>113032</v>
      </c>
    </row>
    <row r="94" spans="1:3" x14ac:dyDescent="0.25">
      <c r="A94" s="57">
        <v>89</v>
      </c>
      <c r="B94" s="63">
        <v>55652</v>
      </c>
      <c r="C94" s="63">
        <v>96759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07AB5-CED0-497A-9083-36F26C8A7235}">
  <sheetPr codeName="Sheet4"/>
  <dimension ref="B1:C10"/>
  <sheetViews>
    <sheetView showGridLines="0" workbookViewId="0">
      <selection activeCell="A12" sqref="A12"/>
    </sheetView>
  </sheetViews>
  <sheetFormatPr defaultRowHeight="15" x14ac:dyDescent="0.25"/>
  <cols>
    <col min="1" max="1" width="2.42578125" customWidth="1"/>
    <col min="2" max="2" width="15.42578125" bestFit="1" customWidth="1"/>
    <col min="3" max="3" width="13.140625" customWidth="1"/>
    <col min="6" max="6" width="17.85546875" bestFit="1" customWidth="1"/>
    <col min="7" max="7" width="22.28515625" customWidth="1"/>
  </cols>
  <sheetData>
    <row r="1" spans="2:3" ht="21" x14ac:dyDescent="0.35">
      <c r="B1" s="6" t="s">
        <v>13</v>
      </c>
    </row>
    <row r="3" spans="2:3" x14ac:dyDescent="0.25">
      <c r="B3" t="s">
        <v>21</v>
      </c>
    </row>
    <row r="5" spans="2:3" x14ac:dyDescent="0.25">
      <c r="B5" s="1" t="s">
        <v>11</v>
      </c>
    </row>
    <row r="6" spans="2:3" x14ac:dyDescent="0.25">
      <c r="B6">
        <v>1</v>
      </c>
      <c r="C6" t="s">
        <v>17</v>
      </c>
    </row>
    <row r="7" spans="2:3" x14ac:dyDescent="0.25">
      <c r="B7">
        <f>B6+1</f>
        <v>2</v>
      </c>
      <c r="C7" t="s">
        <v>18</v>
      </c>
    </row>
    <row r="8" spans="2:3" x14ac:dyDescent="0.25">
      <c r="B8">
        <f>B7+1</f>
        <v>3</v>
      </c>
      <c r="C8" t="s">
        <v>12</v>
      </c>
    </row>
    <row r="9" spans="2:3" x14ac:dyDescent="0.25">
      <c r="B9">
        <f>B8+1</f>
        <v>4</v>
      </c>
      <c r="C9" t="s">
        <v>19</v>
      </c>
    </row>
    <row r="10" spans="2:3" x14ac:dyDescent="0.25">
      <c r="B10">
        <f>B9+1</f>
        <v>5</v>
      </c>
      <c r="C10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0 7 a 0 f b 0 - 3 5 9 d - 4 6 6 0 - a 1 6 d - 3 1 7 a 5 f 4 6 0 b d 2 "   x m l n s = " h t t p : / / s c h e m a s . m i c r o s o f t . c o m / D a t a M a s h u p " > A A A A A B o D A A B Q S w M E F A A C A A g A D 2 W I U J g l n C O q A A A A + A A A A B I A H A B D b 2 5 m a W c v U G F j a 2 F n Z S 5 4 b W w g o h g A K K A U A A A A A A A A A A A A A A A A A A A A A A A A A A A A h Y 9 N D o I w G E S v Q r q n L f U H J R 8 l 0 Y U b S U x M j N s G K j R C M b R Y 7 u b C I 3 k F S R R 1 5 3 I m b 5 I 3 j 9 s d k r 6 u v K t s j W p 0 j A J M k S d 1 1 u R K F z H q 7 M l f o I T D T m R n U U h v g L W J e q N i V F p 7 i Q h x z m E 3 w U 1 b E E Z p Q I 7 p d p + V s h a + 0 s Y K n U n 0 W e X / V 4 j D 4 S X D G Q 6 X e B b O F 5 h N A y B j D a n S X 4 Q N x p g C + S l h 3 V W 2 a y W X 2 t + s g I w R y P s F f w J Q S w M E F A A C A A g A D 2 W I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l i F A o i k e 4 D g A A A B E A A A A T A B w A R m 9 y b X V s Y X M v U 2 V j d G l v b j E u b S C i G A A o o B Q A A A A A A A A A A A A A A A A A A A A A A A A A A A A r T k 0 u y c z P U w i G 0 I b W A F B L A Q I t A B Q A A g A I A A 9 l i F C Y J Z w j q g A A A P g A A A A S A A A A A A A A A A A A A A A A A A A A A A B D b 2 5 m a W c v U G F j a 2 F n Z S 5 4 b W x Q S w E C L Q A U A A I A C A A P Z Y h Q D 8 r p q 6 Q A A A D p A A A A E w A A A A A A A A A A A A A A A A D 2 A A A A W 0 N v b n R l b n R f V H l w Z X N d L n h t b F B L A Q I t A B Q A A g A I A A 9 l i F A o i k e 4 D g A A A B E A A A A T A A A A A A A A A A A A A A A A A O c B A A B G b 3 J t d W x h c y 9 T Z W N 0 a W 9 u M S 5 t U E s F B g A A A A A D A A M A w g A A A E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g V + L C t P o h Q Z v k M l T z I X e 0 A A A A A A I A A A A A A B B m A A A A A Q A A I A A A A D M 3 D c T R t + p / 4 O s Y W a h V V j 4 q s E w D 0 q 5 4 N a L G L P Y B 8 c y 2 A A A A A A 6 A A A A A A g A A I A A A A B g Y h 8 x d P 6 N h J k i i q i f I j w P k D 5 q G L V S 3 q Y c h R I l f I X b 4 U A A A A N j q e k T 4 8 r g c D U W H m P K 8 N Y O / Y s x 4 2 / 4 0 u Z U Y R I o I d 0 I N Y 8 K h Y D T l 5 h V 0 + 5 R l k G x a 4 Q I E v K 6 v y 5 D 3 c x j s d B E F M 9 w Q b c W E U U w i 2 V k x f 7 B j L A G c Q A A A A E i o w N r 2 8 T S 0 d L X V u q / O d Y 8 M y X x i v N R I 0 d / v d h 4 x K V / + s v d n 5 A M v h h w b H q Q D m V 5 v g f z q 8 v j o f v M u U K m 7 g x 9 M k J I = < / D a t a M a s h u p > 
</file>

<file path=customXml/itemProps1.xml><?xml version="1.0" encoding="utf-8"?>
<ds:datastoreItem xmlns:ds="http://schemas.openxmlformats.org/officeDocument/2006/customXml" ds:itemID="{C4B6705A-3D7B-4FE9-B90D-C7711A6D34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Adj Daily Deaths</vt:lpstr>
      <vt:lpstr>Rebased Deaths</vt:lpstr>
      <vt:lpstr>UK Death v2019</vt:lpstr>
      <vt:lpstr>UK Pop by Age</vt:lpstr>
      <vt:lpstr>Config</vt:lpstr>
      <vt:lpstr>Adj Pop Chart</vt:lpstr>
      <vt:lpstr>Adj Pop Mavg</vt:lpstr>
      <vt:lpstr>Adj Pop Poly</vt:lpstr>
      <vt:lpstr>Adj Rebased Chart</vt:lpstr>
      <vt:lpstr>country_names</vt:lpstr>
      <vt:lpstr>day_offset</vt:lpstr>
      <vt:lpstr>pop_by_age</vt:lpstr>
      <vt:lpstr>rebase_adjustment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Sturley</dc:creator>
  <cp:lastModifiedBy>Jon Sturley</cp:lastModifiedBy>
  <dcterms:created xsi:type="dcterms:W3CDTF">2020-03-30T14:18:09Z</dcterms:created>
  <dcterms:modified xsi:type="dcterms:W3CDTF">2020-04-17T09:33:23Z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3f0c99d3-1acb-441b-a70e-f7c40b025e09</vt:lpwstr>
  </property>
</Properties>
</file>