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onjo\Downloads\"/>
    </mc:Choice>
  </mc:AlternateContent>
  <bookViews>
    <workbookView xWindow="0" yWindow="0" windowWidth="28800" windowHeight="12210" tabRatio="1000" xr2:uid="{00000000-000D-0000-FFFF-FFFF00000000}"/>
  </bookViews>
  <sheets>
    <sheet name="Portfolio 1" sheetId="1" r:id="rId1"/>
    <sheet name="Portfolio 2" sheetId="7" r:id="rId2"/>
    <sheet name="CAPM1" sheetId="29" r:id="rId3"/>
    <sheet name="CAPM2" sheetId="30" r:id="rId4"/>
    <sheet name="One statistic vs a given value" sheetId="13" r:id="rId5"/>
    <sheet name="Moving avg. charts" sheetId="31" r:id="rId6"/>
    <sheet name="constituents-financials_csv" sheetId="17" r:id="rId7"/>
    <sheet name="Avg. Financials by Sector" sheetId="32" r:id="rId8"/>
    <sheet name="One asset vs another" sheetId="12" r:id="rId9"/>
    <sheet name="Correlations" sheetId="27" r:id="rId10"/>
    <sheet name="Answers" sheetId="8" r:id="rId11"/>
  </sheets>
  <definedNames>
    <definedName name="solver_adj" localSheetId="0" hidden="1">'Portfolio 1'!$H$4:$M$4</definedName>
    <definedName name="solver_adj" localSheetId="1" hidden="1">'Portfolio 2'!$I$4:$O$4</definedName>
    <definedName name="solver_cvg" localSheetId="0" hidden="1">0.0001</definedName>
    <definedName name="solver_cvg" localSheetId="1" hidden="1">0.0001</definedName>
    <definedName name="solver_drv" localSheetId="0" hidden="1">1</definedName>
    <definedName name="solver_drv" localSheetId="1" hidden="1">1</definedName>
    <definedName name="solver_eng" localSheetId="0" hidden="1">1</definedName>
    <definedName name="solver_eng" localSheetId="1" hidden="1">1</definedName>
    <definedName name="solver_est" localSheetId="0" hidden="1">1</definedName>
    <definedName name="solver_est" localSheetId="1" hidden="1">1</definedName>
    <definedName name="solver_itr" localSheetId="0" hidden="1">2147483647</definedName>
    <definedName name="solver_itr" localSheetId="1" hidden="1">2147483647</definedName>
    <definedName name="solver_lhs1" localSheetId="0" hidden="1">'Portfolio 1'!$H$4:$M$4</definedName>
    <definedName name="solver_lhs1" localSheetId="1" hidden="1">'Portfolio 2'!$I$4:$O$4</definedName>
    <definedName name="solver_lhs2" localSheetId="0" hidden="1">'Portfolio 1'!$N$4</definedName>
    <definedName name="solver_lhs2" localSheetId="1" hidden="1">'Portfolio 2'!$P$4</definedName>
    <definedName name="solver_mip" localSheetId="0" hidden="1">2147483647</definedName>
    <definedName name="solver_mip" localSheetId="1" hidden="1">2147483647</definedName>
    <definedName name="solver_mni" localSheetId="0" hidden="1">30</definedName>
    <definedName name="solver_mni" localSheetId="1" hidden="1">30</definedName>
    <definedName name="solver_mrt" localSheetId="0" hidden="1">0.075</definedName>
    <definedName name="solver_mrt" localSheetId="1" hidden="1">0.075</definedName>
    <definedName name="solver_msl" localSheetId="0" hidden="1">2</definedName>
    <definedName name="solver_msl" localSheetId="1" hidden="1">2</definedName>
    <definedName name="solver_neg" localSheetId="0" hidden="1">1</definedName>
    <definedName name="solver_neg" localSheetId="1" hidden="1">1</definedName>
    <definedName name="solver_nod" localSheetId="0" hidden="1">2147483647</definedName>
    <definedName name="solver_nod" localSheetId="1" hidden="1">2147483647</definedName>
    <definedName name="solver_num" localSheetId="0" hidden="1">2</definedName>
    <definedName name="solver_num" localSheetId="1" hidden="1">2</definedName>
    <definedName name="solver_nwt" localSheetId="0" hidden="1">1</definedName>
    <definedName name="solver_nwt" localSheetId="1" hidden="1">1</definedName>
    <definedName name="solver_opt" localSheetId="0" hidden="1">'Portfolio 1'!$N$165</definedName>
    <definedName name="solver_opt" localSheetId="1" hidden="1">'Portfolio 2'!$P$165</definedName>
    <definedName name="solver_pre" localSheetId="0" hidden="1">0.000001</definedName>
    <definedName name="solver_pre" localSheetId="1" hidden="1">0.000001</definedName>
    <definedName name="solver_rbv" localSheetId="0" hidden="1">1</definedName>
    <definedName name="solver_rbv" localSheetId="1" hidden="1">1</definedName>
    <definedName name="solver_rel1" localSheetId="0" hidden="1">3</definedName>
    <definedName name="solver_rel1" localSheetId="1" hidden="1">3</definedName>
    <definedName name="solver_rel2" localSheetId="0" hidden="1">2</definedName>
    <definedName name="solver_rel2" localSheetId="1" hidden="1">2</definedName>
    <definedName name="solver_rhs1" localSheetId="0" hidden="1">5%</definedName>
    <definedName name="solver_rhs1" localSheetId="1" hidden="1">5%</definedName>
    <definedName name="solver_rhs2" localSheetId="0" hidden="1">100%</definedName>
    <definedName name="solver_rhs2" localSheetId="1" hidden="1">1</definedName>
    <definedName name="solver_rlx" localSheetId="0" hidden="1">2</definedName>
    <definedName name="solver_rlx" localSheetId="1" hidden="1">2</definedName>
    <definedName name="solver_rsd" localSheetId="0" hidden="1">0</definedName>
    <definedName name="solver_rsd" localSheetId="1" hidden="1">0</definedName>
    <definedName name="solver_scl" localSheetId="0" hidden="1">1</definedName>
    <definedName name="solver_scl" localSheetId="1" hidden="1">1</definedName>
    <definedName name="solver_sho" localSheetId="0" hidden="1">2</definedName>
    <definedName name="solver_sho" localSheetId="1" hidden="1">2</definedName>
    <definedName name="solver_ssz" localSheetId="0" hidden="1">100</definedName>
    <definedName name="solver_ssz" localSheetId="1" hidden="1">100</definedName>
    <definedName name="solver_tim" localSheetId="0" hidden="1">2147483647</definedName>
    <definedName name="solver_tim" localSheetId="1" hidden="1">2147483647</definedName>
    <definedName name="solver_tol" localSheetId="0" hidden="1">0.01</definedName>
    <definedName name="solver_tol" localSheetId="1" hidden="1">0.01</definedName>
    <definedName name="solver_typ" localSheetId="0" hidden="1">1</definedName>
    <definedName name="solver_typ" localSheetId="1" hidden="1">1</definedName>
    <definedName name="solver_val" localSheetId="0" hidden="1">0</definedName>
    <definedName name="solver_val" localSheetId="1" hidden="1">0</definedName>
    <definedName name="solver_ver" localSheetId="0" hidden="1">3</definedName>
    <definedName name="solver_ver" localSheetId="1" hidden="1">3</definedName>
  </definedNames>
  <calcPr calcId="171027"/>
  <pivotCaches>
    <pivotCache cacheId="0" r:id="rId12"/>
  </pivotCaches>
</workbook>
</file>

<file path=xl/calcChain.xml><?xml version="1.0" encoding="utf-8"?>
<calcChain xmlns="http://schemas.openxmlformats.org/spreadsheetml/2006/main">
  <c r="D12" i="13" l="1"/>
  <c r="B12" i="13"/>
  <c r="D11" i="13"/>
  <c r="B11" i="13"/>
  <c r="D10" i="13"/>
  <c r="B10" i="13"/>
  <c r="H9" i="12"/>
  <c r="E9" i="12"/>
  <c r="B9" i="12"/>
  <c r="N6" i="1"/>
  <c r="N4" i="1" l="1"/>
  <c r="P4" i="7"/>
  <c r="G3" i="7"/>
  <c r="H3" i="7"/>
  <c r="E3" i="7"/>
  <c r="C3" i="7"/>
  <c r="C3" i="1"/>
  <c r="I3" i="1"/>
  <c r="K3" i="1"/>
  <c r="L3" i="1"/>
  <c r="M3" i="1"/>
  <c r="E3" i="1"/>
  <c r="F3" i="1"/>
  <c r="G3" i="1"/>
  <c r="J164" i="7" l="1"/>
  <c r="O164" i="7"/>
  <c r="K6" i="7"/>
  <c r="K164" i="7" s="1"/>
  <c r="L6" i="7"/>
  <c r="L164" i="7" s="1"/>
  <c r="M6" i="7"/>
  <c r="M164" i="7" s="1"/>
  <c r="N6" i="7"/>
  <c r="N163" i="7" s="1"/>
  <c r="O6" i="7"/>
  <c r="O163" i="7" s="1"/>
  <c r="O165" i="7" s="1"/>
  <c r="K7" i="7"/>
  <c r="L7" i="7"/>
  <c r="M7" i="7"/>
  <c r="N7" i="7"/>
  <c r="O7" i="7"/>
  <c r="K8" i="7"/>
  <c r="L8" i="7"/>
  <c r="M8" i="7"/>
  <c r="N8" i="7"/>
  <c r="O8" i="7"/>
  <c r="K9" i="7"/>
  <c r="L9" i="7"/>
  <c r="M9" i="7"/>
  <c r="N9" i="7"/>
  <c r="O9" i="7"/>
  <c r="K10" i="7"/>
  <c r="L10" i="7"/>
  <c r="M10" i="7"/>
  <c r="N10" i="7"/>
  <c r="O10" i="7"/>
  <c r="K11" i="7"/>
  <c r="L11" i="7"/>
  <c r="M11" i="7"/>
  <c r="M163" i="7" s="1"/>
  <c r="M165" i="7" s="1"/>
  <c r="N11" i="7"/>
  <c r="O11" i="7"/>
  <c r="K12" i="7"/>
  <c r="L12" i="7"/>
  <c r="M12" i="7"/>
  <c r="N12" i="7"/>
  <c r="O12" i="7"/>
  <c r="K13" i="7"/>
  <c r="L13" i="7"/>
  <c r="M13" i="7"/>
  <c r="N13" i="7"/>
  <c r="O13" i="7"/>
  <c r="K14" i="7"/>
  <c r="L14" i="7"/>
  <c r="M14" i="7"/>
  <c r="N14" i="7"/>
  <c r="O14" i="7"/>
  <c r="K15" i="7"/>
  <c r="L15" i="7"/>
  <c r="M15" i="7"/>
  <c r="N15" i="7"/>
  <c r="O15" i="7"/>
  <c r="K16" i="7"/>
  <c r="L16" i="7"/>
  <c r="M16" i="7"/>
  <c r="N16" i="7"/>
  <c r="O16" i="7"/>
  <c r="K17" i="7"/>
  <c r="L17" i="7"/>
  <c r="M17" i="7"/>
  <c r="N17" i="7"/>
  <c r="O17" i="7"/>
  <c r="K18" i="7"/>
  <c r="L18" i="7"/>
  <c r="M18" i="7"/>
  <c r="N18" i="7"/>
  <c r="O18" i="7"/>
  <c r="K19" i="7"/>
  <c r="L19" i="7"/>
  <c r="M19" i="7"/>
  <c r="N19" i="7"/>
  <c r="O19" i="7"/>
  <c r="K20" i="7"/>
  <c r="L20" i="7"/>
  <c r="M20" i="7"/>
  <c r="N20" i="7"/>
  <c r="O20" i="7"/>
  <c r="K21" i="7"/>
  <c r="L21" i="7"/>
  <c r="M21" i="7"/>
  <c r="N21" i="7"/>
  <c r="O21" i="7"/>
  <c r="K22" i="7"/>
  <c r="L22" i="7"/>
  <c r="M22" i="7"/>
  <c r="N22" i="7"/>
  <c r="O22" i="7"/>
  <c r="K23" i="7"/>
  <c r="L23" i="7"/>
  <c r="M23" i="7"/>
  <c r="N23" i="7"/>
  <c r="O23" i="7"/>
  <c r="K24" i="7"/>
  <c r="L24" i="7"/>
  <c r="M24" i="7"/>
  <c r="N24" i="7"/>
  <c r="O24" i="7"/>
  <c r="K25" i="7"/>
  <c r="L25" i="7"/>
  <c r="M25" i="7"/>
  <c r="N25" i="7"/>
  <c r="O25" i="7"/>
  <c r="K26" i="7"/>
  <c r="L26" i="7"/>
  <c r="M26" i="7"/>
  <c r="N26" i="7"/>
  <c r="O26" i="7"/>
  <c r="K27" i="7"/>
  <c r="L27" i="7"/>
  <c r="M27" i="7"/>
  <c r="N27" i="7"/>
  <c r="O27" i="7"/>
  <c r="K28" i="7"/>
  <c r="L28" i="7"/>
  <c r="M28" i="7"/>
  <c r="N28" i="7"/>
  <c r="O28" i="7"/>
  <c r="K29" i="7"/>
  <c r="L29" i="7"/>
  <c r="M29" i="7"/>
  <c r="N29" i="7"/>
  <c r="O29" i="7"/>
  <c r="K30" i="7"/>
  <c r="L30" i="7"/>
  <c r="M30" i="7"/>
  <c r="N30" i="7"/>
  <c r="O30" i="7"/>
  <c r="K31" i="7"/>
  <c r="L31" i="7"/>
  <c r="M31" i="7"/>
  <c r="N31" i="7"/>
  <c r="O31" i="7"/>
  <c r="K32" i="7"/>
  <c r="L32" i="7"/>
  <c r="M32" i="7"/>
  <c r="N32" i="7"/>
  <c r="O32" i="7"/>
  <c r="K33" i="7"/>
  <c r="L33" i="7"/>
  <c r="M33" i="7"/>
  <c r="N33" i="7"/>
  <c r="O33" i="7"/>
  <c r="K34" i="7"/>
  <c r="L34" i="7"/>
  <c r="M34" i="7"/>
  <c r="N34" i="7"/>
  <c r="O34" i="7"/>
  <c r="K35" i="7"/>
  <c r="L35" i="7"/>
  <c r="M35" i="7"/>
  <c r="N35" i="7"/>
  <c r="O35" i="7"/>
  <c r="K36" i="7"/>
  <c r="L36" i="7"/>
  <c r="M36" i="7"/>
  <c r="N36" i="7"/>
  <c r="N164" i="7" s="1"/>
  <c r="O36" i="7"/>
  <c r="K37" i="7"/>
  <c r="L37" i="7"/>
  <c r="M37" i="7"/>
  <c r="N37" i="7"/>
  <c r="O37" i="7"/>
  <c r="K38" i="7"/>
  <c r="L38" i="7"/>
  <c r="M38" i="7"/>
  <c r="N38" i="7"/>
  <c r="O38" i="7"/>
  <c r="K39" i="7"/>
  <c r="L39" i="7"/>
  <c r="M39" i="7"/>
  <c r="N39" i="7"/>
  <c r="O39" i="7"/>
  <c r="K40" i="7"/>
  <c r="L40" i="7"/>
  <c r="M40" i="7"/>
  <c r="N40" i="7"/>
  <c r="O40" i="7"/>
  <c r="K41" i="7"/>
  <c r="L41" i="7"/>
  <c r="M41" i="7"/>
  <c r="N41" i="7"/>
  <c r="O41" i="7"/>
  <c r="K42" i="7"/>
  <c r="L42" i="7"/>
  <c r="M42" i="7"/>
  <c r="N42" i="7"/>
  <c r="O42" i="7"/>
  <c r="K43" i="7"/>
  <c r="L43" i="7"/>
  <c r="M43" i="7"/>
  <c r="N43" i="7"/>
  <c r="O43" i="7"/>
  <c r="K44" i="7"/>
  <c r="L44" i="7"/>
  <c r="M44" i="7"/>
  <c r="N44" i="7"/>
  <c r="O44" i="7"/>
  <c r="K45" i="7"/>
  <c r="L45" i="7"/>
  <c r="M45" i="7"/>
  <c r="N45" i="7"/>
  <c r="O45" i="7"/>
  <c r="K46" i="7"/>
  <c r="L46" i="7"/>
  <c r="M46" i="7"/>
  <c r="N46" i="7"/>
  <c r="O46" i="7"/>
  <c r="K47" i="7"/>
  <c r="L47" i="7"/>
  <c r="M47" i="7"/>
  <c r="N47" i="7"/>
  <c r="O47" i="7"/>
  <c r="K48" i="7"/>
  <c r="L48" i="7"/>
  <c r="M48" i="7"/>
  <c r="N48" i="7"/>
  <c r="O48" i="7"/>
  <c r="K49" i="7"/>
  <c r="L49" i="7"/>
  <c r="M49" i="7"/>
  <c r="N49" i="7"/>
  <c r="O49" i="7"/>
  <c r="K50" i="7"/>
  <c r="L50" i="7"/>
  <c r="M50" i="7"/>
  <c r="N50" i="7"/>
  <c r="O50" i="7"/>
  <c r="K51" i="7"/>
  <c r="L51" i="7"/>
  <c r="M51" i="7"/>
  <c r="N51" i="7"/>
  <c r="O51" i="7"/>
  <c r="K52" i="7"/>
  <c r="L52" i="7"/>
  <c r="M52" i="7"/>
  <c r="N52" i="7"/>
  <c r="O52" i="7"/>
  <c r="K53" i="7"/>
  <c r="L53" i="7"/>
  <c r="M53" i="7"/>
  <c r="N53" i="7"/>
  <c r="O53" i="7"/>
  <c r="K54" i="7"/>
  <c r="L54" i="7"/>
  <c r="M54" i="7"/>
  <c r="N54" i="7"/>
  <c r="O54" i="7"/>
  <c r="K55" i="7"/>
  <c r="L55" i="7"/>
  <c r="M55" i="7"/>
  <c r="N55" i="7"/>
  <c r="O55" i="7"/>
  <c r="K56" i="7"/>
  <c r="L56" i="7"/>
  <c r="M56" i="7"/>
  <c r="N56" i="7"/>
  <c r="O56" i="7"/>
  <c r="K57" i="7"/>
  <c r="L57" i="7"/>
  <c r="M57" i="7"/>
  <c r="N57" i="7"/>
  <c r="O57" i="7"/>
  <c r="K58" i="7"/>
  <c r="L58" i="7"/>
  <c r="M58" i="7"/>
  <c r="N58" i="7"/>
  <c r="O58" i="7"/>
  <c r="K59" i="7"/>
  <c r="L59" i="7"/>
  <c r="M59" i="7"/>
  <c r="N59" i="7"/>
  <c r="O59" i="7"/>
  <c r="K60" i="7"/>
  <c r="L60" i="7"/>
  <c r="M60" i="7"/>
  <c r="N60" i="7"/>
  <c r="O60" i="7"/>
  <c r="K61" i="7"/>
  <c r="L61" i="7"/>
  <c r="M61" i="7"/>
  <c r="N61" i="7"/>
  <c r="O61" i="7"/>
  <c r="K62" i="7"/>
  <c r="L62" i="7"/>
  <c r="M62" i="7"/>
  <c r="N62" i="7"/>
  <c r="O62" i="7"/>
  <c r="K63" i="7"/>
  <c r="L63" i="7"/>
  <c r="M63" i="7"/>
  <c r="N63" i="7"/>
  <c r="O63" i="7"/>
  <c r="K64" i="7"/>
  <c r="L64" i="7"/>
  <c r="M64" i="7"/>
  <c r="N64" i="7"/>
  <c r="O64" i="7"/>
  <c r="K65" i="7"/>
  <c r="L65" i="7"/>
  <c r="M65" i="7"/>
  <c r="N65" i="7"/>
  <c r="O65" i="7"/>
  <c r="K66" i="7"/>
  <c r="L66" i="7"/>
  <c r="M66" i="7"/>
  <c r="N66" i="7"/>
  <c r="O66" i="7"/>
  <c r="K67" i="7"/>
  <c r="L67" i="7"/>
  <c r="M67" i="7"/>
  <c r="N67" i="7"/>
  <c r="O67" i="7"/>
  <c r="K68" i="7"/>
  <c r="L68" i="7"/>
  <c r="M68" i="7"/>
  <c r="N68" i="7"/>
  <c r="O68" i="7"/>
  <c r="K69" i="7"/>
  <c r="L69" i="7"/>
  <c r="M69" i="7"/>
  <c r="N69" i="7"/>
  <c r="O69" i="7"/>
  <c r="K70" i="7"/>
  <c r="L70" i="7"/>
  <c r="M70" i="7"/>
  <c r="N70" i="7"/>
  <c r="O70" i="7"/>
  <c r="K71" i="7"/>
  <c r="L71" i="7"/>
  <c r="M71" i="7"/>
  <c r="N71" i="7"/>
  <c r="O71" i="7"/>
  <c r="K72" i="7"/>
  <c r="L72" i="7"/>
  <c r="M72" i="7"/>
  <c r="N72" i="7"/>
  <c r="O72" i="7"/>
  <c r="K73" i="7"/>
  <c r="L73" i="7"/>
  <c r="M73" i="7"/>
  <c r="N73" i="7"/>
  <c r="O73" i="7"/>
  <c r="K74" i="7"/>
  <c r="L74" i="7"/>
  <c r="M74" i="7"/>
  <c r="N74" i="7"/>
  <c r="O74" i="7"/>
  <c r="K75" i="7"/>
  <c r="L75" i="7"/>
  <c r="M75" i="7"/>
  <c r="N75" i="7"/>
  <c r="O75" i="7"/>
  <c r="K76" i="7"/>
  <c r="L76" i="7"/>
  <c r="M76" i="7"/>
  <c r="N76" i="7"/>
  <c r="O76" i="7"/>
  <c r="K77" i="7"/>
  <c r="L77" i="7"/>
  <c r="M77" i="7"/>
  <c r="N77" i="7"/>
  <c r="O77" i="7"/>
  <c r="K78" i="7"/>
  <c r="L78" i="7"/>
  <c r="M78" i="7"/>
  <c r="N78" i="7"/>
  <c r="O78" i="7"/>
  <c r="K79" i="7"/>
  <c r="L79" i="7"/>
  <c r="M79" i="7"/>
  <c r="N79" i="7"/>
  <c r="O79" i="7"/>
  <c r="K80" i="7"/>
  <c r="L80" i="7"/>
  <c r="M80" i="7"/>
  <c r="N80" i="7"/>
  <c r="O80" i="7"/>
  <c r="K81" i="7"/>
  <c r="L81" i="7"/>
  <c r="M81" i="7"/>
  <c r="N81" i="7"/>
  <c r="O81" i="7"/>
  <c r="K82" i="7"/>
  <c r="L82" i="7"/>
  <c r="M82" i="7"/>
  <c r="N82" i="7"/>
  <c r="O82" i="7"/>
  <c r="K83" i="7"/>
  <c r="L83" i="7"/>
  <c r="M83" i="7"/>
  <c r="N83" i="7"/>
  <c r="O83" i="7"/>
  <c r="K84" i="7"/>
  <c r="L84" i="7"/>
  <c r="M84" i="7"/>
  <c r="N84" i="7"/>
  <c r="O84" i="7"/>
  <c r="K85" i="7"/>
  <c r="L85" i="7"/>
  <c r="M85" i="7"/>
  <c r="N85" i="7"/>
  <c r="O85" i="7"/>
  <c r="K86" i="7"/>
  <c r="L86" i="7"/>
  <c r="M86" i="7"/>
  <c r="N86" i="7"/>
  <c r="O86" i="7"/>
  <c r="K87" i="7"/>
  <c r="L87" i="7"/>
  <c r="M87" i="7"/>
  <c r="N87" i="7"/>
  <c r="O87" i="7"/>
  <c r="K88" i="7"/>
  <c r="L88" i="7"/>
  <c r="M88" i="7"/>
  <c r="N88" i="7"/>
  <c r="O88" i="7"/>
  <c r="K89" i="7"/>
  <c r="L89" i="7"/>
  <c r="M89" i="7"/>
  <c r="N89" i="7"/>
  <c r="O89" i="7"/>
  <c r="K90" i="7"/>
  <c r="L90" i="7"/>
  <c r="M90" i="7"/>
  <c r="N90" i="7"/>
  <c r="O90" i="7"/>
  <c r="K91" i="7"/>
  <c r="L91" i="7"/>
  <c r="M91" i="7"/>
  <c r="N91" i="7"/>
  <c r="O91" i="7"/>
  <c r="K92" i="7"/>
  <c r="L92" i="7"/>
  <c r="M92" i="7"/>
  <c r="N92" i="7"/>
  <c r="O92" i="7"/>
  <c r="K93" i="7"/>
  <c r="L93" i="7"/>
  <c r="M93" i="7"/>
  <c r="N93" i="7"/>
  <c r="O93" i="7"/>
  <c r="K94" i="7"/>
  <c r="L94" i="7"/>
  <c r="M94" i="7"/>
  <c r="N94" i="7"/>
  <c r="O94" i="7"/>
  <c r="K95" i="7"/>
  <c r="L95" i="7"/>
  <c r="M95" i="7"/>
  <c r="N95" i="7"/>
  <c r="O95" i="7"/>
  <c r="K96" i="7"/>
  <c r="L96" i="7"/>
  <c r="M96" i="7"/>
  <c r="N96" i="7"/>
  <c r="O96" i="7"/>
  <c r="K97" i="7"/>
  <c r="L97" i="7"/>
  <c r="M97" i="7"/>
  <c r="N97" i="7"/>
  <c r="O97" i="7"/>
  <c r="K98" i="7"/>
  <c r="L98" i="7"/>
  <c r="M98" i="7"/>
  <c r="N98" i="7"/>
  <c r="O98" i="7"/>
  <c r="K99" i="7"/>
  <c r="L99" i="7"/>
  <c r="M99" i="7"/>
  <c r="N99" i="7"/>
  <c r="O99" i="7"/>
  <c r="K100" i="7"/>
  <c r="L100" i="7"/>
  <c r="M100" i="7"/>
  <c r="N100" i="7"/>
  <c r="O100" i="7"/>
  <c r="K101" i="7"/>
  <c r="L101" i="7"/>
  <c r="M101" i="7"/>
  <c r="N101" i="7"/>
  <c r="O101" i="7"/>
  <c r="K102" i="7"/>
  <c r="L102" i="7"/>
  <c r="M102" i="7"/>
  <c r="N102" i="7"/>
  <c r="O102" i="7"/>
  <c r="K103" i="7"/>
  <c r="L103" i="7"/>
  <c r="M103" i="7"/>
  <c r="N103" i="7"/>
  <c r="O103" i="7"/>
  <c r="K104" i="7"/>
  <c r="L104" i="7"/>
  <c r="M104" i="7"/>
  <c r="N104" i="7"/>
  <c r="O104" i="7"/>
  <c r="K105" i="7"/>
  <c r="L105" i="7"/>
  <c r="M105" i="7"/>
  <c r="N105" i="7"/>
  <c r="O105" i="7"/>
  <c r="K106" i="7"/>
  <c r="L106" i="7"/>
  <c r="M106" i="7"/>
  <c r="N106" i="7"/>
  <c r="O106" i="7"/>
  <c r="K107" i="7"/>
  <c r="L107" i="7"/>
  <c r="M107" i="7"/>
  <c r="N107" i="7"/>
  <c r="O107" i="7"/>
  <c r="K108" i="7"/>
  <c r="L108" i="7"/>
  <c r="M108" i="7"/>
  <c r="N108" i="7"/>
  <c r="O108" i="7"/>
  <c r="K109" i="7"/>
  <c r="L109" i="7"/>
  <c r="M109" i="7"/>
  <c r="N109" i="7"/>
  <c r="O109" i="7"/>
  <c r="K110" i="7"/>
  <c r="L110" i="7"/>
  <c r="M110" i="7"/>
  <c r="N110" i="7"/>
  <c r="O110" i="7"/>
  <c r="K111" i="7"/>
  <c r="L111" i="7"/>
  <c r="M111" i="7"/>
  <c r="N111" i="7"/>
  <c r="O111" i="7"/>
  <c r="K112" i="7"/>
  <c r="L112" i="7"/>
  <c r="M112" i="7"/>
  <c r="N112" i="7"/>
  <c r="O112" i="7"/>
  <c r="K113" i="7"/>
  <c r="L113" i="7"/>
  <c r="M113" i="7"/>
  <c r="N113" i="7"/>
  <c r="O113" i="7"/>
  <c r="K114" i="7"/>
  <c r="L114" i="7"/>
  <c r="M114" i="7"/>
  <c r="N114" i="7"/>
  <c r="O114" i="7"/>
  <c r="K115" i="7"/>
  <c r="L115" i="7"/>
  <c r="M115" i="7"/>
  <c r="N115" i="7"/>
  <c r="O115" i="7"/>
  <c r="K116" i="7"/>
  <c r="L116" i="7"/>
  <c r="M116" i="7"/>
  <c r="N116" i="7"/>
  <c r="O116" i="7"/>
  <c r="K117" i="7"/>
  <c r="L117" i="7"/>
  <c r="M117" i="7"/>
  <c r="N117" i="7"/>
  <c r="O117" i="7"/>
  <c r="K118" i="7"/>
  <c r="L118" i="7"/>
  <c r="M118" i="7"/>
  <c r="N118" i="7"/>
  <c r="O118" i="7"/>
  <c r="K119" i="7"/>
  <c r="L119" i="7"/>
  <c r="M119" i="7"/>
  <c r="N119" i="7"/>
  <c r="O119" i="7"/>
  <c r="K120" i="7"/>
  <c r="L120" i="7"/>
  <c r="M120" i="7"/>
  <c r="N120" i="7"/>
  <c r="O120" i="7"/>
  <c r="K121" i="7"/>
  <c r="L121" i="7"/>
  <c r="M121" i="7"/>
  <c r="N121" i="7"/>
  <c r="O121" i="7"/>
  <c r="K122" i="7"/>
  <c r="L122" i="7"/>
  <c r="M122" i="7"/>
  <c r="N122" i="7"/>
  <c r="O122" i="7"/>
  <c r="K123" i="7"/>
  <c r="L123" i="7"/>
  <c r="M123" i="7"/>
  <c r="N123" i="7"/>
  <c r="O123" i="7"/>
  <c r="K124" i="7"/>
  <c r="L124" i="7"/>
  <c r="M124" i="7"/>
  <c r="N124" i="7"/>
  <c r="O124" i="7"/>
  <c r="K125" i="7"/>
  <c r="L125" i="7"/>
  <c r="M125" i="7"/>
  <c r="N125" i="7"/>
  <c r="O125" i="7"/>
  <c r="K126" i="7"/>
  <c r="L126" i="7"/>
  <c r="M126" i="7"/>
  <c r="N126" i="7"/>
  <c r="O126" i="7"/>
  <c r="K127" i="7"/>
  <c r="L127" i="7"/>
  <c r="M127" i="7"/>
  <c r="N127" i="7"/>
  <c r="O127" i="7"/>
  <c r="K128" i="7"/>
  <c r="L128" i="7"/>
  <c r="M128" i="7"/>
  <c r="N128" i="7"/>
  <c r="O128" i="7"/>
  <c r="K129" i="7"/>
  <c r="L129" i="7"/>
  <c r="M129" i="7"/>
  <c r="N129" i="7"/>
  <c r="O129" i="7"/>
  <c r="K130" i="7"/>
  <c r="L130" i="7"/>
  <c r="M130" i="7"/>
  <c r="N130" i="7"/>
  <c r="O130" i="7"/>
  <c r="K131" i="7"/>
  <c r="L131" i="7"/>
  <c r="M131" i="7"/>
  <c r="N131" i="7"/>
  <c r="O131" i="7"/>
  <c r="K132" i="7"/>
  <c r="L132" i="7"/>
  <c r="M132" i="7"/>
  <c r="N132" i="7"/>
  <c r="O132" i="7"/>
  <c r="K133" i="7"/>
  <c r="L133" i="7"/>
  <c r="M133" i="7"/>
  <c r="N133" i="7"/>
  <c r="O133" i="7"/>
  <c r="K134" i="7"/>
  <c r="L134" i="7"/>
  <c r="M134" i="7"/>
  <c r="N134" i="7"/>
  <c r="O134" i="7"/>
  <c r="K135" i="7"/>
  <c r="L135" i="7"/>
  <c r="M135" i="7"/>
  <c r="N135" i="7"/>
  <c r="O135" i="7"/>
  <c r="K136" i="7"/>
  <c r="L136" i="7"/>
  <c r="M136" i="7"/>
  <c r="N136" i="7"/>
  <c r="O136" i="7"/>
  <c r="K137" i="7"/>
  <c r="L137" i="7"/>
  <c r="M137" i="7"/>
  <c r="N137" i="7"/>
  <c r="O137" i="7"/>
  <c r="K138" i="7"/>
  <c r="L138" i="7"/>
  <c r="M138" i="7"/>
  <c r="N138" i="7"/>
  <c r="O138" i="7"/>
  <c r="K139" i="7"/>
  <c r="L139" i="7"/>
  <c r="M139" i="7"/>
  <c r="N139" i="7"/>
  <c r="O139" i="7"/>
  <c r="K140" i="7"/>
  <c r="L140" i="7"/>
  <c r="M140" i="7"/>
  <c r="N140" i="7"/>
  <c r="O140" i="7"/>
  <c r="K141" i="7"/>
  <c r="L141" i="7"/>
  <c r="M141" i="7"/>
  <c r="N141" i="7"/>
  <c r="O141" i="7"/>
  <c r="K142" i="7"/>
  <c r="L142" i="7"/>
  <c r="M142" i="7"/>
  <c r="N142" i="7"/>
  <c r="O142" i="7"/>
  <c r="K143" i="7"/>
  <c r="L143" i="7"/>
  <c r="M143" i="7"/>
  <c r="N143" i="7"/>
  <c r="O143" i="7"/>
  <c r="K144" i="7"/>
  <c r="L144" i="7"/>
  <c r="M144" i="7"/>
  <c r="N144" i="7"/>
  <c r="O144" i="7"/>
  <c r="K145" i="7"/>
  <c r="L145" i="7"/>
  <c r="M145" i="7"/>
  <c r="N145" i="7"/>
  <c r="O145" i="7"/>
  <c r="K146" i="7"/>
  <c r="L146" i="7"/>
  <c r="M146" i="7"/>
  <c r="N146" i="7"/>
  <c r="O146" i="7"/>
  <c r="K147" i="7"/>
  <c r="L147" i="7"/>
  <c r="M147" i="7"/>
  <c r="N147" i="7"/>
  <c r="O147" i="7"/>
  <c r="K148" i="7"/>
  <c r="L148" i="7"/>
  <c r="M148" i="7"/>
  <c r="N148" i="7"/>
  <c r="O148" i="7"/>
  <c r="K149" i="7"/>
  <c r="L149" i="7"/>
  <c r="M149" i="7"/>
  <c r="N149" i="7"/>
  <c r="O149" i="7"/>
  <c r="K150" i="7"/>
  <c r="L150" i="7"/>
  <c r="M150" i="7"/>
  <c r="N150" i="7"/>
  <c r="O150" i="7"/>
  <c r="K151" i="7"/>
  <c r="L151" i="7"/>
  <c r="M151" i="7"/>
  <c r="N151" i="7"/>
  <c r="O151" i="7"/>
  <c r="K152" i="7"/>
  <c r="L152" i="7"/>
  <c r="M152" i="7"/>
  <c r="N152" i="7"/>
  <c r="O152" i="7"/>
  <c r="K153" i="7"/>
  <c r="L153" i="7"/>
  <c r="M153" i="7"/>
  <c r="N153" i="7"/>
  <c r="O153" i="7"/>
  <c r="K154" i="7"/>
  <c r="L154" i="7"/>
  <c r="M154" i="7"/>
  <c r="N154" i="7"/>
  <c r="O154" i="7"/>
  <c r="K155" i="7"/>
  <c r="L155" i="7"/>
  <c r="M155" i="7"/>
  <c r="N155" i="7"/>
  <c r="O155" i="7"/>
  <c r="K156" i="7"/>
  <c r="L156" i="7"/>
  <c r="M156" i="7"/>
  <c r="N156" i="7"/>
  <c r="O156" i="7"/>
  <c r="K157" i="7"/>
  <c r="L157" i="7"/>
  <c r="M157" i="7"/>
  <c r="N157" i="7"/>
  <c r="O157" i="7"/>
  <c r="K158" i="7"/>
  <c r="L158" i="7"/>
  <c r="M158" i="7"/>
  <c r="N158" i="7"/>
  <c r="O158" i="7"/>
  <c r="K159" i="7"/>
  <c r="L159" i="7"/>
  <c r="M159" i="7"/>
  <c r="N159" i="7"/>
  <c r="O159" i="7"/>
  <c r="K160" i="7"/>
  <c r="L160" i="7"/>
  <c r="M160" i="7"/>
  <c r="N160" i="7"/>
  <c r="O160" i="7"/>
  <c r="K161" i="7"/>
  <c r="L161" i="7"/>
  <c r="M161" i="7"/>
  <c r="N161" i="7"/>
  <c r="O161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J32" i="7"/>
  <c r="J33" i="7"/>
  <c r="J34" i="7"/>
  <c r="J35" i="7"/>
  <c r="J36" i="7"/>
  <c r="J37" i="7"/>
  <c r="J38" i="7"/>
  <c r="J39" i="7"/>
  <c r="J40" i="7"/>
  <c r="J41" i="7"/>
  <c r="J42" i="7"/>
  <c r="J43" i="7"/>
  <c r="J44" i="7"/>
  <c r="J45" i="7"/>
  <c r="J46" i="7"/>
  <c r="J47" i="7"/>
  <c r="J48" i="7"/>
  <c r="J49" i="7"/>
  <c r="J50" i="7"/>
  <c r="J51" i="7"/>
  <c r="J52" i="7"/>
  <c r="J53" i="7"/>
  <c r="J54" i="7"/>
  <c r="J55" i="7"/>
  <c r="J56" i="7"/>
  <c r="J57" i="7"/>
  <c r="J58" i="7"/>
  <c r="J59" i="7"/>
  <c r="J60" i="7"/>
  <c r="J61" i="7"/>
  <c r="J62" i="7"/>
  <c r="J63" i="7"/>
  <c r="J64" i="7"/>
  <c r="J65" i="7"/>
  <c r="J66" i="7"/>
  <c r="J67" i="7"/>
  <c r="J68" i="7"/>
  <c r="J69" i="7"/>
  <c r="J70" i="7"/>
  <c r="J71" i="7"/>
  <c r="J72" i="7"/>
  <c r="J73" i="7"/>
  <c r="J74" i="7"/>
  <c r="J75" i="7"/>
  <c r="J76" i="7"/>
  <c r="J77" i="7"/>
  <c r="J78" i="7"/>
  <c r="J79" i="7"/>
  <c r="J80" i="7"/>
  <c r="J81" i="7"/>
  <c r="J82" i="7"/>
  <c r="J83" i="7"/>
  <c r="J84" i="7"/>
  <c r="J85" i="7"/>
  <c r="J86" i="7"/>
  <c r="J87" i="7"/>
  <c r="J88" i="7"/>
  <c r="J89" i="7"/>
  <c r="J90" i="7"/>
  <c r="J91" i="7"/>
  <c r="J92" i="7"/>
  <c r="J93" i="7"/>
  <c r="J94" i="7"/>
  <c r="J95" i="7"/>
  <c r="J96" i="7"/>
  <c r="J97" i="7"/>
  <c r="J98" i="7"/>
  <c r="J99" i="7"/>
  <c r="J100" i="7"/>
  <c r="J101" i="7"/>
  <c r="J102" i="7"/>
  <c r="J103" i="7"/>
  <c r="J104" i="7"/>
  <c r="J105" i="7"/>
  <c r="J106" i="7"/>
  <c r="J107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0" i="7"/>
  <c r="J121" i="7"/>
  <c r="J122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39" i="7"/>
  <c r="J140" i="7"/>
  <c r="J141" i="7"/>
  <c r="J142" i="7"/>
  <c r="J143" i="7"/>
  <c r="J144" i="7"/>
  <c r="J145" i="7"/>
  <c r="J146" i="7"/>
  <c r="J147" i="7"/>
  <c r="J148" i="7"/>
  <c r="J149" i="7"/>
  <c r="J150" i="7"/>
  <c r="J151" i="7"/>
  <c r="J152" i="7"/>
  <c r="J153" i="7"/>
  <c r="J154" i="7"/>
  <c r="J155" i="7"/>
  <c r="J156" i="7"/>
  <c r="J157" i="7"/>
  <c r="J158" i="7"/>
  <c r="J159" i="7"/>
  <c r="J160" i="7"/>
  <c r="J161" i="7"/>
  <c r="J6" i="7"/>
  <c r="J163" i="7" s="1"/>
  <c r="J165" i="7" s="1"/>
  <c r="I7" i="7"/>
  <c r="I8" i="7"/>
  <c r="I9" i="7"/>
  <c r="I10" i="7"/>
  <c r="I164" i="7" s="1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6" i="7"/>
  <c r="I163" i="7" s="1"/>
  <c r="N165" i="7" l="1"/>
  <c r="I165" i="7"/>
  <c r="L163" i="7"/>
  <c r="L165" i="7" s="1"/>
  <c r="K163" i="7"/>
  <c r="K165" i="7" s="1"/>
  <c r="H7" i="1"/>
  <c r="I7" i="1"/>
  <c r="J7" i="1"/>
  <c r="K7" i="1"/>
  <c r="L7" i="1"/>
  <c r="M7" i="1"/>
  <c r="H8" i="1"/>
  <c r="I8" i="1"/>
  <c r="J8" i="1"/>
  <c r="K8" i="1"/>
  <c r="L8" i="1"/>
  <c r="M8" i="1"/>
  <c r="H9" i="1"/>
  <c r="I9" i="1"/>
  <c r="J9" i="1"/>
  <c r="K9" i="1"/>
  <c r="L9" i="1"/>
  <c r="M9" i="1"/>
  <c r="H10" i="1"/>
  <c r="I10" i="1"/>
  <c r="J10" i="1"/>
  <c r="K10" i="1"/>
  <c r="L10" i="1"/>
  <c r="M10" i="1"/>
  <c r="H11" i="1"/>
  <c r="I11" i="1"/>
  <c r="J11" i="1"/>
  <c r="K11" i="1"/>
  <c r="L11" i="1"/>
  <c r="M11" i="1"/>
  <c r="H12" i="1"/>
  <c r="I12" i="1"/>
  <c r="J12" i="1"/>
  <c r="K12" i="1"/>
  <c r="L12" i="1"/>
  <c r="M12" i="1"/>
  <c r="H13" i="1"/>
  <c r="I13" i="1"/>
  <c r="J13" i="1"/>
  <c r="K13" i="1"/>
  <c r="L13" i="1"/>
  <c r="M13" i="1"/>
  <c r="H14" i="1"/>
  <c r="I14" i="1"/>
  <c r="J14" i="1"/>
  <c r="K14" i="1"/>
  <c r="L14" i="1"/>
  <c r="M14" i="1"/>
  <c r="H15" i="1"/>
  <c r="I15" i="1"/>
  <c r="J15" i="1"/>
  <c r="K15" i="1"/>
  <c r="L15" i="1"/>
  <c r="M15" i="1"/>
  <c r="H16" i="1"/>
  <c r="I16" i="1"/>
  <c r="J16" i="1"/>
  <c r="K16" i="1"/>
  <c r="L16" i="1"/>
  <c r="M16" i="1"/>
  <c r="H17" i="1"/>
  <c r="I17" i="1"/>
  <c r="J17" i="1"/>
  <c r="K17" i="1"/>
  <c r="L17" i="1"/>
  <c r="M17" i="1"/>
  <c r="H18" i="1"/>
  <c r="I18" i="1"/>
  <c r="J18" i="1"/>
  <c r="K18" i="1"/>
  <c r="L18" i="1"/>
  <c r="M18" i="1"/>
  <c r="H19" i="1"/>
  <c r="I19" i="1"/>
  <c r="J19" i="1"/>
  <c r="K19" i="1"/>
  <c r="L19" i="1"/>
  <c r="M19" i="1"/>
  <c r="H20" i="1"/>
  <c r="I20" i="1"/>
  <c r="J20" i="1"/>
  <c r="K20" i="1"/>
  <c r="L20" i="1"/>
  <c r="M20" i="1"/>
  <c r="H21" i="1"/>
  <c r="I21" i="1"/>
  <c r="J21" i="1"/>
  <c r="K21" i="1"/>
  <c r="L21" i="1"/>
  <c r="M21" i="1"/>
  <c r="H22" i="1"/>
  <c r="I22" i="1"/>
  <c r="J22" i="1"/>
  <c r="K22" i="1"/>
  <c r="L22" i="1"/>
  <c r="M22" i="1"/>
  <c r="H23" i="1"/>
  <c r="I23" i="1"/>
  <c r="J23" i="1"/>
  <c r="K23" i="1"/>
  <c r="L23" i="1"/>
  <c r="M23" i="1"/>
  <c r="H24" i="1"/>
  <c r="I24" i="1"/>
  <c r="J24" i="1"/>
  <c r="K24" i="1"/>
  <c r="L24" i="1"/>
  <c r="M24" i="1"/>
  <c r="H25" i="1"/>
  <c r="I25" i="1"/>
  <c r="J25" i="1"/>
  <c r="K25" i="1"/>
  <c r="L25" i="1"/>
  <c r="M25" i="1"/>
  <c r="H26" i="1"/>
  <c r="I26" i="1"/>
  <c r="J26" i="1"/>
  <c r="K26" i="1"/>
  <c r="L26" i="1"/>
  <c r="M26" i="1"/>
  <c r="H27" i="1"/>
  <c r="I27" i="1"/>
  <c r="J27" i="1"/>
  <c r="K27" i="1"/>
  <c r="L27" i="1"/>
  <c r="M27" i="1"/>
  <c r="H28" i="1"/>
  <c r="I28" i="1"/>
  <c r="J28" i="1"/>
  <c r="K28" i="1"/>
  <c r="L28" i="1"/>
  <c r="M28" i="1"/>
  <c r="H29" i="1"/>
  <c r="I29" i="1"/>
  <c r="J29" i="1"/>
  <c r="K29" i="1"/>
  <c r="L29" i="1"/>
  <c r="M29" i="1"/>
  <c r="H30" i="1"/>
  <c r="I30" i="1"/>
  <c r="J30" i="1"/>
  <c r="K30" i="1"/>
  <c r="L30" i="1"/>
  <c r="M30" i="1"/>
  <c r="H31" i="1"/>
  <c r="I31" i="1"/>
  <c r="J31" i="1"/>
  <c r="K31" i="1"/>
  <c r="L31" i="1"/>
  <c r="M31" i="1"/>
  <c r="H32" i="1"/>
  <c r="I32" i="1"/>
  <c r="J32" i="1"/>
  <c r="K32" i="1"/>
  <c r="L32" i="1"/>
  <c r="M32" i="1"/>
  <c r="H33" i="1"/>
  <c r="I33" i="1"/>
  <c r="J33" i="1"/>
  <c r="K33" i="1"/>
  <c r="L33" i="1"/>
  <c r="M33" i="1"/>
  <c r="H34" i="1"/>
  <c r="I34" i="1"/>
  <c r="J34" i="1"/>
  <c r="K34" i="1"/>
  <c r="L34" i="1"/>
  <c r="M34" i="1"/>
  <c r="H35" i="1"/>
  <c r="I35" i="1"/>
  <c r="J35" i="1"/>
  <c r="K35" i="1"/>
  <c r="L35" i="1"/>
  <c r="M35" i="1"/>
  <c r="H36" i="1"/>
  <c r="I36" i="1"/>
  <c r="J36" i="1"/>
  <c r="K36" i="1"/>
  <c r="L36" i="1"/>
  <c r="M36" i="1"/>
  <c r="H37" i="1"/>
  <c r="I37" i="1"/>
  <c r="J37" i="1"/>
  <c r="K37" i="1"/>
  <c r="L37" i="1"/>
  <c r="M37" i="1"/>
  <c r="H38" i="1"/>
  <c r="I38" i="1"/>
  <c r="J38" i="1"/>
  <c r="K38" i="1"/>
  <c r="L38" i="1"/>
  <c r="M38" i="1"/>
  <c r="H39" i="1"/>
  <c r="I39" i="1"/>
  <c r="J39" i="1"/>
  <c r="K39" i="1"/>
  <c r="L39" i="1"/>
  <c r="M39" i="1"/>
  <c r="H40" i="1"/>
  <c r="I40" i="1"/>
  <c r="J40" i="1"/>
  <c r="K40" i="1"/>
  <c r="L40" i="1"/>
  <c r="M40" i="1"/>
  <c r="H41" i="1"/>
  <c r="I41" i="1"/>
  <c r="J41" i="1"/>
  <c r="K41" i="1"/>
  <c r="L41" i="1"/>
  <c r="M41" i="1"/>
  <c r="H42" i="1"/>
  <c r="I42" i="1"/>
  <c r="J42" i="1"/>
  <c r="K42" i="1"/>
  <c r="L42" i="1"/>
  <c r="M42" i="1"/>
  <c r="H43" i="1"/>
  <c r="I43" i="1"/>
  <c r="J43" i="1"/>
  <c r="K43" i="1"/>
  <c r="L43" i="1"/>
  <c r="M43" i="1"/>
  <c r="H44" i="1"/>
  <c r="I44" i="1"/>
  <c r="J44" i="1"/>
  <c r="K44" i="1"/>
  <c r="L44" i="1"/>
  <c r="M44" i="1"/>
  <c r="H45" i="1"/>
  <c r="I45" i="1"/>
  <c r="J45" i="1"/>
  <c r="K45" i="1"/>
  <c r="L45" i="1"/>
  <c r="M45" i="1"/>
  <c r="H46" i="1"/>
  <c r="I46" i="1"/>
  <c r="J46" i="1"/>
  <c r="K46" i="1"/>
  <c r="L46" i="1"/>
  <c r="M46" i="1"/>
  <c r="H47" i="1"/>
  <c r="I47" i="1"/>
  <c r="J47" i="1"/>
  <c r="K47" i="1"/>
  <c r="L47" i="1"/>
  <c r="M47" i="1"/>
  <c r="H48" i="1"/>
  <c r="I48" i="1"/>
  <c r="J48" i="1"/>
  <c r="K48" i="1"/>
  <c r="L48" i="1"/>
  <c r="M48" i="1"/>
  <c r="H49" i="1"/>
  <c r="I49" i="1"/>
  <c r="J49" i="1"/>
  <c r="K49" i="1"/>
  <c r="L49" i="1"/>
  <c r="M49" i="1"/>
  <c r="H50" i="1"/>
  <c r="I50" i="1"/>
  <c r="J50" i="1"/>
  <c r="K50" i="1"/>
  <c r="L50" i="1"/>
  <c r="M50" i="1"/>
  <c r="H51" i="1"/>
  <c r="I51" i="1"/>
  <c r="J51" i="1"/>
  <c r="K51" i="1"/>
  <c r="L51" i="1"/>
  <c r="M51" i="1"/>
  <c r="H52" i="1"/>
  <c r="I52" i="1"/>
  <c r="J52" i="1"/>
  <c r="K52" i="1"/>
  <c r="L52" i="1"/>
  <c r="M52" i="1"/>
  <c r="H53" i="1"/>
  <c r="I53" i="1"/>
  <c r="J53" i="1"/>
  <c r="K53" i="1"/>
  <c r="L53" i="1"/>
  <c r="M53" i="1"/>
  <c r="H54" i="1"/>
  <c r="I54" i="1"/>
  <c r="J54" i="1"/>
  <c r="K54" i="1"/>
  <c r="L54" i="1"/>
  <c r="M54" i="1"/>
  <c r="H55" i="1"/>
  <c r="I55" i="1"/>
  <c r="J55" i="1"/>
  <c r="K55" i="1"/>
  <c r="L55" i="1"/>
  <c r="M55" i="1"/>
  <c r="H56" i="1"/>
  <c r="I56" i="1"/>
  <c r="J56" i="1"/>
  <c r="K56" i="1"/>
  <c r="L56" i="1"/>
  <c r="M56" i="1"/>
  <c r="H57" i="1"/>
  <c r="I57" i="1"/>
  <c r="J57" i="1"/>
  <c r="K57" i="1"/>
  <c r="L57" i="1"/>
  <c r="M57" i="1"/>
  <c r="H58" i="1"/>
  <c r="I58" i="1"/>
  <c r="J58" i="1"/>
  <c r="K58" i="1"/>
  <c r="L58" i="1"/>
  <c r="M58" i="1"/>
  <c r="H59" i="1"/>
  <c r="I59" i="1"/>
  <c r="J59" i="1"/>
  <c r="K59" i="1"/>
  <c r="L59" i="1"/>
  <c r="M59" i="1"/>
  <c r="H60" i="1"/>
  <c r="I60" i="1"/>
  <c r="J60" i="1"/>
  <c r="K60" i="1"/>
  <c r="L60" i="1"/>
  <c r="M60" i="1"/>
  <c r="H61" i="1"/>
  <c r="I61" i="1"/>
  <c r="J61" i="1"/>
  <c r="K61" i="1"/>
  <c r="L61" i="1"/>
  <c r="M61" i="1"/>
  <c r="H62" i="1"/>
  <c r="I62" i="1"/>
  <c r="J62" i="1"/>
  <c r="K62" i="1"/>
  <c r="L62" i="1"/>
  <c r="M62" i="1"/>
  <c r="H63" i="1"/>
  <c r="I63" i="1"/>
  <c r="J63" i="1"/>
  <c r="K63" i="1"/>
  <c r="L63" i="1"/>
  <c r="M63" i="1"/>
  <c r="H64" i="1"/>
  <c r="I64" i="1"/>
  <c r="J64" i="1"/>
  <c r="K64" i="1"/>
  <c r="L64" i="1"/>
  <c r="M64" i="1"/>
  <c r="H65" i="1"/>
  <c r="I65" i="1"/>
  <c r="J65" i="1"/>
  <c r="K65" i="1"/>
  <c r="L65" i="1"/>
  <c r="M65" i="1"/>
  <c r="H66" i="1"/>
  <c r="I66" i="1"/>
  <c r="J66" i="1"/>
  <c r="K66" i="1"/>
  <c r="L66" i="1"/>
  <c r="M66" i="1"/>
  <c r="H67" i="1"/>
  <c r="I67" i="1"/>
  <c r="J67" i="1"/>
  <c r="K67" i="1"/>
  <c r="L67" i="1"/>
  <c r="M67" i="1"/>
  <c r="H68" i="1"/>
  <c r="I68" i="1"/>
  <c r="J68" i="1"/>
  <c r="K68" i="1"/>
  <c r="L68" i="1"/>
  <c r="M68" i="1"/>
  <c r="H69" i="1"/>
  <c r="I69" i="1"/>
  <c r="J69" i="1"/>
  <c r="K69" i="1"/>
  <c r="L69" i="1"/>
  <c r="M69" i="1"/>
  <c r="H70" i="1"/>
  <c r="I70" i="1"/>
  <c r="J70" i="1"/>
  <c r="K70" i="1"/>
  <c r="L70" i="1"/>
  <c r="M70" i="1"/>
  <c r="H71" i="1"/>
  <c r="I71" i="1"/>
  <c r="J71" i="1"/>
  <c r="K71" i="1"/>
  <c r="L71" i="1"/>
  <c r="M71" i="1"/>
  <c r="H72" i="1"/>
  <c r="I72" i="1"/>
  <c r="J72" i="1"/>
  <c r="K72" i="1"/>
  <c r="L72" i="1"/>
  <c r="M72" i="1"/>
  <c r="H73" i="1"/>
  <c r="I73" i="1"/>
  <c r="J73" i="1"/>
  <c r="K73" i="1"/>
  <c r="L73" i="1"/>
  <c r="M73" i="1"/>
  <c r="H74" i="1"/>
  <c r="I74" i="1"/>
  <c r="J74" i="1"/>
  <c r="K74" i="1"/>
  <c r="L74" i="1"/>
  <c r="M74" i="1"/>
  <c r="H75" i="1"/>
  <c r="I75" i="1"/>
  <c r="J75" i="1"/>
  <c r="K75" i="1"/>
  <c r="L75" i="1"/>
  <c r="M75" i="1"/>
  <c r="H76" i="1"/>
  <c r="I76" i="1"/>
  <c r="J76" i="1"/>
  <c r="K76" i="1"/>
  <c r="L76" i="1"/>
  <c r="M76" i="1"/>
  <c r="H77" i="1"/>
  <c r="I77" i="1"/>
  <c r="J77" i="1"/>
  <c r="K77" i="1"/>
  <c r="L77" i="1"/>
  <c r="M77" i="1"/>
  <c r="H78" i="1"/>
  <c r="I78" i="1"/>
  <c r="J78" i="1"/>
  <c r="K78" i="1"/>
  <c r="L78" i="1"/>
  <c r="M78" i="1"/>
  <c r="H79" i="1"/>
  <c r="I79" i="1"/>
  <c r="J79" i="1"/>
  <c r="K79" i="1"/>
  <c r="L79" i="1"/>
  <c r="M79" i="1"/>
  <c r="H80" i="1"/>
  <c r="I80" i="1"/>
  <c r="J80" i="1"/>
  <c r="K80" i="1"/>
  <c r="L80" i="1"/>
  <c r="M80" i="1"/>
  <c r="H81" i="1"/>
  <c r="I81" i="1"/>
  <c r="J81" i="1"/>
  <c r="K81" i="1"/>
  <c r="L81" i="1"/>
  <c r="M81" i="1"/>
  <c r="H82" i="1"/>
  <c r="I82" i="1"/>
  <c r="J82" i="1"/>
  <c r="K82" i="1"/>
  <c r="L82" i="1"/>
  <c r="M82" i="1"/>
  <c r="H83" i="1"/>
  <c r="I83" i="1"/>
  <c r="J83" i="1"/>
  <c r="K83" i="1"/>
  <c r="L83" i="1"/>
  <c r="M83" i="1"/>
  <c r="H84" i="1"/>
  <c r="I84" i="1"/>
  <c r="J84" i="1"/>
  <c r="K84" i="1"/>
  <c r="L84" i="1"/>
  <c r="M84" i="1"/>
  <c r="H85" i="1"/>
  <c r="I85" i="1"/>
  <c r="J85" i="1"/>
  <c r="K85" i="1"/>
  <c r="L85" i="1"/>
  <c r="M85" i="1"/>
  <c r="H86" i="1"/>
  <c r="I86" i="1"/>
  <c r="J86" i="1"/>
  <c r="K86" i="1"/>
  <c r="L86" i="1"/>
  <c r="M86" i="1"/>
  <c r="H87" i="1"/>
  <c r="I87" i="1"/>
  <c r="J87" i="1"/>
  <c r="K87" i="1"/>
  <c r="L87" i="1"/>
  <c r="M87" i="1"/>
  <c r="H88" i="1"/>
  <c r="I88" i="1"/>
  <c r="J88" i="1"/>
  <c r="K88" i="1"/>
  <c r="L88" i="1"/>
  <c r="M88" i="1"/>
  <c r="H89" i="1"/>
  <c r="I89" i="1"/>
  <c r="J89" i="1"/>
  <c r="K89" i="1"/>
  <c r="L89" i="1"/>
  <c r="M89" i="1"/>
  <c r="H90" i="1"/>
  <c r="I90" i="1"/>
  <c r="J90" i="1"/>
  <c r="K90" i="1"/>
  <c r="L90" i="1"/>
  <c r="M90" i="1"/>
  <c r="H91" i="1"/>
  <c r="I91" i="1"/>
  <c r="J91" i="1"/>
  <c r="K91" i="1"/>
  <c r="L91" i="1"/>
  <c r="M91" i="1"/>
  <c r="H92" i="1"/>
  <c r="I92" i="1"/>
  <c r="J92" i="1"/>
  <c r="K92" i="1"/>
  <c r="L92" i="1"/>
  <c r="M92" i="1"/>
  <c r="H93" i="1"/>
  <c r="I93" i="1"/>
  <c r="J93" i="1"/>
  <c r="K93" i="1"/>
  <c r="L93" i="1"/>
  <c r="M93" i="1"/>
  <c r="H94" i="1"/>
  <c r="I94" i="1"/>
  <c r="J94" i="1"/>
  <c r="K94" i="1"/>
  <c r="L94" i="1"/>
  <c r="M94" i="1"/>
  <c r="H95" i="1"/>
  <c r="I95" i="1"/>
  <c r="J95" i="1"/>
  <c r="K95" i="1"/>
  <c r="L95" i="1"/>
  <c r="M95" i="1"/>
  <c r="H96" i="1"/>
  <c r="I96" i="1"/>
  <c r="J96" i="1"/>
  <c r="K96" i="1"/>
  <c r="L96" i="1"/>
  <c r="M96" i="1"/>
  <c r="H97" i="1"/>
  <c r="I97" i="1"/>
  <c r="J97" i="1"/>
  <c r="K97" i="1"/>
  <c r="L97" i="1"/>
  <c r="M97" i="1"/>
  <c r="H98" i="1"/>
  <c r="I98" i="1"/>
  <c r="J98" i="1"/>
  <c r="K98" i="1"/>
  <c r="L98" i="1"/>
  <c r="M98" i="1"/>
  <c r="H99" i="1"/>
  <c r="I99" i="1"/>
  <c r="J99" i="1"/>
  <c r="K99" i="1"/>
  <c r="L99" i="1"/>
  <c r="M99" i="1"/>
  <c r="H100" i="1"/>
  <c r="I100" i="1"/>
  <c r="J100" i="1"/>
  <c r="K100" i="1"/>
  <c r="L100" i="1"/>
  <c r="M100" i="1"/>
  <c r="H101" i="1"/>
  <c r="I101" i="1"/>
  <c r="J101" i="1"/>
  <c r="K101" i="1"/>
  <c r="L101" i="1"/>
  <c r="M101" i="1"/>
  <c r="H102" i="1"/>
  <c r="I102" i="1"/>
  <c r="J102" i="1"/>
  <c r="K102" i="1"/>
  <c r="L102" i="1"/>
  <c r="M102" i="1"/>
  <c r="H103" i="1"/>
  <c r="I103" i="1"/>
  <c r="J103" i="1"/>
  <c r="K103" i="1"/>
  <c r="L103" i="1"/>
  <c r="M103" i="1"/>
  <c r="H104" i="1"/>
  <c r="I104" i="1"/>
  <c r="J104" i="1"/>
  <c r="K104" i="1"/>
  <c r="L104" i="1"/>
  <c r="M104" i="1"/>
  <c r="H105" i="1"/>
  <c r="I105" i="1"/>
  <c r="J105" i="1"/>
  <c r="K105" i="1"/>
  <c r="L105" i="1"/>
  <c r="M105" i="1"/>
  <c r="H106" i="1"/>
  <c r="I106" i="1"/>
  <c r="J106" i="1"/>
  <c r="K106" i="1"/>
  <c r="L106" i="1"/>
  <c r="M106" i="1"/>
  <c r="H107" i="1"/>
  <c r="I107" i="1"/>
  <c r="J107" i="1"/>
  <c r="K107" i="1"/>
  <c r="L107" i="1"/>
  <c r="M107" i="1"/>
  <c r="H108" i="1"/>
  <c r="I108" i="1"/>
  <c r="J108" i="1"/>
  <c r="K108" i="1"/>
  <c r="L108" i="1"/>
  <c r="M108" i="1"/>
  <c r="H109" i="1"/>
  <c r="I109" i="1"/>
  <c r="J109" i="1"/>
  <c r="K109" i="1"/>
  <c r="L109" i="1"/>
  <c r="M109" i="1"/>
  <c r="H110" i="1"/>
  <c r="I110" i="1"/>
  <c r="J110" i="1"/>
  <c r="K110" i="1"/>
  <c r="L110" i="1"/>
  <c r="M110" i="1"/>
  <c r="H111" i="1"/>
  <c r="I111" i="1"/>
  <c r="J111" i="1"/>
  <c r="K111" i="1"/>
  <c r="L111" i="1"/>
  <c r="M111" i="1"/>
  <c r="H112" i="1"/>
  <c r="I112" i="1"/>
  <c r="J112" i="1"/>
  <c r="K112" i="1"/>
  <c r="L112" i="1"/>
  <c r="M112" i="1"/>
  <c r="H113" i="1"/>
  <c r="I113" i="1"/>
  <c r="J113" i="1"/>
  <c r="K113" i="1"/>
  <c r="L113" i="1"/>
  <c r="M113" i="1"/>
  <c r="H114" i="1"/>
  <c r="I114" i="1"/>
  <c r="J114" i="1"/>
  <c r="K114" i="1"/>
  <c r="L114" i="1"/>
  <c r="M114" i="1"/>
  <c r="H115" i="1"/>
  <c r="I115" i="1"/>
  <c r="J115" i="1"/>
  <c r="K115" i="1"/>
  <c r="L115" i="1"/>
  <c r="M115" i="1"/>
  <c r="H116" i="1"/>
  <c r="I116" i="1"/>
  <c r="J116" i="1"/>
  <c r="K116" i="1"/>
  <c r="L116" i="1"/>
  <c r="M116" i="1"/>
  <c r="H117" i="1"/>
  <c r="I117" i="1"/>
  <c r="J117" i="1"/>
  <c r="K117" i="1"/>
  <c r="L117" i="1"/>
  <c r="M117" i="1"/>
  <c r="H118" i="1"/>
  <c r="I118" i="1"/>
  <c r="J118" i="1"/>
  <c r="K118" i="1"/>
  <c r="L118" i="1"/>
  <c r="M118" i="1"/>
  <c r="H119" i="1"/>
  <c r="I119" i="1"/>
  <c r="J119" i="1"/>
  <c r="K119" i="1"/>
  <c r="L119" i="1"/>
  <c r="M119" i="1"/>
  <c r="H120" i="1"/>
  <c r="I120" i="1"/>
  <c r="J120" i="1"/>
  <c r="K120" i="1"/>
  <c r="L120" i="1"/>
  <c r="M120" i="1"/>
  <c r="H121" i="1"/>
  <c r="I121" i="1"/>
  <c r="J121" i="1"/>
  <c r="K121" i="1"/>
  <c r="L121" i="1"/>
  <c r="M121" i="1"/>
  <c r="H122" i="1"/>
  <c r="I122" i="1"/>
  <c r="J122" i="1"/>
  <c r="K122" i="1"/>
  <c r="L122" i="1"/>
  <c r="M122" i="1"/>
  <c r="H123" i="1"/>
  <c r="I123" i="1"/>
  <c r="J123" i="1"/>
  <c r="K123" i="1"/>
  <c r="L123" i="1"/>
  <c r="M123" i="1"/>
  <c r="H124" i="1"/>
  <c r="I124" i="1"/>
  <c r="J124" i="1"/>
  <c r="K124" i="1"/>
  <c r="L124" i="1"/>
  <c r="M124" i="1"/>
  <c r="H125" i="1"/>
  <c r="I125" i="1"/>
  <c r="J125" i="1"/>
  <c r="K125" i="1"/>
  <c r="L125" i="1"/>
  <c r="M125" i="1"/>
  <c r="H126" i="1"/>
  <c r="I126" i="1"/>
  <c r="J126" i="1"/>
  <c r="K126" i="1"/>
  <c r="L126" i="1"/>
  <c r="M126" i="1"/>
  <c r="H127" i="1"/>
  <c r="I127" i="1"/>
  <c r="J127" i="1"/>
  <c r="K127" i="1"/>
  <c r="L127" i="1"/>
  <c r="M127" i="1"/>
  <c r="H128" i="1"/>
  <c r="I128" i="1"/>
  <c r="J128" i="1"/>
  <c r="K128" i="1"/>
  <c r="L128" i="1"/>
  <c r="M128" i="1"/>
  <c r="H129" i="1"/>
  <c r="I129" i="1"/>
  <c r="J129" i="1"/>
  <c r="K129" i="1"/>
  <c r="L129" i="1"/>
  <c r="M129" i="1"/>
  <c r="H130" i="1"/>
  <c r="I130" i="1"/>
  <c r="J130" i="1"/>
  <c r="K130" i="1"/>
  <c r="L130" i="1"/>
  <c r="M130" i="1"/>
  <c r="H131" i="1"/>
  <c r="I131" i="1"/>
  <c r="J131" i="1"/>
  <c r="K131" i="1"/>
  <c r="L131" i="1"/>
  <c r="M131" i="1"/>
  <c r="H132" i="1"/>
  <c r="I132" i="1"/>
  <c r="J132" i="1"/>
  <c r="K132" i="1"/>
  <c r="L132" i="1"/>
  <c r="M132" i="1"/>
  <c r="H133" i="1"/>
  <c r="I133" i="1"/>
  <c r="J133" i="1"/>
  <c r="K133" i="1"/>
  <c r="L133" i="1"/>
  <c r="M133" i="1"/>
  <c r="H134" i="1"/>
  <c r="I134" i="1"/>
  <c r="J134" i="1"/>
  <c r="K134" i="1"/>
  <c r="L134" i="1"/>
  <c r="M134" i="1"/>
  <c r="H135" i="1"/>
  <c r="I135" i="1"/>
  <c r="J135" i="1"/>
  <c r="K135" i="1"/>
  <c r="L135" i="1"/>
  <c r="M135" i="1"/>
  <c r="H136" i="1"/>
  <c r="I136" i="1"/>
  <c r="J136" i="1"/>
  <c r="K136" i="1"/>
  <c r="L136" i="1"/>
  <c r="M136" i="1"/>
  <c r="H137" i="1"/>
  <c r="I137" i="1"/>
  <c r="J137" i="1"/>
  <c r="K137" i="1"/>
  <c r="L137" i="1"/>
  <c r="M137" i="1"/>
  <c r="H138" i="1"/>
  <c r="I138" i="1"/>
  <c r="J138" i="1"/>
  <c r="K138" i="1"/>
  <c r="L138" i="1"/>
  <c r="M138" i="1"/>
  <c r="H139" i="1"/>
  <c r="I139" i="1"/>
  <c r="J139" i="1"/>
  <c r="K139" i="1"/>
  <c r="L139" i="1"/>
  <c r="M139" i="1"/>
  <c r="H140" i="1"/>
  <c r="I140" i="1"/>
  <c r="J140" i="1"/>
  <c r="K140" i="1"/>
  <c r="L140" i="1"/>
  <c r="M140" i="1"/>
  <c r="H141" i="1"/>
  <c r="I141" i="1"/>
  <c r="J141" i="1"/>
  <c r="K141" i="1"/>
  <c r="L141" i="1"/>
  <c r="M141" i="1"/>
  <c r="H142" i="1"/>
  <c r="I142" i="1"/>
  <c r="J142" i="1"/>
  <c r="K142" i="1"/>
  <c r="L142" i="1"/>
  <c r="M142" i="1"/>
  <c r="H143" i="1"/>
  <c r="I143" i="1"/>
  <c r="J143" i="1"/>
  <c r="K143" i="1"/>
  <c r="L143" i="1"/>
  <c r="M143" i="1"/>
  <c r="H144" i="1"/>
  <c r="I144" i="1"/>
  <c r="J144" i="1"/>
  <c r="K144" i="1"/>
  <c r="L144" i="1"/>
  <c r="M144" i="1"/>
  <c r="H145" i="1"/>
  <c r="I145" i="1"/>
  <c r="J145" i="1"/>
  <c r="K145" i="1"/>
  <c r="L145" i="1"/>
  <c r="M145" i="1"/>
  <c r="H146" i="1"/>
  <c r="I146" i="1"/>
  <c r="J146" i="1"/>
  <c r="K146" i="1"/>
  <c r="L146" i="1"/>
  <c r="M146" i="1"/>
  <c r="H147" i="1"/>
  <c r="I147" i="1"/>
  <c r="J147" i="1"/>
  <c r="K147" i="1"/>
  <c r="L147" i="1"/>
  <c r="M147" i="1"/>
  <c r="H148" i="1"/>
  <c r="I148" i="1"/>
  <c r="J148" i="1"/>
  <c r="K148" i="1"/>
  <c r="L148" i="1"/>
  <c r="M148" i="1"/>
  <c r="H149" i="1"/>
  <c r="I149" i="1"/>
  <c r="J149" i="1"/>
  <c r="K149" i="1"/>
  <c r="L149" i="1"/>
  <c r="M149" i="1"/>
  <c r="H150" i="1"/>
  <c r="I150" i="1"/>
  <c r="J150" i="1"/>
  <c r="K150" i="1"/>
  <c r="L150" i="1"/>
  <c r="M150" i="1"/>
  <c r="H151" i="1"/>
  <c r="I151" i="1"/>
  <c r="J151" i="1"/>
  <c r="K151" i="1"/>
  <c r="L151" i="1"/>
  <c r="M151" i="1"/>
  <c r="H152" i="1"/>
  <c r="I152" i="1"/>
  <c r="J152" i="1"/>
  <c r="K152" i="1"/>
  <c r="L152" i="1"/>
  <c r="M152" i="1"/>
  <c r="H153" i="1"/>
  <c r="I153" i="1"/>
  <c r="J153" i="1"/>
  <c r="K153" i="1"/>
  <c r="L153" i="1"/>
  <c r="M153" i="1"/>
  <c r="H154" i="1"/>
  <c r="I154" i="1"/>
  <c r="J154" i="1"/>
  <c r="K154" i="1"/>
  <c r="L154" i="1"/>
  <c r="M154" i="1"/>
  <c r="H155" i="1"/>
  <c r="I155" i="1"/>
  <c r="J155" i="1"/>
  <c r="K155" i="1"/>
  <c r="L155" i="1"/>
  <c r="M155" i="1"/>
  <c r="H156" i="1"/>
  <c r="I156" i="1"/>
  <c r="J156" i="1"/>
  <c r="K156" i="1"/>
  <c r="L156" i="1"/>
  <c r="M156" i="1"/>
  <c r="H157" i="1"/>
  <c r="I157" i="1"/>
  <c r="J157" i="1"/>
  <c r="K157" i="1"/>
  <c r="L157" i="1"/>
  <c r="M157" i="1"/>
  <c r="H158" i="1"/>
  <c r="I158" i="1"/>
  <c r="J158" i="1"/>
  <c r="K158" i="1"/>
  <c r="L158" i="1"/>
  <c r="M158" i="1"/>
  <c r="H159" i="1"/>
  <c r="I159" i="1"/>
  <c r="J159" i="1"/>
  <c r="K159" i="1"/>
  <c r="L159" i="1"/>
  <c r="M159" i="1"/>
  <c r="H160" i="1"/>
  <c r="I160" i="1"/>
  <c r="J160" i="1"/>
  <c r="K160" i="1"/>
  <c r="L160" i="1"/>
  <c r="M160" i="1"/>
  <c r="H161" i="1"/>
  <c r="I161" i="1"/>
  <c r="J161" i="1"/>
  <c r="K161" i="1"/>
  <c r="L161" i="1"/>
  <c r="M161" i="1"/>
  <c r="I6" i="1"/>
  <c r="J6" i="1"/>
  <c r="J163" i="1" s="1"/>
  <c r="K6" i="1"/>
  <c r="K163" i="1" s="1"/>
  <c r="L6" i="1"/>
  <c r="L164" i="1" s="1"/>
  <c r="M6" i="1"/>
  <c r="H6" i="1"/>
  <c r="I164" i="1" l="1"/>
  <c r="M164" i="1"/>
  <c r="H163" i="1"/>
  <c r="H164" i="1"/>
  <c r="H165" i="1" s="1"/>
  <c r="M163" i="1"/>
  <c r="M165" i="1" s="1"/>
  <c r="I163" i="1"/>
  <c r="I165" i="1" s="1"/>
  <c r="K164" i="1"/>
  <c r="K165" i="1" s="1"/>
  <c r="L163" i="1"/>
  <c r="L165" i="1" s="1"/>
  <c r="J164" i="1"/>
  <c r="J165" i="1" s="1"/>
  <c r="D6" i="13"/>
  <c r="D7" i="13" s="1"/>
  <c r="B6" i="13"/>
  <c r="B7" i="13" s="1"/>
  <c r="I6" i="12"/>
  <c r="H6" i="12"/>
  <c r="I5" i="12"/>
  <c r="H5" i="12"/>
  <c r="F6" i="12"/>
  <c r="E6" i="12"/>
  <c r="F5" i="12"/>
  <c r="E5" i="12"/>
  <c r="C6" i="12"/>
  <c r="B6" i="12"/>
  <c r="C5" i="12"/>
  <c r="B5" i="12"/>
  <c r="B8" i="12" s="1"/>
  <c r="H8" i="12" l="1"/>
  <c r="E8" i="12"/>
  <c r="E10" i="12" s="1"/>
  <c r="H10" i="12"/>
  <c r="H11" i="12"/>
  <c r="H12" i="12" s="1"/>
  <c r="B10" i="12"/>
  <c r="B11" i="12"/>
  <c r="B12" i="12" s="1"/>
  <c r="E11" i="12" l="1"/>
  <c r="E12" i="12" s="1"/>
  <c r="K2" i="7"/>
  <c r="J2" i="1"/>
  <c r="I2" i="1" l="1"/>
  <c r="H2" i="1"/>
  <c r="O2" i="7" l="1"/>
  <c r="N2" i="7"/>
  <c r="M2" i="7"/>
  <c r="L2" i="7"/>
  <c r="J2" i="7"/>
  <c r="I2" i="7"/>
  <c r="M2" i="1"/>
  <c r="L2" i="1"/>
  <c r="K2" i="1"/>
  <c r="R18" i="1" l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T146" i="7"/>
  <c r="T147" i="7"/>
  <c r="T148" i="7"/>
  <c r="T149" i="7"/>
  <c r="T150" i="7"/>
  <c r="T151" i="7"/>
  <c r="T152" i="7"/>
  <c r="T153" i="7"/>
  <c r="T154" i="7"/>
  <c r="T155" i="7"/>
  <c r="T156" i="7"/>
  <c r="T157" i="7"/>
  <c r="T158" i="7"/>
  <c r="T159" i="7"/>
  <c r="T160" i="7"/>
  <c r="T161" i="7"/>
  <c r="P146" i="7"/>
  <c r="P147" i="7"/>
  <c r="P148" i="7"/>
  <c r="P149" i="7"/>
  <c r="P150" i="7"/>
  <c r="P151" i="7"/>
  <c r="P152" i="7"/>
  <c r="P153" i="7"/>
  <c r="P154" i="7"/>
  <c r="P155" i="7"/>
  <c r="P156" i="7"/>
  <c r="P157" i="7"/>
  <c r="P158" i="7"/>
  <c r="P159" i="7"/>
  <c r="P160" i="7"/>
  <c r="P161" i="7"/>
  <c r="N160" i="1"/>
  <c r="N161" i="1"/>
  <c r="S160" i="7" l="1"/>
  <c r="S158" i="7"/>
  <c r="S161" i="7"/>
  <c r="S159" i="7"/>
  <c r="S157" i="7"/>
  <c r="T145" i="7" l="1"/>
  <c r="P145" i="7"/>
  <c r="S156" i="7" s="1"/>
  <c r="T144" i="7"/>
  <c r="P144" i="7"/>
  <c r="T143" i="7"/>
  <c r="P143" i="7"/>
  <c r="T142" i="7"/>
  <c r="P142" i="7"/>
  <c r="T141" i="7"/>
  <c r="P141" i="7"/>
  <c r="T140" i="7"/>
  <c r="P140" i="7"/>
  <c r="T139" i="7"/>
  <c r="P139" i="7"/>
  <c r="T138" i="7"/>
  <c r="P138" i="7"/>
  <c r="T137" i="7"/>
  <c r="P137" i="7"/>
  <c r="T136" i="7"/>
  <c r="P136" i="7"/>
  <c r="T135" i="7"/>
  <c r="P135" i="7"/>
  <c r="T134" i="7"/>
  <c r="P134" i="7"/>
  <c r="T133" i="7"/>
  <c r="P133" i="7"/>
  <c r="T132" i="7"/>
  <c r="P132" i="7"/>
  <c r="T131" i="7"/>
  <c r="P131" i="7"/>
  <c r="T130" i="7"/>
  <c r="P130" i="7"/>
  <c r="T129" i="7"/>
  <c r="P129" i="7"/>
  <c r="T128" i="7"/>
  <c r="P128" i="7"/>
  <c r="T127" i="7"/>
  <c r="P127" i="7"/>
  <c r="T126" i="7"/>
  <c r="P126" i="7"/>
  <c r="T125" i="7"/>
  <c r="P125" i="7"/>
  <c r="T124" i="7"/>
  <c r="P124" i="7"/>
  <c r="T123" i="7"/>
  <c r="P123" i="7"/>
  <c r="T122" i="7"/>
  <c r="P122" i="7"/>
  <c r="T121" i="7"/>
  <c r="P121" i="7"/>
  <c r="T120" i="7"/>
  <c r="P120" i="7"/>
  <c r="T119" i="7"/>
  <c r="P119" i="7"/>
  <c r="T118" i="7"/>
  <c r="P118" i="7"/>
  <c r="T117" i="7"/>
  <c r="P117" i="7"/>
  <c r="T116" i="7"/>
  <c r="P116" i="7"/>
  <c r="T115" i="7"/>
  <c r="P115" i="7"/>
  <c r="T114" i="7"/>
  <c r="P114" i="7"/>
  <c r="T113" i="7"/>
  <c r="P113" i="7"/>
  <c r="T112" i="7"/>
  <c r="P112" i="7"/>
  <c r="T111" i="7"/>
  <c r="P111" i="7"/>
  <c r="T110" i="7"/>
  <c r="P110" i="7"/>
  <c r="T109" i="7"/>
  <c r="P109" i="7"/>
  <c r="T108" i="7"/>
  <c r="P108" i="7"/>
  <c r="T107" i="7"/>
  <c r="P107" i="7"/>
  <c r="T106" i="7"/>
  <c r="P106" i="7"/>
  <c r="T105" i="7"/>
  <c r="P105" i="7"/>
  <c r="T104" i="7"/>
  <c r="P104" i="7"/>
  <c r="T103" i="7"/>
  <c r="P103" i="7"/>
  <c r="T102" i="7"/>
  <c r="P102" i="7"/>
  <c r="T101" i="7"/>
  <c r="P101" i="7"/>
  <c r="T100" i="7"/>
  <c r="P100" i="7"/>
  <c r="T99" i="7"/>
  <c r="P99" i="7"/>
  <c r="T98" i="7"/>
  <c r="P98" i="7"/>
  <c r="T97" i="7"/>
  <c r="P97" i="7"/>
  <c r="T96" i="7"/>
  <c r="P96" i="7"/>
  <c r="T95" i="7"/>
  <c r="P95" i="7"/>
  <c r="T94" i="7"/>
  <c r="P94" i="7"/>
  <c r="T93" i="7"/>
  <c r="P93" i="7"/>
  <c r="T92" i="7"/>
  <c r="P92" i="7"/>
  <c r="T91" i="7"/>
  <c r="P91" i="7"/>
  <c r="T90" i="7"/>
  <c r="P90" i="7"/>
  <c r="T89" i="7"/>
  <c r="P89" i="7"/>
  <c r="T88" i="7"/>
  <c r="P88" i="7"/>
  <c r="T87" i="7"/>
  <c r="P87" i="7"/>
  <c r="T86" i="7"/>
  <c r="P86" i="7"/>
  <c r="T85" i="7"/>
  <c r="P85" i="7"/>
  <c r="T84" i="7"/>
  <c r="P84" i="7"/>
  <c r="T83" i="7"/>
  <c r="P83" i="7"/>
  <c r="T82" i="7"/>
  <c r="P82" i="7"/>
  <c r="T81" i="7"/>
  <c r="P81" i="7"/>
  <c r="T80" i="7"/>
  <c r="P80" i="7"/>
  <c r="T79" i="7"/>
  <c r="P79" i="7"/>
  <c r="T78" i="7"/>
  <c r="P78" i="7"/>
  <c r="T77" i="7"/>
  <c r="P77" i="7"/>
  <c r="T76" i="7"/>
  <c r="P76" i="7"/>
  <c r="T75" i="7"/>
  <c r="P75" i="7"/>
  <c r="T74" i="7"/>
  <c r="P74" i="7"/>
  <c r="T73" i="7"/>
  <c r="P73" i="7"/>
  <c r="T72" i="7"/>
  <c r="P72" i="7"/>
  <c r="T71" i="7"/>
  <c r="P71" i="7"/>
  <c r="T70" i="7"/>
  <c r="P70" i="7"/>
  <c r="T69" i="7"/>
  <c r="P69" i="7"/>
  <c r="T68" i="7"/>
  <c r="P68" i="7"/>
  <c r="T67" i="7"/>
  <c r="P67" i="7"/>
  <c r="T66" i="7"/>
  <c r="P66" i="7"/>
  <c r="T65" i="7"/>
  <c r="P65" i="7"/>
  <c r="T64" i="7"/>
  <c r="P64" i="7"/>
  <c r="T63" i="7"/>
  <c r="P63" i="7"/>
  <c r="T62" i="7"/>
  <c r="P62" i="7"/>
  <c r="T61" i="7"/>
  <c r="P61" i="7"/>
  <c r="T60" i="7"/>
  <c r="P60" i="7"/>
  <c r="T59" i="7"/>
  <c r="P59" i="7"/>
  <c r="T58" i="7"/>
  <c r="P58" i="7"/>
  <c r="T57" i="7"/>
  <c r="P57" i="7"/>
  <c r="T56" i="7"/>
  <c r="P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P28" i="7"/>
  <c r="T27" i="7"/>
  <c r="P27" i="7"/>
  <c r="T26" i="7"/>
  <c r="P26" i="7"/>
  <c r="T25" i="7"/>
  <c r="P25" i="7"/>
  <c r="T24" i="7"/>
  <c r="P24" i="7"/>
  <c r="T23" i="7"/>
  <c r="P23" i="7"/>
  <c r="T22" i="7"/>
  <c r="P22" i="7"/>
  <c r="T21" i="7"/>
  <c r="P21" i="7"/>
  <c r="T20" i="7"/>
  <c r="P20" i="7"/>
  <c r="T19" i="7"/>
  <c r="P19" i="7"/>
  <c r="T18" i="7"/>
  <c r="P18" i="7"/>
  <c r="T17" i="7"/>
  <c r="P17" i="7"/>
  <c r="P16" i="7"/>
  <c r="P15" i="7"/>
  <c r="P14" i="7"/>
  <c r="P13" i="7"/>
  <c r="P12" i="7"/>
  <c r="P11" i="7"/>
  <c r="P10" i="7"/>
  <c r="P9" i="7"/>
  <c r="P8" i="7"/>
  <c r="P7" i="7"/>
  <c r="P6" i="7"/>
  <c r="S155" i="7" l="1"/>
  <c r="S151" i="7"/>
  <c r="P163" i="7"/>
  <c r="P164" i="7"/>
  <c r="S149" i="7"/>
  <c r="S147" i="7"/>
  <c r="S153" i="7"/>
  <c r="S28" i="7"/>
  <c r="S32" i="7"/>
  <c r="S36" i="7"/>
  <c r="S44" i="7"/>
  <c r="S48" i="7"/>
  <c r="S52" i="7"/>
  <c r="S56" i="7"/>
  <c r="S60" i="7"/>
  <c r="S64" i="7"/>
  <c r="S146" i="7"/>
  <c r="S148" i="7"/>
  <c r="S152" i="7"/>
  <c r="S154" i="7"/>
  <c r="S30" i="7"/>
  <c r="S34" i="7"/>
  <c r="S38" i="7"/>
  <c r="S42" i="7"/>
  <c r="S46" i="7"/>
  <c r="S50" i="7"/>
  <c r="S54" i="7"/>
  <c r="S58" i="7"/>
  <c r="S62" i="7"/>
  <c r="S66" i="7"/>
  <c r="S150" i="7"/>
  <c r="S68" i="7"/>
  <c r="S70" i="7"/>
  <c r="S72" i="7"/>
  <c r="S74" i="7"/>
  <c r="S76" i="7"/>
  <c r="S78" i="7"/>
  <c r="S80" i="7"/>
  <c r="S82" i="7"/>
  <c r="S86" i="7"/>
  <c r="S40" i="7"/>
  <c r="S84" i="7"/>
  <c r="S88" i="7"/>
  <c r="S92" i="7"/>
  <c r="S96" i="7"/>
  <c r="S100" i="7"/>
  <c r="S106" i="7"/>
  <c r="S110" i="7"/>
  <c r="S114" i="7"/>
  <c r="S118" i="7"/>
  <c r="S122" i="7"/>
  <c r="S126" i="7"/>
  <c r="S128" i="7"/>
  <c r="S132" i="7"/>
  <c r="S136" i="7"/>
  <c r="S140" i="7"/>
  <c r="S144" i="7"/>
  <c r="S90" i="7"/>
  <c r="S94" i="7"/>
  <c r="S98" i="7"/>
  <c r="S102" i="7"/>
  <c r="S104" i="7"/>
  <c r="S108" i="7"/>
  <c r="S112" i="7"/>
  <c r="S116" i="7"/>
  <c r="S120" i="7"/>
  <c r="S124" i="7"/>
  <c r="S130" i="7"/>
  <c r="S134" i="7"/>
  <c r="S138" i="7"/>
  <c r="S142" i="7"/>
  <c r="S20" i="7"/>
  <c r="S24" i="7"/>
  <c r="S18" i="7"/>
  <c r="S22" i="7"/>
  <c r="S26" i="7"/>
  <c r="S29" i="7"/>
  <c r="S31" i="7"/>
  <c r="S33" i="7"/>
  <c r="S35" i="7"/>
  <c r="S47" i="7"/>
  <c r="S49" i="7"/>
  <c r="S51" i="7"/>
  <c r="S53" i="7"/>
  <c r="S55" i="7"/>
  <c r="S57" i="7"/>
  <c r="S59" i="7"/>
  <c r="S61" i="7"/>
  <c r="S63" i="7"/>
  <c r="S65" i="7"/>
  <c r="S67" i="7"/>
  <c r="S69" i="7"/>
  <c r="S71" i="7"/>
  <c r="S73" i="7"/>
  <c r="S75" i="7"/>
  <c r="S77" i="7"/>
  <c r="S79" i="7"/>
  <c r="S81" i="7"/>
  <c r="S83" i="7"/>
  <c r="S85" i="7"/>
  <c r="S87" i="7"/>
  <c r="S89" i="7"/>
  <c r="S91" i="7"/>
  <c r="S93" i="7"/>
  <c r="S95" i="7"/>
  <c r="S97" i="7"/>
  <c r="S99" i="7"/>
  <c r="S101" i="7"/>
  <c r="S103" i="7"/>
  <c r="S105" i="7"/>
  <c r="S107" i="7"/>
  <c r="S109" i="7"/>
  <c r="S111" i="7"/>
  <c r="S113" i="7"/>
  <c r="S115" i="7"/>
  <c r="S117" i="7"/>
  <c r="S119" i="7"/>
  <c r="S121" i="7"/>
  <c r="S123" i="7"/>
  <c r="S125" i="7"/>
  <c r="S127" i="7"/>
  <c r="S129" i="7"/>
  <c r="S131" i="7"/>
  <c r="S133" i="7"/>
  <c r="S135" i="7"/>
  <c r="S137" i="7"/>
  <c r="S139" i="7"/>
  <c r="S141" i="7"/>
  <c r="S143" i="7"/>
  <c r="S145" i="7"/>
  <c r="S17" i="7"/>
  <c r="S19" i="7"/>
  <c r="S21" i="7"/>
  <c r="S23" i="7"/>
  <c r="S25" i="7"/>
  <c r="S27" i="7"/>
  <c r="S37" i="7"/>
  <c r="S39" i="7"/>
  <c r="S41" i="7"/>
  <c r="S43" i="7"/>
  <c r="S45" i="7"/>
  <c r="P165" i="7" l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4" i="1" l="1"/>
  <c r="N163" i="1"/>
  <c r="Q161" i="1"/>
  <c r="Q159" i="1"/>
  <c r="Q157" i="1"/>
  <c r="Q155" i="1"/>
  <c r="Q153" i="1"/>
  <c r="Q151" i="1"/>
  <c r="Q149" i="1"/>
  <c r="Q147" i="1"/>
  <c r="Q145" i="1"/>
  <c r="Q143" i="1"/>
  <c r="Q141" i="1"/>
  <c r="Q139" i="1"/>
  <c r="Q137" i="1"/>
  <c r="Q135" i="1"/>
  <c r="Q133" i="1"/>
  <c r="Q131" i="1"/>
  <c r="Q129" i="1"/>
  <c r="Q127" i="1"/>
  <c r="Q125" i="1"/>
  <c r="Q123" i="1"/>
  <c r="Q121" i="1"/>
  <c r="Q119" i="1"/>
  <c r="Q117" i="1"/>
  <c r="Q115" i="1"/>
  <c r="Q113" i="1"/>
  <c r="Q111" i="1"/>
  <c r="Q109" i="1"/>
  <c r="Q107" i="1"/>
  <c r="Q105" i="1"/>
  <c r="Q103" i="1"/>
  <c r="Q101" i="1"/>
  <c r="Q99" i="1"/>
  <c r="Q97" i="1"/>
  <c r="Q95" i="1"/>
  <c r="Q93" i="1"/>
  <c r="Q91" i="1"/>
  <c r="Q89" i="1"/>
  <c r="Q87" i="1"/>
  <c r="Q85" i="1"/>
  <c r="Q83" i="1"/>
  <c r="Q81" i="1"/>
  <c r="Q79" i="1"/>
  <c r="Q77" i="1"/>
  <c r="Q75" i="1"/>
  <c r="Q73" i="1"/>
  <c r="Q71" i="1"/>
  <c r="Q69" i="1"/>
  <c r="Q67" i="1"/>
  <c r="Q65" i="1"/>
  <c r="Q63" i="1"/>
  <c r="Q61" i="1"/>
  <c r="Q59" i="1"/>
  <c r="Q57" i="1"/>
  <c r="Q55" i="1"/>
  <c r="Q53" i="1"/>
  <c r="Q51" i="1"/>
  <c r="Q49" i="1"/>
  <c r="Q47" i="1"/>
  <c r="Q45" i="1"/>
  <c r="Q43" i="1"/>
  <c r="Q41" i="1"/>
  <c r="Q39" i="1"/>
  <c r="Q37" i="1"/>
  <c r="Q35" i="1"/>
  <c r="Q33" i="1"/>
  <c r="Q31" i="1"/>
  <c r="Q29" i="1"/>
  <c r="Q27" i="1"/>
  <c r="Q25" i="1"/>
  <c r="Q23" i="1"/>
  <c r="Q21" i="1"/>
  <c r="Q19" i="1"/>
  <c r="Q160" i="1"/>
  <c r="Q158" i="1"/>
  <c r="Q156" i="1"/>
  <c r="Q154" i="1"/>
  <c r="Q152" i="1"/>
  <c r="Q150" i="1"/>
  <c r="Q148" i="1"/>
  <c r="Q146" i="1"/>
  <c r="Q144" i="1"/>
  <c r="Q142" i="1"/>
  <c r="Q140" i="1"/>
  <c r="Q138" i="1"/>
  <c r="Q136" i="1"/>
  <c r="Q134" i="1"/>
  <c r="Q132" i="1"/>
  <c r="Q130" i="1"/>
  <c r="Q128" i="1"/>
  <c r="Q126" i="1"/>
  <c r="Q124" i="1"/>
  <c r="Q122" i="1"/>
  <c r="Q120" i="1"/>
  <c r="Q118" i="1"/>
  <c r="Q116" i="1"/>
  <c r="Q114" i="1"/>
  <c r="Q112" i="1"/>
  <c r="Q110" i="1"/>
  <c r="Q108" i="1"/>
  <c r="Q106" i="1"/>
  <c r="Q104" i="1"/>
  <c r="Q102" i="1"/>
  <c r="Q100" i="1"/>
  <c r="Q98" i="1"/>
  <c r="Q96" i="1"/>
  <c r="Q94" i="1"/>
  <c r="Q92" i="1"/>
  <c r="Q90" i="1"/>
  <c r="Q88" i="1"/>
  <c r="Q86" i="1"/>
  <c r="Q84" i="1"/>
  <c r="Q82" i="1"/>
  <c r="Q80" i="1"/>
  <c r="Q78" i="1"/>
  <c r="Q76" i="1"/>
  <c r="Q74" i="1"/>
  <c r="Q72" i="1"/>
  <c r="Q70" i="1"/>
  <c r="Q68" i="1"/>
  <c r="Q66" i="1"/>
  <c r="Q64" i="1"/>
  <c r="Q62" i="1"/>
  <c r="Q60" i="1"/>
  <c r="Q58" i="1"/>
  <c r="Q56" i="1"/>
  <c r="Q54" i="1"/>
  <c r="Q52" i="1"/>
  <c r="Q50" i="1"/>
  <c r="Q48" i="1"/>
  <c r="Q46" i="1"/>
  <c r="Q44" i="1"/>
  <c r="Q42" i="1"/>
  <c r="Q40" i="1"/>
  <c r="Q38" i="1"/>
  <c r="Q36" i="1"/>
  <c r="Q34" i="1"/>
  <c r="Q32" i="1"/>
  <c r="Q30" i="1"/>
  <c r="Q28" i="1"/>
  <c r="Q26" i="1"/>
  <c r="Q24" i="1"/>
  <c r="Q22" i="1"/>
  <c r="Q20" i="1"/>
  <c r="Q18" i="1"/>
  <c r="Q17" i="1"/>
  <c r="R17" i="1"/>
  <c r="N165" i="1" l="1"/>
</calcChain>
</file>

<file path=xl/sharedStrings.xml><?xml version="1.0" encoding="utf-8"?>
<sst xmlns="http://schemas.openxmlformats.org/spreadsheetml/2006/main" count="2255" uniqueCount="1628">
  <si>
    <t>Sector</t>
  </si>
  <si>
    <t>Weight</t>
  </si>
  <si>
    <t>Prices</t>
  </si>
  <si>
    <t>Returns</t>
  </si>
  <si>
    <t>Portfolio</t>
  </si>
  <si>
    <t>Weighted Avg</t>
  </si>
  <si>
    <t>S&amp;P</t>
  </si>
  <si>
    <t>12 week</t>
  </si>
  <si>
    <t>Moving Avg</t>
  </si>
  <si>
    <t>Mean</t>
  </si>
  <si>
    <t>SD</t>
  </si>
  <si>
    <t>Ratio</t>
  </si>
  <si>
    <t>Correct Template</t>
  </si>
  <si>
    <t>(See the criteria for this question in the Project Question page before answering)</t>
  </si>
  <si>
    <t>Conclusion</t>
  </si>
  <si>
    <t>Correlations</t>
  </si>
  <si>
    <t>Std Deviation</t>
  </si>
  <si>
    <t>Considering portfolio 1, is the risk measured by Beta less than the S&amp;P, greater than the S&amp;P, or essentially the same?</t>
  </si>
  <si>
    <t>Considering portfolio 2, is the risk measured by Beta less than the S&amp;P, greater than the S&amp;P, or essentially the same?</t>
  </si>
  <si>
    <t>What is the probability portfolio 1 outperforming the S&amp;P?</t>
  </si>
  <si>
    <t>What is the probability portfolio 2 outperforming the S&amp;P?</t>
  </si>
  <si>
    <t>(type either Yes if diversified and No if not)</t>
  </si>
  <si>
    <t>(type either 1 or 2; you can't pick the S&amp;P)</t>
  </si>
  <si>
    <t xml:space="preserve">Considering everything above, which portfolio would you choose?  </t>
  </si>
  <si>
    <t>(type the ticker only)</t>
  </si>
  <si>
    <t>What is the probability of the portfolio with the higher mean outperforming the other portfolio?</t>
  </si>
  <si>
    <t>What do you conclude about the diversification of portfolios 1 and 2 based on Correlations and SD?</t>
  </si>
  <si>
    <t>(for Port1)</t>
  </si>
  <si>
    <t>(for Port 2)</t>
  </si>
  <si>
    <t>Which stock is the weakest in that portfolio (based on the Sharpe Ratio) – and would you say it is sector based or stock based?</t>
  </si>
  <si>
    <t>Portfolio 1</t>
  </si>
  <si>
    <t>Portfolio 2</t>
  </si>
  <si>
    <t>List one reason based on the above</t>
  </si>
  <si>
    <t>(type sector or stock; remember - you can't guess.  You MUST have the pivot table to back this up)</t>
  </si>
  <si>
    <t>(type either less risky, more risky, same risk)</t>
  </si>
  <si>
    <t>Low correlated</t>
  </si>
  <si>
    <t>Sample Size</t>
  </si>
  <si>
    <t>SE</t>
  </si>
  <si>
    <t>SE of the diff</t>
  </si>
  <si>
    <t>diff</t>
  </si>
  <si>
    <t>t-stat</t>
  </si>
  <si>
    <t>Prob(diff&lt;0)</t>
  </si>
  <si>
    <t>Prob(diff&gt;0)</t>
  </si>
  <si>
    <t>See note below</t>
  </si>
  <si>
    <t xml:space="preserve">Note - </t>
  </si>
  <si>
    <t>Make sure the difference formula is written so it's positive - else the answer won't make sense.</t>
  </si>
  <si>
    <t>That is, it's the larger mean minus the smaller mean.</t>
  </si>
  <si>
    <t>Value</t>
  </si>
  <si>
    <t>Hypothesized value</t>
  </si>
  <si>
    <t>Prob(statistic&lt;value)</t>
  </si>
  <si>
    <t>Prob(statistic&gt;value)</t>
  </si>
  <si>
    <t>Beta 1</t>
  </si>
  <si>
    <t>Beta 2</t>
  </si>
  <si>
    <t>Is the portfolio MORE risky than the S&amp;P?</t>
  </si>
  <si>
    <t>Is the portfolio LESS risky than the S&amp;P?</t>
  </si>
  <si>
    <t>IS the risk essentially the SAME as the S&amp;P</t>
  </si>
  <si>
    <t>The answers below MUST be determined using an IF statement - else no credit.</t>
  </si>
  <si>
    <t>AMD</t>
  </si>
  <si>
    <t>INTC</t>
  </si>
  <si>
    <t>QMNNX</t>
  </si>
  <si>
    <t>LYB</t>
  </si>
  <si>
    <t>MCD</t>
  </si>
  <si>
    <t>MHK</t>
  </si>
  <si>
    <t>MKC</t>
  </si>
  <si>
    <t>MLM</t>
  </si>
  <si>
    <t>MNST</t>
  </si>
  <si>
    <t>MO</t>
  </si>
  <si>
    <t>Symbol</t>
  </si>
  <si>
    <t>Name</t>
  </si>
  <si>
    <t>Price</t>
  </si>
  <si>
    <t>Dividend Yield</t>
  </si>
  <si>
    <t>Price/Earnings</t>
  </si>
  <si>
    <t>Earnings/Share</t>
  </si>
  <si>
    <t>Book Value</t>
  </si>
  <si>
    <t>52 week low</t>
  </si>
  <si>
    <t>52 week high</t>
  </si>
  <si>
    <t>Market Cap</t>
  </si>
  <si>
    <t>EBITDA</t>
  </si>
  <si>
    <t>Price/Sales</t>
  </si>
  <si>
    <t>Price/Book</t>
  </si>
  <si>
    <t>SEC Filings</t>
  </si>
  <si>
    <t>MMM</t>
  </si>
  <si>
    <t>3M Company</t>
  </si>
  <si>
    <t>Industrials</t>
  </si>
  <si>
    <t>http://www.sec.gov/cgi-bin/browse-edgar?action=getcompany&amp;CIK=MMM</t>
  </si>
  <si>
    <t>ABT</t>
  </si>
  <si>
    <t>Abbott Laboratories</t>
  </si>
  <si>
    <t>Health Care</t>
  </si>
  <si>
    <t>http://www.sec.gov/cgi-bin/browse-edgar?action=getcompany&amp;CIK=ABT</t>
  </si>
  <si>
    <t>ABBV</t>
  </si>
  <si>
    <t>AbbVie</t>
  </si>
  <si>
    <t>http://www.sec.gov/cgi-bin/browse-edgar?action=getcompany&amp;CIK=ABBV</t>
  </si>
  <si>
    <t>ACN</t>
  </si>
  <si>
    <t>Accenture plc</t>
  </si>
  <si>
    <t>Information Technology</t>
  </si>
  <si>
    <t>http://www.sec.gov/cgi-bin/browse-edgar?action=getcompany&amp;CIK=ACN</t>
  </si>
  <si>
    <t>ATVI</t>
  </si>
  <si>
    <t>Activision Blizzard</t>
  </si>
  <si>
    <t>http://www.sec.gov/cgi-bin/browse-edgar?action=getcompany&amp;CIK=ATVI</t>
  </si>
  <si>
    <t>AYI</t>
  </si>
  <si>
    <t>Acuity Brands Inc</t>
  </si>
  <si>
    <t>http://www.sec.gov/cgi-bin/browse-edgar?action=getcompany&amp;CIK=AYI</t>
  </si>
  <si>
    <t>ADBE</t>
  </si>
  <si>
    <t>Adobe Systems Inc</t>
  </si>
  <si>
    <t>http://www.sec.gov/cgi-bin/browse-edgar?action=getcompany&amp;CIK=ADBE</t>
  </si>
  <si>
    <t>AAP</t>
  </si>
  <si>
    <t>Advance Auto Parts</t>
  </si>
  <si>
    <t>Consumer Discretionary</t>
  </si>
  <si>
    <t>http://www.sec.gov/cgi-bin/browse-edgar?action=getcompany&amp;CIK=AAP</t>
  </si>
  <si>
    <t>AES</t>
  </si>
  <si>
    <t>AES Corp</t>
  </si>
  <si>
    <t>Utilities</t>
  </si>
  <si>
    <t>http://www.sec.gov/cgi-bin/browse-edgar?action=getcompany&amp;CIK=AES</t>
  </si>
  <si>
    <t>AET</t>
  </si>
  <si>
    <t>Aetna Inc</t>
  </si>
  <si>
    <t>http://www.sec.gov/cgi-bin/browse-edgar?action=getcompany&amp;CIK=AET</t>
  </si>
  <si>
    <t>AMG</t>
  </si>
  <si>
    <t>Affiliated Managers Group Inc</t>
  </si>
  <si>
    <t>Financials</t>
  </si>
  <si>
    <t>http://www.sec.gov/cgi-bin/browse-edgar?action=getcompany&amp;CIK=AMG</t>
  </si>
  <si>
    <t>AFL</t>
  </si>
  <si>
    <t>AFLAC Inc</t>
  </si>
  <si>
    <t>http://www.sec.gov/cgi-bin/browse-edgar?action=getcompany&amp;CIK=AFL</t>
  </si>
  <si>
    <t>A</t>
  </si>
  <si>
    <t>Agilent Technologies Inc</t>
  </si>
  <si>
    <t>http://www.sec.gov/cgi-bin/browse-edgar?action=getcompany&amp;CIK=A</t>
  </si>
  <si>
    <t>APD</t>
  </si>
  <si>
    <t>Air Products &amp; Chemicals Inc</t>
  </si>
  <si>
    <t>Materials</t>
  </si>
  <si>
    <t>http://www.sec.gov/cgi-bin/browse-edgar?action=getcompany&amp;CIK=APD</t>
  </si>
  <si>
    <t>AKAM</t>
  </si>
  <si>
    <t>Akamai Technologies Inc</t>
  </si>
  <si>
    <t>http://www.sec.gov/cgi-bin/browse-edgar?action=getcompany&amp;CIK=AKAM</t>
  </si>
  <si>
    <t>ALK</t>
  </si>
  <si>
    <t>Alaska Air Group Inc</t>
  </si>
  <si>
    <t>http://www.sec.gov/cgi-bin/browse-edgar?action=getcompany&amp;CIK=ALK</t>
  </si>
  <si>
    <t>ALB</t>
  </si>
  <si>
    <t>Albemarle Corp</t>
  </si>
  <si>
    <t>http://www.sec.gov/cgi-bin/browse-edgar?action=getcompany&amp;CIK=ALB</t>
  </si>
  <si>
    <t>ALXN</t>
  </si>
  <si>
    <t>Alexion Pharmaceuticals</t>
  </si>
  <si>
    <t>http://www.sec.gov/cgi-bin/browse-edgar?action=getcompany&amp;CIK=ALXN</t>
  </si>
  <si>
    <t>ALLE</t>
  </si>
  <si>
    <t>Allegion</t>
  </si>
  <si>
    <t>http://www.sec.gov/cgi-bin/browse-edgar?action=getcompany&amp;CIK=ALLE</t>
  </si>
  <si>
    <t>AGN</t>
  </si>
  <si>
    <t>Allergan, Plc</t>
  </si>
  <si>
    <t>http://www.sec.gov/cgi-bin/browse-edgar?action=getcompany&amp;CIK=AGN</t>
  </si>
  <si>
    <t>ADS</t>
  </si>
  <si>
    <t>Alliance Data Systems</t>
  </si>
  <si>
    <t>http://www.sec.gov/cgi-bin/browse-edgar?action=getcompany&amp;CIK=ADS</t>
  </si>
  <si>
    <t>LNT</t>
  </si>
  <si>
    <t>Alliant Energy Corp</t>
  </si>
  <si>
    <t>http://www.sec.gov/cgi-bin/browse-edgar?action=getcompany&amp;CIK=LNT</t>
  </si>
  <si>
    <t>ALL</t>
  </si>
  <si>
    <t>Allstate Corp</t>
  </si>
  <si>
    <t>http://www.sec.gov/cgi-bin/browse-edgar?action=getcompany&amp;CIK=ALL</t>
  </si>
  <si>
    <t>GOOGL</t>
  </si>
  <si>
    <t>Alphabet Inc Class A</t>
  </si>
  <si>
    <t>http://www.sec.gov/cgi-bin/browse-edgar?action=getcompany&amp;CIK=GOOGL</t>
  </si>
  <si>
    <t>GOOG</t>
  </si>
  <si>
    <t>Alphabet Inc Class C</t>
  </si>
  <si>
    <t>http://www.sec.gov/cgi-bin/browse-edgar?action=getcompany&amp;CIK=GOOG</t>
  </si>
  <si>
    <t>Altria Group Inc</t>
  </si>
  <si>
    <t>Consumer Staples</t>
  </si>
  <si>
    <t>http://www.sec.gov/cgi-bin/browse-edgar?action=getcompany&amp;CIK=MO</t>
  </si>
  <si>
    <t>AMZN</t>
  </si>
  <si>
    <t>Amazon.com Inc</t>
  </si>
  <si>
    <t>http://www.sec.gov/cgi-bin/browse-edgar?action=getcompany&amp;CIK=AMZN</t>
  </si>
  <si>
    <t>AEE</t>
  </si>
  <si>
    <t>Ameren Corp</t>
  </si>
  <si>
    <t>http://www.sec.gov/cgi-bin/browse-edgar?action=getcompany&amp;CIK=AEE</t>
  </si>
  <si>
    <t>AAL</t>
  </si>
  <si>
    <t>American Airlines Group</t>
  </si>
  <si>
    <t>http://www.sec.gov/cgi-bin/browse-edgar?action=getcompany&amp;CIK=AAL</t>
  </si>
  <si>
    <t>AEP</t>
  </si>
  <si>
    <t>American Electric Power</t>
  </si>
  <si>
    <t>http://www.sec.gov/cgi-bin/browse-edgar?action=getcompany&amp;CIK=AEP</t>
  </si>
  <si>
    <t>AXP</t>
  </si>
  <si>
    <t>American Express Co</t>
  </si>
  <si>
    <t>http://www.sec.gov/cgi-bin/browse-edgar?action=getcompany&amp;CIK=AXP</t>
  </si>
  <si>
    <t>AIG</t>
  </si>
  <si>
    <t>American International Group, Inc.</t>
  </si>
  <si>
    <t>http://www.sec.gov/cgi-bin/browse-edgar?action=getcompany&amp;CIK=AIG</t>
  </si>
  <si>
    <t>AMT</t>
  </si>
  <si>
    <t>American Tower Corp A</t>
  </si>
  <si>
    <t>Real Estate</t>
  </si>
  <si>
    <t>http://www.sec.gov/cgi-bin/browse-edgar?action=getcompany&amp;CIK=AMT</t>
  </si>
  <si>
    <t>AWK</t>
  </si>
  <si>
    <t>American Water Works Company Inc</t>
  </si>
  <si>
    <t>http://www.sec.gov/cgi-bin/browse-edgar?action=getcompany&amp;CIK=AWK</t>
  </si>
  <si>
    <t>AMP</t>
  </si>
  <si>
    <t>Ameriprise Financial</t>
  </si>
  <si>
    <t>http://www.sec.gov/cgi-bin/browse-edgar?action=getcompany&amp;CIK=AMP</t>
  </si>
  <si>
    <t>ABC</t>
  </si>
  <si>
    <t>AmerisourceBergen Corp</t>
  </si>
  <si>
    <t>http://www.sec.gov/cgi-bin/browse-edgar?action=getcompany&amp;CIK=ABC</t>
  </si>
  <si>
    <t>AME</t>
  </si>
  <si>
    <t>AMETEK Inc</t>
  </si>
  <si>
    <t>http://www.sec.gov/cgi-bin/browse-edgar?action=getcompany&amp;CIK=AME</t>
  </si>
  <si>
    <t>AMGN</t>
  </si>
  <si>
    <t>Amgen Inc</t>
  </si>
  <si>
    <t>http://www.sec.gov/cgi-bin/browse-edgar?action=getcompany&amp;CIK=AMGN</t>
  </si>
  <si>
    <t>APH</t>
  </si>
  <si>
    <t>Amphenol Corp</t>
  </si>
  <si>
    <t>http://www.sec.gov/cgi-bin/browse-edgar?action=getcompany&amp;CIK=APH</t>
  </si>
  <si>
    <t>APC</t>
  </si>
  <si>
    <t>Anadarko Petroleum Corp</t>
  </si>
  <si>
    <t>Energy</t>
  </si>
  <si>
    <t>http://www.sec.gov/cgi-bin/browse-edgar?action=getcompany&amp;CIK=APC</t>
  </si>
  <si>
    <t>ADI</t>
  </si>
  <si>
    <t>Analog Devices, Inc.</t>
  </si>
  <si>
    <t>http://www.sec.gov/cgi-bin/browse-edgar?action=getcompany&amp;CIK=ADI</t>
  </si>
  <si>
    <t>ANTM</t>
  </si>
  <si>
    <t>Anthem Inc.</t>
  </si>
  <si>
    <t>http://www.sec.gov/cgi-bin/browse-edgar?action=getcompany&amp;CIK=ANTM</t>
  </si>
  <si>
    <t>AON</t>
  </si>
  <si>
    <t>Aon plc</t>
  </si>
  <si>
    <t>http://www.sec.gov/cgi-bin/browse-edgar?action=getcompany&amp;CIK=AON</t>
  </si>
  <si>
    <t>APA</t>
  </si>
  <si>
    <t>Apache Corporation</t>
  </si>
  <si>
    <t>http://www.sec.gov/cgi-bin/browse-edgar?action=getcompany&amp;CIK=APA</t>
  </si>
  <si>
    <t>AIV</t>
  </si>
  <si>
    <t>Apartment Investment &amp; Mgmt</t>
  </si>
  <si>
    <t>http://www.sec.gov/cgi-bin/browse-edgar?action=getcompany&amp;CIK=AIV</t>
  </si>
  <si>
    <t>AAPL</t>
  </si>
  <si>
    <t>Apple Inc.</t>
  </si>
  <si>
    <t>http://www.sec.gov/cgi-bin/browse-edgar?action=getcompany&amp;CIK=AAPL</t>
  </si>
  <si>
    <t>AMAT</t>
  </si>
  <si>
    <t>Applied Materials Inc</t>
  </si>
  <si>
    <t>http://www.sec.gov/cgi-bin/browse-edgar?action=getcompany&amp;CIK=AMAT</t>
  </si>
  <si>
    <t>ADM</t>
  </si>
  <si>
    <t>Archer-Daniels-Midland Co</t>
  </si>
  <si>
    <t>http://www.sec.gov/cgi-bin/browse-edgar?action=getcompany&amp;CIK=ADM</t>
  </si>
  <si>
    <t>ARNC</t>
  </si>
  <si>
    <t>Arconic Inc</t>
  </si>
  <si>
    <t>http://www.sec.gov/cgi-bin/browse-edgar?action=getcompany&amp;CIK=ARNC</t>
  </si>
  <si>
    <t>AJG</t>
  </si>
  <si>
    <t>Arthur J. Gallagher &amp; Co.</t>
  </si>
  <si>
    <t>http://www.sec.gov/cgi-bin/browse-edgar?action=getcompany&amp;CIK=AJG</t>
  </si>
  <si>
    <t>AIZ</t>
  </si>
  <si>
    <t>Assurant Inc</t>
  </si>
  <si>
    <t>http://www.sec.gov/cgi-bin/browse-edgar?action=getcompany&amp;CIK=AIZ</t>
  </si>
  <si>
    <t>T</t>
  </si>
  <si>
    <t>AT&amp;T Inc</t>
  </si>
  <si>
    <t>Telecommunications Services</t>
  </si>
  <si>
    <t>http://www.sec.gov/cgi-bin/browse-edgar?action=getcompany&amp;CIK=T</t>
  </si>
  <si>
    <t>ADSK</t>
  </si>
  <si>
    <t>Autodesk Inc</t>
  </si>
  <si>
    <t>http://www.sec.gov/cgi-bin/browse-edgar?action=getcompany&amp;CIK=ADSK</t>
  </si>
  <si>
    <t>ADP</t>
  </si>
  <si>
    <t>Automatic Data Processing</t>
  </si>
  <si>
    <t>http://www.sec.gov/cgi-bin/browse-edgar?action=getcompany&amp;CIK=ADP</t>
  </si>
  <si>
    <t>AN</t>
  </si>
  <si>
    <t>AutoNation Inc</t>
  </si>
  <si>
    <t>http://www.sec.gov/cgi-bin/browse-edgar?action=getcompany&amp;CIK=AN</t>
  </si>
  <si>
    <t>AZO</t>
  </si>
  <si>
    <t>AutoZone Inc</t>
  </si>
  <si>
    <t>http://www.sec.gov/cgi-bin/browse-edgar?action=getcompany&amp;CIK=AZO</t>
  </si>
  <si>
    <t>AVB</t>
  </si>
  <si>
    <t>AvalonBay Communities, Inc.</t>
  </si>
  <si>
    <t>http://www.sec.gov/cgi-bin/browse-edgar?action=getcompany&amp;CIK=AVB</t>
  </si>
  <si>
    <t>AVY</t>
  </si>
  <si>
    <t>Avery Dennison Corp</t>
  </si>
  <si>
    <t>http://www.sec.gov/cgi-bin/browse-edgar?action=getcompany&amp;CIK=AVY</t>
  </si>
  <si>
    <t>BHI</t>
  </si>
  <si>
    <t>Baker Hughes Inc</t>
  </si>
  <si>
    <t>http://www.sec.gov/cgi-bin/browse-edgar?action=getcompany&amp;CIK=BHI</t>
  </si>
  <si>
    <t>BLL</t>
  </si>
  <si>
    <t>Ball Corp</t>
  </si>
  <si>
    <t>http://www.sec.gov/cgi-bin/browse-edgar?action=getcompany&amp;CIK=BLL</t>
  </si>
  <si>
    <t>BAC</t>
  </si>
  <si>
    <t>Bank of America Corp</t>
  </si>
  <si>
    <t>http://www.sec.gov/cgi-bin/browse-edgar?action=getcompany&amp;CIK=BAC</t>
  </si>
  <si>
    <t>BCR</t>
  </si>
  <si>
    <t>Bard (C.R.) Inc.</t>
  </si>
  <si>
    <t>http://www.sec.gov/cgi-bin/browse-edgar?action=getcompany&amp;CIK=BCR</t>
  </si>
  <si>
    <t>BAX</t>
  </si>
  <si>
    <t>Baxter International Inc.</t>
  </si>
  <si>
    <t>http://www.sec.gov/cgi-bin/browse-edgar?action=getcompany&amp;CIK=BAX</t>
  </si>
  <si>
    <t>BBT</t>
  </si>
  <si>
    <t>BB&amp;T Corporation</t>
  </si>
  <si>
    <t>http://www.sec.gov/cgi-bin/browse-edgar?action=getcompany&amp;CIK=BBT</t>
  </si>
  <si>
    <t>BDX</t>
  </si>
  <si>
    <t>Becton Dickinson</t>
  </si>
  <si>
    <t>http://www.sec.gov/cgi-bin/browse-edgar?action=getcompany&amp;CIK=BDX</t>
  </si>
  <si>
    <t>BBBY</t>
  </si>
  <si>
    <t>Bed Bath &amp; Beyond</t>
  </si>
  <si>
    <t>http://www.sec.gov/cgi-bin/browse-edgar?action=getcompany&amp;CIK=BBBY</t>
  </si>
  <si>
    <t>BRK.B</t>
  </si>
  <si>
    <t>Berkshire Hathaway</t>
  </si>
  <si>
    <t>http://www.sec.gov/cgi-bin/browse-edgar?action=getcompany&amp;CIK=BRK.B</t>
  </si>
  <si>
    <t>BBY</t>
  </si>
  <si>
    <t>Best Buy Co. Inc.</t>
  </si>
  <si>
    <t>http://www.sec.gov/cgi-bin/browse-edgar?action=getcompany&amp;CIK=BBY</t>
  </si>
  <si>
    <t>BIIB</t>
  </si>
  <si>
    <t>BIOGEN IDEC Inc.</t>
  </si>
  <si>
    <t>http://www.sec.gov/cgi-bin/browse-edgar?action=getcompany&amp;CIK=BIIB</t>
  </si>
  <si>
    <t>BLK</t>
  </si>
  <si>
    <t>BlackRock</t>
  </si>
  <si>
    <t>http://www.sec.gov/cgi-bin/browse-edgar?action=getcompany&amp;CIK=BLK</t>
  </si>
  <si>
    <t>HRB</t>
  </si>
  <si>
    <t>Block H&amp;R</t>
  </si>
  <si>
    <t>http://www.sec.gov/cgi-bin/browse-edgar?action=getcompany&amp;CIK=HRB</t>
  </si>
  <si>
    <t>BA</t>
  </si>
  <si>
    <t>Boeing Company</t>
  </si>
  <si>
    <t>http://www.sec.gov/cgi-bin/browse-edgar?action=getcompany&amp;CIK=BA</t>
  </si>
  <si>
    <t>BWA</t>
  </si>
  <si>
    <t>BorgWarner</t>
  </si>
  <si>
    <t>http://www.sec.gov/cgi-bin/browse-edgar?action=getcompany&amp;CIK=BWA</t>
  </si>
  <si>
    <t>BXP</t>
  </si>
  <si>
    <t>Boston Properties</t>
  </si>
  <si>
    <t>http://www.sec.gov/cgi-bin/browse-edgar?action=getcompany&amp;CIK=BXP</t>
  </si>
  <si>
    <t>BSX</t>
  </si>
  <si>
    <t>Boston Scientific</t>
  </si>
  <si>
    <t>http://www.sec.gov/cgi-bin/browse-edgar?action=getcompany&amp;CIK=BSX</t>
  </si>
  <si>
    <t>BMY</t>
  </si>
  <si>
    <t>Bristol-Myers Squibb</t>
  </si>
  <si>
    <t>http://www.sec.gov/cgi-bin/browse-edgar?action=getcompany&amp;CIK=BMY</t>
  </si>
  <si>
    <t>AVGO</t>
  </si>
  <si>
    <t>Broadcom</t>
  </si>
  <si>
    <t>http://www.sec.gov/cgi-bin/browse-edgar?action=getcompany&amp;CIK=AVGO</t>
  </si>
  <si>
    <t>BF.B</t>
  </si>
  <si>
    <t>Brown-Forman Corp.</t>
  </si>
  <si>
    <t>http://www.sec.gov/cgi-bin/browse-edgar?action=getcompany&amp;CIK=BF.B</t>
  </si>
  <si>
    <t>CHRW</t>
  </si>
  <si>
    <t>C. H. Robinson Worldwide</t>
  </si>
  <si>
    <t>http://www.sec.gov/cgi-bin/browse-edgar?action=getcompany&amp;CIK=CHRW</t>
  </si>
  <si>
    <t>CA</t>
  </si>
  <si>
    <t>CA, Inc.</t>
  </si>
  <si>
    <t>http://www.sec.gov/cgi-bin/browse-edgar?action=getcompany&amp;CIK=CA</t>
  </si>
  <si>
    <t>COG</t>
  </si>
  <si>
    <t>Cabot Oil &amp; Gas</t>
  </si>
  <si>
    <t>http://www.sec.gov/cgi-bin/browse-edgar?action=getcompany&amp;CIK=COG</t>
  </si>
  <si>
    <t>CPB</t>
  </si>
  <si>
    <t>Campbell Soup</t>
  </si>
  <si>
    <t>http://www.sec.gov/cgi-bin/browse-edgar?action=getcompany&amp;CIK=CPB</t>
  </si>
  <si>
    <t>COF</t>
  </si>
  <si>
    <t>Capital One Financial</t>
  </si>
  <si>
    <t>http://www.sec.gov/cgi-bin/browse-edgar?action=getcompany&amp;CIK=COF</t>
  </si>
  <si>
    <t>CAH</t>
  </si>
  <si>
    <t>Cardinal Health Inc.</t>
  </si>
  <si>
    <t>http://www.sec.gov/cgi-bin/browse-edgar?action=getcompany&amp;CIK=CAH</t>
  </si>
  <si>
    <t>KMX</t>
  </si>
  <si>
    <t>Carmax Inc</t>
  </si>
  <si>
    <t>http://www.sec.gov/cgi-bin/browse-edgar?action=getcompany&amp;CIK=KMX</t>
  </si>
  <si>
    <t>CCL</t>
  </si>
  <si>
    <t>Carnival Corp.</t>
  </si>
  <si>
    <t>http://www.sec.gov/cgi-bin/browse-edgar?action=getcompany&amp;CIK=CCL</t>
  </si>
  <si>
    <t>CAT</t>
  </si>
  <si>
    <t>Caterpillar Inc.</t>
  </si>
  <si>
    <t>http://www.sec.gov/cgi-bin/browse-edgar?action=getcompany&amp;CIK=CAT</t>
  </si>
  <si>
    <t>CBOE</t>
  </si>
  <si>
    <t>CBOE Holdings</t>
  </si>
  <si>
    <t>http://www.sec.gov/cgi-bin/browse-edgar?action=getcompany&amp;CIK=CBOE</t>
  </si>
  <si>
    <t>CBG</t>
  </si>
  <si>
    <t>CBRE Group</t>
  </si>
  <si>
    <t>http://www.sec.gov/cgi-bin/browse-edgar?action=getcompany&amp;CIK=CBG</t>
  </si>
  <si>
    <t>CBS</t>
  </si>
  <si>
    <t>CBS Corp.</t>
  </si>
  <si>
    <t>http://www.sec.gov/cgi-bin/browse-edgar?action=getcompany&amp;CIK=CBS</t>
  </si>
  <si>
    <t>CELG</t>
  </si>
  <si>
    <t>Celgene Corp.</t>
  </si>
  <si>
    <t>http://www.sec.gov/cgi-bin/browse-edgar?action=getcompany&amp;CIK=CELG</t>
  </si>
  <si>
    <t>CNC</t>
  </si>
  <si>
    <t>Centene Corporation</t>
  </si>
  <si>
    <t>http://www.sec.gov/cgi-bin/browse-edgar?action=getcompany&amp;CIK=CNC</t>
  </si>
  <si>
    <t>CNP</t>
  </si>
  <si>
    <t>CenterPoint Energy</t>
  </si>
  <si>
    <t>http://www.sec.gov/cgi-bin/browse-edgar?action=getcompany&amp;CIK=CNP</t>
  </si>
  <si>
    <t>CTL</t>
  </si>
  <si>
    <t>CenturyLink Inc</t>
  </si>
  <si>
    <t>http://www.sec.gov/cgi-bin/browse-edgar?action=getcompany&amp;CIK=CTL</t>
  </si>
  <si>
    <t>CERN</t>
  </si>
  <si>
    <t>Cerner</t>
  </si>
  <si>
    <t>http://www.sec.gov/cgi-bin/browse-edgar?action=getcompany&amp;CIK=CERN</t>
  </si>
  <si>
    <t>CF</t>
  </si>
  <si>
    <t>CF Industries Holdings Inc</t>
  </si>
  <si>
    <t>http://www.sec.gov/cgi-bin/browse-edgar?action=getcompany&amp;CIK=CF</t>
  </si>
  <si>
    <t>SCHW</t>
  </si>
  <si>
    <t>Charles Schwab Corporation</t>
  </si>
  <si>
    <t>http://www.sec.gov/cgi-bin/browse-edgar?action=getcompany&amp;CIK=SCHW</t>
  </si>
  <si>
    <t>CHTR</t>
  </si>
  <si>
    <t>Charter Communications</t>
  </si>
  <si>
    <t>http://www.sec.gov/cgi-bin/browse-edgar?action=getcompany&amp;CIK=CHTR</t>
  </si>
  <si>
    <t>CHK</t>
  </si>
  <si>
    <t>Chesapeake Energy</t>
  </si>
  <si>
    <t>http://www.sec.gov/cgi-bin/browse-edgar?action=getcompany&amp;CIK=CHK</t>
  </si>
  <si>
    <t>CVX</t>
  </si>
  <si>
    <t>Chevron Corp.</t>
  </si>
  <si>
    <t>http://www.sec.gov/cgi-bin/browse-edgar?action=getcompany&amp;CIK=CVX</t>
  </si>
  <si>
    <t>CMG</t>
  </si>
  <si>
    <t>Chipotle Mexican Grill</t>
  </si>
  <si>
    <t>http://www.sec.gov/cgi-bin/browse-edgar?action=getcompany&amp;CIK=CMG</t>
  </si>
  <si>
    <t>CB</t>
  </si>
  <si>
    <t>Chubb Limited</t>
  </si>
  <si>
    <t>http://www.sec.gov/cgi-bin/browse-edgar?action=getcompany&amp;CIK=CB</t>
  </si>
  <si>
    <t>CHD</t>
  </si>
  <si>
    <t>Church &amp; Dwight</t>
  </si>
  <si>
    <t>http://www.sec.gov/cgi-bin/browse-edgar?action=getcompany&amp;CIK=CHD</t>
  </si>
  <si>
    <t>CI</t>
  </si>
  <si>
    <t>CIGNA Corp.</t>
  </si>
  <si>
    <t>http://www.sec.gov/cgi-bin/browse-edgar?action=getcompany&amp;CIK=CI</t>
  </si>
  <si>
    <t>XEC</t>
  </si>
  <si>
    <t>Cimarex Energy</t>
  </si>
  <si>
    <t>http://www.sec.gov/cgi-bin/browse-edgar?action=getcompany&amp;CIK=XEC</t>
  </si>
  <si>
    <t>CINF</t>
  </si>
  <si>
    <t>Cincinnati Financial</t>
  </si>
  <si>
    <t>http://www.sec.gov/cgi-bin/browse-edgar?action=getcompany&amp;CIK=CINF</t>
  </si>
  <si>
    <t>CTAS</t>
  </si>
  <si>
    <t>Cintas Corporation</t>
  </si>
  <si>
    <t>http://www.sec.gov/cgi-bin/browse-edgar?action=getcompany&amp;CIK=CTAS</t>
  </si>
  <si>
    <t>CSCO</t>
  </si>
  <si>
    <t>Cisco Systems</t>
  </si>
  <si>
    <t>http://www.sec.gov/cgi-bin/browse-edgar?action=getcompany&amp;CIK=CSCO</t>
  </si>
  <si>
    <t>C</t>
  </si>
  <si>
    <t>Citigroup Inc.</t>
  </si>
  <si>
    <t>http://www.sec.gov/cgi-bin/browse-edgar?action=getcompany&amp;CIK=C</t>
  </si>
  <si>
    <t>CFG</t>
  </si>
  <si>
    <t>Citizens Financial Group</t>
  </si>
  <si>
    <t>http://www.sec.gov/cgi-bin/browse-edgar?action=getcompany&amp;CIK=CFG</t>
  </si>
  <si>
    <t>CTXS</t>
  </si>
  <si>
    <t>Citrix Systems</t>
  </si>
  <si>
    <t>http://www.sec.gov/cgi-bin/browse-edgar?action=getcompany&amp;CIK=CTXS</t>
  </si>
  <si>
    <t>CME</t>
  </si>
  <si>
    <t>CME Group Inc.</t>
  </si>
  <si>
    <t>http://www.sec.gov/cgi-bin/browse-edgar?action=getcompany&amp;CIK=CME</t>
  </si>
  <si>
    <t>CMS</t>
  </si>
  <si>
    <t>CMS Energy</t>
  </si>
  <si>
    <t>http://www.sec.gov/cgi-bin/browse-edgar?action=getcompany&amp;CIK=CMS</t>
  </si>
  <si>
    <t>COH</t>
  </si>
  <si>
    <t>Coach Inc.</t>
  </si>
  <si>
    <t>http://www.sec.gov/cgi-bin/browse-edgar?action=getcompany&amp;CIK=COH</t>
  </si>
  <si>
    <t>KO</t>
  </si>
  <si>
    <t>Coca Cola Company</t>
  </si>
  <si>
    <t>http://www.sec.gov/cgi-bin/browse-edgar?action=getcompany&amp;CIK=KO</t>
  </si>
  <si>
    <t>CTSH</t>
  </si>
  <si>
    <t>Cognizant Technology Solutions</t>
  </si>
  <si>
    <t>http://www.sec.gov/cgi-bin/browse-edgar?action=getcompany&amp;CIK=CTSH</t>
  </si>
  <si>
    <t>CL</t>
  </si>
  <si>
    <t>Colgate-Palmolive</t>
  </si>
  <si>
    <t>http://www.sec.gov/cgi-bin/browse-edgar?action=getcompany&amp;CIK=CL</t>
  </si>
  <si>
    <t>CMCSA</t>
  </si>
  <si>
    <t>Comcast Corp.</t>
  </si>
  <si>
    <t>http://www.sec.gov/cgi-bin/browse-edgar?action=getcompany&amp;CIK=CMCSA</t>
  </si>
  <si>
    <t>CMA</t>
  </si>
  <si>
    <t>Comerica Inc.</t>
  </si>
  <si>
    <t>http://www.sec.gov/cgi-bin/browse-edgar?action=getcompany&amp;CIK=CMA</t>
  </si>
  <si>
    <t>CAG</t>
  </si>
  <si>
    <t>ConAgra Foods Inc.</t>
  </si>
  <si>
    <t>http://www.sec.gov/cgi-bin/browse-edgar?action=getcompany&amp;CIK=CAG</t>
  </si>
  <si>
    <t>CXO</t>
  </si>
  <si>
    <t>Concho Resources</t>
  </si>
  <si>
    <t>http://www.sec.gov/cgi-bin/browse-edgar?action=getcompany&amp;CIK=CXO</t>
  </si>
  <si>
    <t>COP</t>
  </si>
  <si>
    <t>ConocoPhillips</t>
  </si>
  <si>
    <t>http://www.sec.gov/cgi-bin/browse-edgar?action=getcompany&amp;CIK=COP</t>
  </si>
  <si>
    <t>ED</t>
  </si>
  <si>
    <t>Consolidated Edison</t>
  </si>
  <si>
    <t>http://www.sec.gov/cgi-bin/browse-edgar?action=getcompany&amp;CIK=ED</t>
  </si>
  <si>
    <t>STZ</t>
  </si>
  <si>
    <t>Constellation Brands</t>
  </si>
  <si>
    <t>http://www.sec.gov/cgi-bin/browse-edgar?action=getcompany&amp;CIK=STZ</t>
  </si>
  <si>
    <t>GLW</t>
  </si>
  <si>
    <t>Corning Inc.</t>
  </si>
  <si>
    <t>http://www.sec.gov/cgi-bin/browse-edgar?action=getcompany&amp;CIK=GLW</t>
  </si>
  <si>
    <t>COST</t>
  </si>
  <si>
    <t>Costco Co.</t>
  </si>
  <si>
    <t>http://www.sec.gov/cgi-bin/browse-edgar?action=getcompany&amp;CIK=COST</t>
  </si>
  <si>
    <t>COTY</t>
  </si>
  <si>
    <t>Coty, Inc</t>
  </si>
  <si>
    <t>http://www.sec.gov/cgi-bin/browse-edgar?action=getcompany&amp;CIK=COTY</t>
  </si>
  <si>
    <t>CCI</t>
  </si>
  <si>
    <t>Crown Castle International Corp.</t>
  </si>
  <si>
    <t>http://www.sec.gov/cgi-bin/browse-edgar?action=getcompany&amp;CIK=CCI</t>
  </si>
  <si>
    <t>CSRA</t>
  </si>
  <si>
    <t>CSRA Inc.</t>
  </si>
  <si>
    <t>http://www.sec.gov/cgi-bin/browse-edgar?action=getcompany&amp;CIK=CSRA</t>
  </si>
  <si>
    <t>CSX</t>
  </si>
  <si>
    <t>CSX Corp.</t>
  </si>
  <si>
    <t>http://www.sec.gov/cgi-bin/browse-edgar?action=getcompany&amp;CIK=CSX</t>
  </si>
  <si>
    <t>CMI</t>
  </si>
  <si>
    <t>Cummins Inc.</t>
  </si>
  <si>
    <t>http://www.sec.gov/cgi-bin/browse-edgar?action=getcompany&amp;CIK=CMI</t>
  </si>
  <si>
    <t>CVS</t>
  </si>
  <si>
    <t>CVS Health</t>
  </si>
  <si>
    <t>http://www.sec.gov/cgi-bin/browse-edgar?action=getcompany&amp;CIK=CVS</t>
  </si>
  <si>
    <t>DHI</t>
  </si>
  <si>
    <t>D. R. Horton</t>
  </si>
  <si>
    <t>http://www.sec.gov/cgi-bin/browse-edgar?action=getcompany&amp;CIK=DHI</t>
  </si>
  <si>
    <t>DHR</t>
  </si>
  <si>
    <t>Danaher Corp.</t>
  </si>
  <si>
    <t>http://www.sec.gov/cgi-bin/browse-edgar?action=getcompany&amp;CIK=DHR</t>
  </si>
  <si>
    <t>DRI</t>
  </si>
  <si>
    <t>Darden Restaurants</t>
  </si>
  <si>
    <t>http://www.sec.gov/cgi-bin/browse-edgar?action=getcompany&amp;CIK=DRI</t>
  </si>
  <si>
    <t>DVA</t>
  </si>
  <si>
    <t>DaVita Inc.</t>
  </si>
  <si>
    <t>http://www.sec.gov/cgi-bin/browse-edgar?action=getcompany&amp;CIK=DVA</t>
  </si>
  <si>
    <t>DE</t>
  </si>
  <si>
    <t>Deere &amp; Co.</t>
  </si>
  <si>
    <t>http://www.sec.gov/cgi-bin/browse-edgar?action=getcompany&amp;CIK=DE</t>
  </si>
  <si>
    <t>DLPH</t>
  </si>
  <si>
    <t>Delphi Automotive</t>
  </si>
  <si>
    <t>http://www.sec.gov/cgi-bin/browse-edgar?action=getcompany&amp;CIK=DLPH</t>
  </si>
  <si>
    <t>DAL</t>
  </si>
  <si>
    <t>Delta Air Lines</t>
  </si>
  <si>
    <t>http://www.sec.gov/cgi-bin/browse-edgar?action=getcompany&amp;CIK=DAL</t>
  </si>
  <si>
    <t>XRAY</t>
  </si>
  <si>
    <t>Dentsply Sirona</t>
  </si>
  <si>
    <t>http://www.sec.gov/cgi-bin/browse-edgar?action=getcompany&amp;CIK=XRAY</t>
  </si>
  <si>
    <t>DVN</t>
  </si>
  <si>
    <t>Devon Energy Corp.</t>
  </si>
  <si>
    <t>http://www.sec.gov/cgi-bin/browse-edgar?action=getcompany&amp;CIK=DVN</t>
  </si>
  <si>
    <t>DLR</t>
  </si>
  <si>
    <t>Digital Realty Trust</t>
  </si>
  <si>
    <t>http://www.sec.gov/cgi-bin/browse-edgar?action=getcompany&amp;CIK=DLR</t>
  </si>
  <si>
    <t>DFS</t>
  </si>
  <si>
    <t>Discover Financial Services</t>
  </si>
  <si>
    <t>http://www.sec.gov/cgi-bin/browse-edgar?action=getcompany&amp;CIK=DFS</t>
  </si>
  <si>
    <t>DISCA</t>
  </si>
  <si>
    <t>Discovery Communications-A</t>
  </si>
  <si>
    <t>http://www.sec.gov/cgi-bin/browse-edgar?action=getcompany&amp;CIK=DISCA</t>
  </si>
  <si>
    <t>DISCK</t>
  </si>
  <si>
    <t>Discovery Communications-C</t>
  </si>
  <si>
    <t>http://www.sec.gov/cgi-bin/browse-edgar?action=getcompany&amp;CIK=DISCK</t>
  </si>
  <si>
    <t>DG</t>
  </si>
  <si>
    <t>Dollar General</t>
  </si>
  <si>
    <t>http://www.sec.gov/cgi-bin/browse-edgar?action=getcompany&amp;CIK=DG</t>
  </si>
  <si>
    <t>DLTR</t>
  </si>
  <si>
    <t>Dollar Tree</t>
  </si>
  <si>
    <t>http://www.sec.gov/cgi-bin/browse-edgar?action=getcompany&amp;CIK=DLTR</t>
  </si>
  <si>
    <t>D</t>
  </si>
  <si>
    <t>Dominion Resources</t>
  </si>
  <si>
    <t>http://www.sec.gov/cgi-bin/browse-edgar?action=getcompany&amp;CIK=D</t>
  </si>
  <si>
    <t>DOV</t>
  </si>
  <si>
    <t>Dover Corp.</t>
  </si>
  <si>
    <t>http://www.sec.gov/cgi-bin/browse-edgar?action=getcompany&amp;CIK=DOV</t>
  </si>
  <si>
    <t>DOW</t>
  </si>
  <si>
    <t>Dow Chemical</t>
  </si>
  <si>
    <t>http://www.sec.gov/cgi-bin/browse-edgar?action=getcompany&amp;CIK=DOW</t>
  </si>
  <si>
    <t>DPS</t>
  </si>
  <si>
    <t>Dr Pepper Snapple Group</t>
  </si>
  <si>
    <t>http://www.sec.gov/cgi-bin/browse-edgar?action=getcompany&amp;CIK=DPS</t>
  </si>
  <si>
    <t>DTE</t>
  </si>
  <si>
    <t>DTE Energy Co.</t>
  </si>
  <si>
    <t>http://www.sec.gov/cgi-bin/browse-edgar?action=getcompany&amp;CIK=DTE</t>
  </si>
  <si>
    <t>DD</t>
  </si>
  <si>
    <t>Du Pont (E.I.)</t>
  </si>
  <si>
    <t>http://www.sec.gov/cgi-bin/browse-edgar?action=getcompany&amp;CIK=DD</t>
  </si>
  <si>
    <t>DUK</t>
  </si>
  <si>
    <t>Duke Energy</t>
  </si>
  <si>
    <t>http://www.sec.gov/cgi-bin/browse-edgar?action=getcompany&amp;CIK=DUK</t>
  </si>
  <si>
    <t>DNB</t>
  </si>
  <si>
    <t>Dun &amp; Bradstreet</t>
  </si>
  <si>
    <t>http://www.sec.gov/cgi-bin/browse-edgar?action=getcompany&amp;CIK=DNB</t>
  </si>
  <si>
    <t>ETFC</t>
  </si>
  <si>
    <t>E*Trade</t>
  </si>
  <si>
    <t>http://www.sec.gov/cgi-bin/browse-edgar?action=getcompany&amp;CIK=ETFC</t>
  </si>
  <si>
    <t>EMN</t>
  </si>
  <si>
    <t>Eastman Chemical</t>
  </si>
  <si>
    <t>http://www.sec.gov/cgi-bin/browse-edgar?action=getcompany&amp;CIK=EMN</t>
  </si>
  <si>
    <t>ETN</t>
  </si>
  <si>
    <t>Eaton Corporation</t>
  </si>
  <si>
    <t>http://www.sec.gov/cgi-bin/browse-edgar?action=getcompany&amp;CIK=ETN</t>
  </si>
  <si>
    <t>EBAY</t>
  </si>
  <si>
    <t>eBay Inc.</t>
  </si>
  <si>
    <t>http://www.sec.gov/cgi-bin/browse-edgar?action=getcompany&amp;CIK=EBAY</t>
  </si>
  <si>
    <t>ECL</t>
  </si>
  <si>
    <t>Ecolab Inc.</t>
  </si>
  <si>
    <t>http://www.sec.gov/cgi-bin/browse-edgar?action=getcompany&amp;CIK=ECL</t>
  </si>
  <si>
    <t>EIX</t>
  </si>
  <si>
    <t>Edison Int'l</t>
  </si>
  <si>
    <t>http://www.sec.gov/cgi-bin/browse-edgar?action=getcompany&amp;CIK=EIX</t>
  </si>
  <si>
    <t>EW</t>
  </si>
  <si>
    <t>Edwards Lifesciences</t>
  </si>
  <si>
    <t>http://www.sec.gov/cgi-bin/browse-edgar?action=getcompany&amp;CIK=EW</t>
  </si>
  <si>
    <t>EA</t>
  </si>
  <si>
    <t>Electronic Arts</t>
  </si>
  <si>
    <t>http://www.sec.gov/cgi-bin/browse-edgar?action=getcompany&amp;CIK=EA</t>
  </si>
  <si>
    <t>EMR</t>
  </si>
  <si>
    <t>Emerson Electric Company</t>
  </si>
  <si>
    <t>http://www.sec.gov/cgi-bin/browse-edgar?action=getcompany&amp;CIK=EMR</t>
  </si>
  <si>
    <t>ETR</t>
  </si>
  <si>
    <t>Entergy Corp.</t>
  </si>
  <si>
    <t>http://www.sec.gov/cgi-bin/browse-edgar?action=getcompany&amp;CIK=ETR</t>
  </si>
  <si>
    <t>EVHC</t>
  </si>
  <si>
    <t>Envision Healthcare</t>
  </si>
  <si>
    <t>http://www.sec.gov/cgi-bin/browse-edgar?action=getcompany&amp;CIK=EVHC</t>
  </si>
  <si>
    <t>EOG</t>
  </si>
  <si>
    <t>EOG Resources</t>
  </si>
  <si>
    <t>http://www.sec.gov/cgi-bin/browse-edgar?action=getcompany&amp;CIK=EOG</t>
  </si>
  <si>
    <t>EQT</t>
  </si>
  <si>
    <t>EQT Corporation</t>
  </si>
  <si>
    <t>http://www.sec.gov/cgi-bin/browse-edgar?action=getcompany&amp;CIK=EQT</t>
  </si>
  <si>
    <t>EFX</t>
  </si>
  <si>
    <t>Equifax Inc.</t>
  </si>
  <si>
    <t>http://www.sec.gov/cgi-bin/browse-edgar?action=getcompany&amp;CIK=EFX</t>
  </si>
  <si>
    <t>EQIX</t>
  </si>
  <si>
    <t>Equinix</t>
  </si>
  <si>
    <t>http://www.sec.gov/cgi-bin/browse-edgar?action=getcompany&amp;CIK=EQIX</t>
  </si>
  <si>
    <t>EQR</t>
  </si>
  <si>
    <t>Equity Residential</t>
  </si>
  <si>
    <t>http://www.sec.gov/cgi-bin/browse-edgar?action=getcompany&amp;CIK=EQR</t>
  </si>
  <si>
    <t>ESS</t>
  </si>
  <si>
    <t>Essex Property Trust, Inc.</t>
  </si>
  <si>
    <t>http://www.sec.gov/cgi-bin/browse-edgar?action=getcompany&amp;CIK=ESS</t>
  </si>
  <si>
    <t>EL</t>
  </si>
  <si>
    <t>Estee Lauder Cos.</t>
  </si>
  <si>
    <t>http://www.sec.gov/cgi-bin/browse-edgar?action=getcompany&amp;CIK=EL</t>
  </si>
  <si>
    <t>ES</t>
  </si>
  <si>
    <t>Eversource Energy</t>
  </si>
  <si>
    <t>http://www.sec.gov/cgi-bin/browse-edgar?action=getcompany&amp;CIK=ES</t>
  </si>
  <si>
    <t>EXC</t>
  </si>
  <si>
    <t>Exelon Corp.</t>
  </si>
  <si>
    <t>http://www.sec.gov/cgi-bin/browse-edgar?action=getcompany&amp;CIK=EXC</t>
  </si>
  <si>
    <t>EXPE</t>
  </si>
  <si>
    <t>Expedia Inc.</t>
  </si>
  <si>
    <t>http://www.sec.gov/cgi-bin/browse-edgar?action=getcompany&amp;CIK=EXPE</t>
  </si>
  <si>
    <t>EXPD</t>
  </si>
  <si>
    <t>Expeditors Int'l</t>
  </si>
  <si>
    <t>http://www.sec.gov/cgi-bin/browse-edgar?action=getcompany&amp;CIK=EXPD</t>
  </si>
  <si>
    <t>ESRX</t>
  </si>
  <si>
    <t>Express Scripts</t>
  </si>
  <si>
    <t>http://www.sec.gov/cgi-bin/browse-edgar?action=getcompany&amp;CIK=ESRX</t>
  </si>
  <si>
    <t>EXR</t>
  </si>
  <si>
    <t>Extra Space Storage</t>
  </si>
  <si>
    <t>http://www.sec.gov/cgi-bin/browse-edgar?action=getcompany&amp;CIK=EXR</t>
  </si>
  <si>
    <t>XOM</t>
  </si>
  <si>
    <t>Exxon Mobil Corp.</t>
  </si>
  <si>
    <t>http://www.sec.gov/cgi-bin/browse-edgar?action=getcompany&amp;CIK=XOM</t>
  </si>
  <si>
    <t>FFIV</t>
  </si>
  <si>
    <t>F5 Networks</t>
  </si>
  <si>
    <t>http://www.sec.gov/cgi-bin/browse-edgar?action=getcompany&amp;CIK=FFIV</t>
  </si>
  <si>
    <t>FB</t>
  </si>
  <si>
    <t>Facebook, Inc.</t>
  </si>
  <si>
    <t>http://www.sec.gov/cgi-bin/browse-edgar?action=getcompany&amp;CIK=FB</t>
  </si>
  <si>
    <t>FAST</t>
  </si>
  <si>
    <t>Fastenal Co</t>
  </si>
  <si>
    <t>http://www.sec.gov/cgi-bin/browse-edgar?action=getcompany&amp;CIK=FAST</t>
  </si>
  <si>
    <t>FRT</t>
  </si>
  <si>
    <t>Federal Realty Investment Trust</t>
  </si>
  <si>
    <t>http://www.sec.gov/cgi-bin/browse-edgar?action=getcompany&amp;CIK=FRT</t>
  </si>
  <si>
    <t>FDX</t>
  </si>
  <si>
    <t>FedEx Corporation</t>
  </si>
  <si>
    <t>http://www.sec.gov/cgi-bin/browse-edgar?action=getcompany&amp;CIK=FDX</t>
  </si>
  <si>
    <t>FIS</t>
  </si>
  <si>
    <t>Fidelity National Information Services</t>
  </si>
  <si>
    <t>http://www.sec.gov/cgi-bin/browse-edgar?action=getcompany&amp;CIK=FIS</t>
  </si>
  <si>
    <t>FITB</t>
  </si>
  <si>
    <t>Fifth Third Bancorp</t>
  </si>
  <si>
    <t>http://www.sec.gov/cgi-bin/browse-edgar?action=getcompany&amp;CIK=FITB</t>
  </si>
  <si>
    <t>FSLR</t>
  </si>
  <si>
    <t>First Solar Inc</t>
  </si>
  <si>
    <t>http://www.sec.gov/cgi-bin/browse-edgar?action=getcompany&amp;CIK=FSLR</t>
  </si>
  <si>
    <t>FE</t>
  </si>
  <si>
    <t>FirstEnergy Corp</t>
  </si>
  <si>
    <t>http://www.sec.gov/cgi-bin/browse-edgar?action=getcompany&amp;CIK=FE</t>
  </si>
  <si>
    <t>FISV</t>
  </si>
  <si>
    <t>Fiserv Inc</t>
  </si>
  <si>
    <t>http://www.sec.gov/cgi-bin/browse-edgar?action=getcompany&amp;CIK=FISV</t>
  </si>
  <si>
    <t>FLIR</t>
  </si>
  <si>
    <t>FLIR Systems</t>
  </si>
  <si>
    <t>http://www.sec.gov/cgi-bin/browse-edgar?action=getcompany&amp;CIK=FLIR</t>
  </si>
  <si>
    <t>FLS</t>
  </si>
  <si>
    <t>Flowserve Corporation</t>
  </si>
  <si>
    <t>http://www.sec.gov/cgi-bin/browse-edgar?action=getcompany&amp;CIK=FLS</t>
  </si>
  <si>
    <t>FLR</t>
  </si>
  <si>
    <t>Fluor Corp.</t>
  </si>
  <si>
    <t>http://www.sec.gov/cgi-bin/browse-edgar?action=getcompany&amp;CIK=FLR</t>
  </si>
  <si>
    <t>FMC</t>
  </si>
  <si>
    <t>FMC Corporation</t>
  </si>
  <si>
    <t>http://www.sec.gov/cgi-bin/browse-edgar?action=getcompany&amp;CIK=FMC</t>
  </si>
  <si>
    <t>FTI</t>
  </si>
  <si>
    <t>FMC Technologies Inc.</t>
  </si>
  <si>
    <t>http://www.sec.gov/cgi-bin/browse-edgar?action=getcompany&amp;CIK=FTI</t>
  </si>
  <si>
    <t>FL</t>
  </si>
  <si>
    <t>Foot Locker Inc</t>
  </si>
  <si>
    <t>http://www.sec.gov/cgi-bin/browse-edgar?action=getcompany&amp;CIK=FL</t>
  </si>
  <si>
    <t>F</t>
  </si>
  <si>
    <t>Ford Motor</t>
  </si>
  <si>
    <t>http://www.sec.gov/cgi-bin/browse-edgar?action=getcompany&amp;CIK=F</t>
  </si>
  <si>
    <t>FTV</t>
  </si>
  <si>
    <t>Fortive Corp</t>
  </si>
  <si>
    <t>http://www.sec.gov/cgi-bin/browse-edgar?action=getcompany&amp;CIK=FTV</t>
  </si>
  <si>
    <t>FBHS</t>
  </si>
  <si>
    <t>Fortune Brands Home &amp; Security</t>
  </si>
  <si>
    <t>http://www.sec.gov/cgi-bin/browse-edgar?action=getcompany&amp;CIK=FBHS</t>
  </si>
  <si>
    <t>BEN</t>
  </si>
  <si>
    <t>Franklin Resources</t>
  </si>
  <si>
    <t>http://www.sec.gov/cgi-bin/browse-edgar?action=getcompany&amp;CIK=BEN</t>
  </si>
  <si>
    <t>FCX</t>
  </si>
  <si>
    <t>Freeport-McMoRan Inc.</t>
  </si>
  <si>
    <t>http://www.sec.gov/cgi-bin/browse-edgar?action=getcompany&amp;CIK=FCX</t>
  </si>
  <si>
    <t>FTR</t>
  </si>
  <si>
    <t>Frontier Communications</t>
  </si>
  <si>
    <t>http://www.sec.gov/cgi-bin/browse-edgar?action=getcompany&amp;CIK=FTR</t>
  </si>
  <si>
    <t>GPS</t>
  </si>
  <si>
    <t>Gap (The)</t>
  </si>
  <si>
    <t>http://www.sec.gov/cgi-bin/browse-edgar?action=getcompany&amp;CIK=GPS</t>
  </si>
  <si>
    <t>GRMN</t>
  </si>
  <si>
    <t>Garmin Ltd.</t>
  </si>
  <si>
    <t>http://www.sec.gov/cgi-bin/browse-edgar?action=getcompany&amp;CIK=GRMN</t>
  </si>
  <si>
    <t>GD</t>
  </si>
  <si>
    <t>General Dynamics</t>
  </si>
  <si>
    <t>http://www.sec.gov/cgi-bin/browse-edgar?action=getcompany&amp;CIK=GD</t>
  </si>
  <si>
    <t>GE</t>
  </si>
  <si>
    <t>General Electric</t>
  </si>
  <si>
    <t>http://www.sec.gov/cgi-bin/browse-edgar?action=getcompany&amp;CIK=GE</t>
  </si>
  <si>
    <t>GGP</t>
  </si>
  <si>
    <t>General Growth Properties Inc.</t>
  </si>
  <si>
    <t>http://www.sec.gov/cgi-bin/browse-edgar?action=getcompany&amp;CIK=GGP</t>
  </si>
  <si>
    <t>GIS</t>
  </si>
  <si>
    <t>General Mills</t>
  </si>
  <si>
    <t>http://www.sec.gov/cgi-bin/browse-edgar?action=getcompany&amp;CIK=GIS</t>
  </si>
  <si>
    <t>GM</t>
  </si>
  <si>
    <t>General Motors</t>
  </si>
  <si>
    <t>http://www.sec.gov/cgi-bin/browse-edgar?action=getcompany&amp;CIK=GM</t>
  </si>
  <si>
    <t>GPC</t>
  </si>
  <si>
    <t>Genuine Parts</t>
  </si>
  <si>
    <t>http://www.sec.gov/cgi-bin/browse-edgar?action=getcompany&amp;CIK=GPC</t>
  </si>
  <si>
    <t>GILD</t>
  </si>
  <si>
    <t>Gilead Sciences</t>
  </si>
  <si>
    <t>http://www.sec.gov/cgi-bin/browse-edgar?action=getcompany&amp;CIK=GILD</t>
  </si>
  <si>
    <t>GPN</t>
  </si>
  <si>
    <t>Global Payments Inc</t>
  </si>
  <si>
    <t>http://www.sec.gov/cgi-bin/browse-edgar?action=getcompany&amp;CIK=GPN</t>
  </si>
  <si>
    <t>GS</t>
  </si>
  <si>
    <t>Goldman Sachs Group</t>
  </si>
  <si>
    <t>http://www.sec.gov/cgi-bin/browse-edgar?action=getcompany&amp;CIK=GS</t>
  </si>
  <si>
    <t>GT</t>
  </si>
  <si>
    <t>Goodyear Tire &amp; Rubber</t>
  </si>
  <si>
    <t>http://www.sec.gov/cgi-bin/browse-edgar?action=getcompany&amp;CIK=GT</t>
  </si>
  <si>
    <t>GWW</t>
  </si>
  <si>
    <t>Grainger (W.W.) Inc.</t>
  </si>
  <si>
    <t>http://www.sec.gov/cgi-bin/browse-edgar?action=getcompany&amp;CIK=GWW</t>
  </si>
  <si>
    <t>HAL</t>
  </si>
  <si>
    <t>Halliburton Co.</t>
  </si>
  <si>
    <t>http://www.sec.gov/cgi-bin/browse-edgar?action=getcompany&amp;CIK=HAL</t>
  </si>
  <si>
    <t>HBI</t>
  </si>
  <si>
    <t>Hanesbrands Inc</t>
  </si>
  <si>
    <t>http://www.sec.gov/cgi-bin/browse-edgar?action=getcompany&amp;CIK=HBI</t>
  </si>
  <si>
    <t>HOG</t>
  </si>
  <si>
    <t>Harley-Davidson</t>
  </si>
  <si>
    <t>http://www.sec.gov/cgi-bin/browse-edgar?action=getcompany&amp;CIK=HOG</t>
  </si>
  <si>
    <t>HAR</t>
  </si>
  <si>
    <t>Harman Int'l Industries</t>
  </si>
  <si>
    <t>http://www.sec.gov/cgi-bin/browse-edgar?action=getcompany&amp;CIK=HAR</t>
  </si>
  <si>
    <t>HRS</t>
  </si>
  <si>
    <t>Harris Corporation</t>
  </si>
  <si>
    <t>http://www.sec.gov/cgi-bin/browse-edgar?action=getcompany&amp;CIK=HRS</t>
  </si>
  <si>
    <t>HIG</t>
  </si>
  <si>
    <t>Hartford Financial Svc.Gp.</t>
  </si>
  <si>
    <t>http://www.sec.gov/cgi-bin/browse-edgar?action=getcompany&amp;CIK=HIG</t>
  </si>
  <si>
    <t>HAS</t>
  </si>
  <si>
    <t>Hasbro Inc.</t>
  </si>
  <si>
    <t>http://www.sec.gov/cgi-bin/browse-edgar?action=getcompany&amp;CIK=HAS</t>
  </si>
  <si>
    <t>HCA</t>
  </si>
  <si>
    <t>HCA Holdings</t>
  </si>
  <si>
    <t>http://www.sec.gov/cgi-bin/browse-edgar?action=getcompany&amp;CIK=HCA</t>
  </si>
  <si>
    <t>HCP</t>
  </si>
  <si>
    <t>HCP Inc.</t>
  </si>
  <si>
    <t>http://www.sec.gov/cgi-bin/browse-edgar?action=getcompany&amp;CIK=HCP</t>
  </si>
  <si>
    <t>HP</t>
  </si>
  <si>
    <t>Helmerich &amp; Payne</t>
  </si>
  <si>
    <t>http://www.sec.gov/cgi-bin/browse-edgar?action=getcompany&amp;CIK=HP</t>
  </si>
  <si>
    <t>HSIC</t>
  </si>
  <si>
    <t>Henry Schein</t>
  </si>
  <si>
    <t>http://www.sec.gov/cgi-bin/browse-edgar?action=getcompany&amp;CIK=HSIC</t>
  </si>
  <si>
    <t>HES</t>
  </si>
  <si>
    <t>Hess Corporation</t>
  </si>
  <si>
    <t>http://www.sec.gov/cgi-bin/browse-edgar?action=getcompany&amp;CIK=HES</t>
  </si>
  <si>
    <t>HPE</t>
  </si>
  <si>
    <t>Hewlett Packard Enterprise</t>
  </si>
  <si>
    <t>http://www.sec.gov/cgi-bin/browse-edgar?action=getcompany&amp;CIK=HPE</t>
  </si>
  <si>
    <t>HOLX</t>
  </si>
  <si>
    <t>Hologic</t>
  </si>
  <si>
    <t>http://www.sec.gov/cgi-bin/browse-edgar?action=getcompany&amp;CIK=HOLX</t>
  </si>
  <si>
    <t>HD</t>
  </si>
  <si>
    <t>Home Depot</t>
  </si>
  <si>
    <t>http://www.sec.gov/cgi-bin/browse-edgar?action=getcompany&amp;CIK=HD</t>
  </si>
  <si>
    <t>HON</t>
  </si>
  <si>
    <t>Honeywell Int'l Inc.</t>
  </si>
  <si>
    <t>http://www.sec.gov/cgi-bin/browse-edgar?action=getcompany&amp;CIK=HON</t>
  </si>
  <si>
    <t>HRL</t>
  </si>
  <si>
    <t>Hormel Foods Corp.</t>
  </si>
  <si>
    <t>http://www.sec.gov/cgi-bin/browse-edgar?action=getcompany&amp;CIK=HRL</t>
  </si>
  <si>
    <t>HST</t>
  </si>
  <si>
    <t>Host Hotels &amp; Resorts</t>
  </si>
  <si>
    <t>http://www.sec.gov/cgi-bin/browse-edgar?action=getcompany&amp;CIK=HST</t>
  </si>
  <si>
    <t>HPQ</t>
  </si>
  <si>
    <t>HP Inc.</t>
  </si>
  <si>
    <t>http://www.sec.gov/cgi-bin/browse-edgar?action=getcompany&amp;CIK=HPQ</t>
  </si>
  <si>
    <t>HUM</t>
  </si>
  <si>
    <t>Humana Inc.</t>
  </si>
  <si>
    <t>http://www.sec.gov/cgi-bin/browse-edgar?action=getcompany&amp;CIK=HUM</t>
  </si>
  <si>
    <t>HBAN</t>
  </si>
  <si>
    <t>Huntington Bancshares</t>
  </si>
  <si>
    <t>http://www.sec.gov/cgi-bin/browse-edgar?action=getcompany&amp;CIK=HBAN</t>
  </si>
  <si>
    <t>IDXX</t>
  </si>
  <si>
    <t>IDEXX Laboratories</t>
  </si>
  <si>
    <t>http://www.sec.gov/cgi-bin/browse-edgar?action=getcompany&amp;CIK=IDXX</t>
  </si>
  <si>
    <t>ITW</t>
  </si>
  <si>
    <t>Illinois Tool Works</t>
  </si>
  <si>
    <t>http://www.sec.gov/cgi-bin/browse-edgar?action=getcompany&amp;CIK=ITW</t>
  </si>
  <si>
    <t>ILMN</t>
  </si>
  <si>
    <t>Illumina Inc</t>
  </si>
  <si>
    <t>http://www.sec.gov/cgi-bin/browse-edgar?action=getcompany&amp;CIK=ILMN</t>
  </si>
  <si>
    <t>INCY</t>
  </si>
  <si>
    <t>Incyte</t>
  </si>
  <si>
    <t>http://www.sec.gov/cgi-bin/browse-edgar?action=getcompany&amp;CIK=INCY</t>
  </si>
  <si>
    <t>IR</t>
  </si>
  <si>
    <t>Ingersoll-Rand PLC</t>
  </si>
  <si>
    <t>http://www.sec.gov/cgi-bin/browse-edgar?action=getcompany&amp;CIK=IR</t>
  </si>
  <si>
    <t>Intel Corp.</t>
  </si>
  <si>
    <t>http://www.sec.gov/cgi-bin/browse-edgar?action=getcompany&amp;CIK=INTC</t>
  </si>
  <si>
    <t>ICE</t>
  </si>
  <si>
    <t>Intercontinental Exchange</t>
  </si>
  <si>
    <t>http://www.sec.gov/cgi-bin/browse-edgar?action=getcompany&amp;CIK=ICE</t>
  </si>
  <si>
    <t>IBM</t>
  </si>
  <si>
    <t>International Business Machines</t>
  </si>
  <si>
    <t>http://www.sec.gov/cgi-bin/browse-edgar?action=getcompany&amp;CIK=IBM</t>
  </si>
  <si>
    <t>IP</t>
  </si>
  <si>
    <t>International Paper</t>
  </si>
  <si>
    <t>http://www.sec.gov/cgi-bin/browse-edgar?action=getcompany&amp;CIK=IP</t>
  </si>
  <si>
    <t>IPG</t>
  </si>
  <si>
    <t>Interpublic Group</t>
  </si>
  <si>
    <t>http://www.sec.gov/cgi-bin/browse-edgar?action=getcompany&amp;CIK=IPG</t>
  </si>
  <si>
    <t>IFF</t>
  </si>
  <si>
    <t>Intl Flavors &amp; Fragrances</t>
  </si>
  <si>
    <t>http://www.sec.gov/cgi-bin/browse-edgar?action=getcompany&amp;CIK=IFF</t>
  </si>
  <si>
    <t>INTU</t>
  </si>
  <si>
    <t>Intuit Inc.</t>
  </si>
  <si>
    <t>http://www.sec.gov/cgi-bin/browse-edgar?action=getcompany&amp;CIK=INTU</t>
  </si>
  <si>
    <t>ISRG</t>
  </si>
  <si>
    <t>Intuitive Surgical Inc.</t>
  </si>
  <si>
    <t>http://www.sec.gov/cgi-bin/browse-edgar?action=getcompany&amp;CIK=ISRG</t>
  </si>
  <si>
    <t>IVZ</t>
  </si>
  <si>
    <t>Invesco Ltd.</t>
  </si>
  <si>
    <t>http://www.sec.gov/cgi-bin/browse-edgar?action=getcompany&amp;CIK=IVZ</t>
  </si>
  <si>
    <t>IRM</t>
  </si>
  <si>
    <t>Iron Mountain Incorporated</t>
  </si>
  <si>
    <t>http://www.sec.gov/cgi-bin/browse-edgar?action=getcompany&amp;CIK=IRM</t>
  </si>
  <si>
    <t>JBHT</t>
  </si>
  <si>
    <t>J. B. Hunt Transport Services</t>
  </si>
  <si>
    <t>http://www.sec.gov/cgi-bin/browse-edgar?action=getcompany&amp;CIK=JBHT</t>
  </si>
  <si>
    <t>JEC</t>
  </si>
  <si>
    <t>Jacobs Engineering Group</t>
  </si>
  <si>
    <t>http://www.sec.gov/cgi-bin/browse-edgar?action=getcompany&amp;CIK=JEC</t>
  </si>
  <si>
    <t>SJM</t>
  </si>
  <si>
    <t>JM Smucker</t>
  </si>
  <si>
    <t>http://www.sec.gov/cgi-bin/browse-edgar?action=getcompany&amp;CIK=SJM</t>
  </si>
  <si>
    <t>JNJ</t>
  </si>
  <si>
    <t>Johnson &amp; Johnson</t>
  </si>
  <si>
    <t>http://www.sec.gov/cgi-bin/browse-edgar?action=getcompany&amp;CIK=JNJ</t>
  </si>
  <si>
    <t>JCI</t>
  </si>
  <si>
    <t>Johnson Controls International</t>
  </si>
  <si>
    <t>http://www.sec.gov/cgi-bin/browse-edgar?action=getcompany&amp;CIK=JCI</t>
  </si>
  <si>
    <t>JPM</t>
  </si>
  <si>
    <t>JPMorgan Chase &amp; Co.</t>
  </si>
  <si>
    <t>http://www.sec.gov/cgi-bin/browse-edgar?action=getcompany&amp;CIK=JPM</t>
  </si>
  <si>
    <t>JNPR</t>
  </si>
  <si>
    <t>Juniper Networks</t>
  </si>
  <si>
    <t>http://www.sec.gov/cgi-bin/browse-edgar?action=getcompany&amp;CIK=JNPR</t>
  </si>
  <si>
    <t>KSU</t>
  </si>
  <si>
    <t>Kansas City Southern</t>
  </si>
  <si>
    <t>http://www.sec.gov/cgi-bin/browse-edgar?action=getcompany&amp;CIK=KSU</t>
  </si>
  <si>
    <t>K</t>
  </si>
  <si>
    <t>Kellogg Co.</t>
  </si>
  <si>
    <t>http://www.sec.gov/cgi-bin/browse-edgar?action=getcompany&amp;CIK=K</t>
  </si>
  <si>
    <t>KEY</t>
  </si>
  <si>
    <t>KeyCorp</t>
  </si>
  <si>
    <t>http://www.sec.gov/cgi-bin/browse-edgar?action=getcompany&amp;CIK=KEY</t>
  </si>
  <si>
    <t>KMB</t>
  </si>
  <si>
    <t>Kimberly-Clark</t>
  </si>
  <si>
    <t>http://www.sec.gov/cgi-bin/browse-edgar?action=getcompany&amp;CIK=KMB</t>
  </si>
  <si>
    <t>KIM</t>
  </si>
  <si>
    <t>Kimco Realty</t>
  </si>
  <si>
    <t>http://www.sec.gov/cgi-bin/browse-edgar?action=getcompany&amp;CIK=KIM</t>
  </si>
  <si>
    <t>KMI</t>
  </si>
  <si>
    <t>Kinder Morgan</t>
  </si>
  <si>
    <t>http://www.sec.gov/cgi-bin/browse-edgar?action=getcompany&amp;CIK=KMI</t>
  </si>
  <si>
    <t>KLAC</t>
  </si>
  <si>
    <t>KLA-Tencor Corp.</t>
  </si>
  <si>
    <t>http://www.sec.gov/cgi-bin/browse-edgar?action=getcompany&amp;CIK=KLAC</t>
  </si>
  <si>
    <t>KSS</t>
  </si>
  <si>
    <t>Kohl's Corp.</t>
  </si>
  <si>
    <t>http://www.sec.gov/cgi-bin/browse-edgar?action=getcompany&amp;CIK=KSS</t>
  </si>
  <si>
    <t>KHC</t>
  </si>
  <si>
    <t>Kraft Heinz Co</t>
  </si>
  <si>
    <t>http://www.sec.gov/cgi-bin/browse-edgar?action=getcompany&amp;CIK=KHC</t>
  </si>
  <si>
    <t>KR</t>
  </si>
  <si>
    <t>Kroger Co.</t>
  </si>
  <si>
    <t>http://www.sec.gov/cgi-bin/browse-edgar?action=getcompany&amp;CIK=KR</t>
  </si>
  <si>
    <t>LB</t>
  </si>
  <si>
    <t>L Brands Inc.</t>
  </si>
  <si>
    <t>http://www.sec.gov/cgi-bin/browse-edgar?action=getcompany&amp;CIK=LB</t>
  </si>
  <si>
    <t>LLL</t>
  </si>
  <si>
    <t>L-3 Communications Holdings</t>
  </si>
  <si>
    <t>http://www.sec.gov/cgi-bin/browse-edgar?action=getcompany&amp;CIK=LLL</t>
  </si>
  <si>
    <t>LH</t>
  </si>
  <si>
    <t>Laboratory Corp. of America Holding</t>
  </si>
  <si>
    <t>http://www.sec.gov/cgi-bin/browse-edgar?action=getcompany&amp;CIK=LH</t>
  </si>
  <si>
    <t>LRCX</t>
  </si>
  <si>
    <t>Lam Research</t>
  </si>
  <si>
    <t>http://www.sec.gov/cgi-bin/browse-edgar?action=getcompany&amp;CIK=LRCX</t>
  </si>
  <si>
    <t>LEG</t>
  </si>
  <si>
    <t>Leggett &amp; Platt</t>
  </si>
  <si>
    <t>http://www.sec.gov/cgi-bin/browse-edgar?action=getcompany&amp;CIK=LEG</t>
  </si>
  <si>
    <t>LEN</t>
  </si>
  <si>
    <t>Lennar Corp.</t>
  </si>
  <si>
    <t>http://www.sec.gov/cgi-bin/browse-edgar?action=getcompany&amp;CIK=LEN</t>
  </si>
  <si>
    <t>LUK</t>
  </si>
  <si>
    <t>Leucadia National Corp.</t>
  </si>
  <si>
    <t>http://www.sec.gov/cgi-bin/browse-edgar?action=getcompany&amp;CIK=LUK</t>
  </si>
  <si>
    <t>LVLT</t>
  </si>
  <si>
    <t>Level 3 Communications</t>
  </si>
  <si>
    <t>http://www.sec.gov/cgi-bin/browse-edgar?action=getcompany&amp;CIK=LVLT</t>
  </si>
  <si>
    <t>LLY</t>
  </si>
  <si>
    <t>Lilly (Eli) &amp; Co.</t>
  </si>
  <si>
    <t>http://www.sec.gov/cgi-bin/browse-edgar?action=getcompany&amp;CIK=LLY</t>
  </si>
  <si>
    <t>LNC</t>
  </si>
  <si>
    <t>Lincoln National</t>
  </si>
  <si>
    <t>http://www.sec.gov/cgi-bin/browse-edgar?action=getcompany&amp;CIK=LNC</t>
  </si>
  <si>
    <t>LLTC</t>
  </si>
  <si>
    <t>Linear Technology Corp.</t>
  </si>
  <si>
    <t>http://www.sec.gov/cgi-bin/browse-edgar?action=getcompany&amp;CIK=LLTC</t>
  </si>
  <si>
    <t>LKQ</t>
  </si>
  <si>
    <t>LKQ Corporation</t>
  </si>
  <si>
    <t>http://www.sec.gov/cgi-bin/browse-edgar?action=getcompany&amp;CIK=LKQ</t>
  </si>
  <si>
    <t>LMT</t>
  </si>
  <si>
    <t>Lockheed Martin Corp.</t>
  </si>
  <si>
    <t>http://www.sec.gov/cgi-bin/browse-edgar?action=getcompany&amp;CIK=LMT</t>
  </si>
  <si>
    <t>L</t>
  </si>
  <si>
    <t>Loews Corp.</t>
  </si>
  <si>
    <t>http://www.sec.gov/cgi-bin/browse-edgar?action=getcompany&amp;CIK=L</t>
  </si>
  <si>
    <t>LOW</t>
  </si>
  <si>
    <t>Lowe's Cos.</t>
  </si>
  <si>
    <t>http://www.sec.gov/cgi-bin/browse-edgar?action=getcompany&amp;CIK=LOW</t>
  </si>
  <si>
    <t>LyondellBasell</t>
  </si>
  <si>
    <t>http://www.sec.gov/cgi-bin/browse-edgar?action=getcompany&amp;CIK=LYB</t>
  </si>
  <si>
    <t>MTB</t>
  </si>
  <si>
    <t>M&amp;T Bank Corp.</t>
  </si>
  <si>
    <t>http://www.sec.gov/cgi-bin/browse-edgar?action=getcompany&amp;CIK=MTB</t>
  </si>
  <si>
    <t>MAC</t>
  </si>
  <si>
    <t>Macerich</t>
  </si>
  <si>
    <t>http://www.sec.gov/cgi-bin/browse-edgar?action=getcompany&amp;CIK=MAC</t>
  </si>
  <si>
    <t>M</t>
  </si>
  <si>
    <t>Macy's Inc.</t>
  </si>
  <si>
    <t>http://www.sec.gov/cgi-bin/browse-edgar?action=getcompany&amp;CIK=M</t>
  </si>
  <si>
    <t>MNK</t>
  </si>
  <si>
    <t>Mallinckrodt Plc</t>
  </si>
  <si>
    <t>http://www.sec.gov/cgi-bin/browse-edgar?action=getcompany&amp;CIK=MNK</t>
  </si>
  <si>
    <t>MRO</t>
  </si>
  <si>
    <t>Marathon Oil Corp.</t>
  </si>
  <si>
    <t>http://www.sec.gov/cgi-bin/browse-edgar?action=getcompany&amp;CIK=MRO</t>
  </si>
  <si>
    <t>MPC</t>
  </si>
  <si>
    <t>Marathon Petroleum</t>
  </si>
  <si>
    <t>http://www.sec.gov/cgi-bin/browse-edgar?action=getcompany&amp;CIK=MPC</t>
  </si>
  <si>
    <t>MAR</t>
  </si>
  <si>
    <t>Marriott Int'l.</t>
  </si>
  <si>
    <t>http://www.sec.gov/cgi-bin/browse-edgar?action=getcompany&amp;CIK=MAR</t>
  </si>
  <si>
    <t>MMC</t>
  </si>
  <si>
    <t>Marsh &amp; McLennan</t>
  </si>
  <si>
    <t>http://www.sec.gov/cgi-bin/browse-edgar?action=getcompany&amp;CIK=MMC</t>
  </si>
  <si>
    <t>Martin Marietta Materials</t>
  </si>
  <si>
    <t>http://www.sec.gov/cgi-bin/browse-edgar?action=getcompany&amp;CIK=MLM</t>
  </si>
  <si>
    <t>MAS</t>
  </si>
  <si>
    <t>Masco Corp.</t>
  </si>
  <si>
    <t>http://www.sec.gov/cgi-bin/browse-edgar?action=getcompany&amp;CIK=MAS</t>
  </si>
  <si>
    <t>MA</t>
  </si>
  <si>
    <t>Mastercard Inc.</t>
  </si>
  <si>
    <t>http://www.sec.gov/cgi-bin/browse-edgar?action=getcompany&amp;CIK=MA</t>
  </si>
  <si>
    <t>MAT</t>
  </si>
  <si>
    <t>Mattel Inc.</t>
  </si>
  <si>
    <t>http://www.sec.gov/cgi-bin/browse-edgar?action=getcompany&amp;CIK=MAT</t>
  </si>
  <si>
    <t>McCormick &amp; Co.</t>
  </si>
  <si>
    <t>http://www.sec.gov/cgi-bin/browse-edgar?action=getcompany&amp;CIK=MKC</t>
  </si>
  <si>
    <t>McDonald's Corp.</t>
  </si>
  <si>
    <t>http://www.sec.gov/cgi-bin/browse-edgar?action=getcompany&amp;CIK=MCD</t>
  </si>
  <si>
    <t>MCK</t>
  </si>
  <si>
    <t>McKesson Corp.</t>
  </si>
  <si>
    <t>http://www.sec.gov/cgi-bin/browse-edgar?action=getcompany&amp;CIK=MCK</t>
  </si>
  <si>
    <t>MJN</t>
  </si>
  <si>
    <t>Mead Johnson</t>
  </si>
  <si>
    <t>http://www.sec.gov/cgi-bin/browse-edgar?action=getcompany&amp;CIK=MJN</t>
  </si>
  <si>
    <t>MDT</t>
  </si>
  <si>
    <t>Medtronic plc</t>
  </si>
  <si>
    <t>http://www.sec.gov/cgi-bin/browse-edgar?action=getcompany&amp;CIK=MDT</t>
  </si>
  <si>
    <t>MRK</t>
  </si>
  <si>
    <t>Merck &amp; Co.</t>
  </si>
  <si>
    <t>http://www.sec.gov/cgi-bin/browse-edgar?action=getcompany&amp;CIK=MRK</t>
  </si>
  <si>
    <t>MET</t>
  </si>
  <si>
    <t>MetLife Inc.</t>
  </si>
  <si>
    <t>http://www.sec.gov/cgi-bin/browse-edgar?action=getcompany&amp;CIK=MET</t>
  </si>
  <si>
    <t>MTD</t>
  </si>
  <si>
    <t>Mettler Toledo</t>
  </si>
  <si>
    <t>http://www.sec.gov/cgi-bin/browse-edgar?action=getcompany&amp;CIK=MTD</t>
  </si>
  <si>
    <t>KORS</t>
  </si>
  <si>
    <t>Michael Kors Holdings</t>
  </si>
  <si>
    <t>http://www.sec.gov/cgi-bin/browse-edgar?action=getcompany&amp;CIK=KORS</t>
  </si>
  <si>
    <t>MCHP</t>
  </si>
  <si>
    <t>Microchip Technology</t>
  </si>
  <si>
    <t>http://www.sec.gov/cgi-bin/browse-edgar?action=getcompany&amp;CIK=MCHP</t>
  </si>
  <si>
    <t>MU</t>
  </si>
  <si>
    <t>Micron Technology</t>
  </si>
  <si>
    <t>http://www.sec.gov/cgi-bin/browse-edgar?action=getcompany&amp;CIK=MU</t>
  </si>
  <si>
    <t>MSFT</t>
  </si>
  <si>
    <t>Microsoft Corp.</t>
  </si>
  <si>
    <t>http://www.sec.gov/cgi-bin/browse-edgar?action=getcompany&amp;CIK=MSFT</t>
  </si>
  <si>
    <t>MAA</t>
  </si>
  <si>
    <t>Mid-America Apartments</t>
  </si>
  <si>
    <t>http://www.sec.gov/cgi-bin/browse-edgar?action=getcompany&amp;CIK=MAA</t>
  </si>
  <si>
    <t>Mohawk Industries</t>
  </si>
  <si>
    <t>http://www.sec.gov/cgi-bin/browse-edgar?action=getcompany&amp;CIK=MHK</t>
  </si>
  <si>
    <t>TAP</t>
  </si>
  <si>
    <t>Molson Coors Brewing Company</t>
  </si>
  <si>
    <t>http://www.sec.gov/cgi-bin/browse-edgar?action=getcompany&amp;CIK=TAP</t>
  </si>
  <si>
    <t>MDLZ</t>
  </si>
  <si>
    <t>Mondelez International</t>
  </si>
  <si>
    <t>http://www.sec.gov/cgi-bin/browse-edgar?action=getcompany&amp;CIK=MDLZ</t>
  </si>
  <si>
    <t>MON</t>
  </si>
  <si>
    <t>Monsanto Co.</t>
  </si>
  <si>
    <t>http://www.sec.gov/cgi-bin/browse-edgar?action=getcompany&amp;CIK=MON</t>
  </si>
  <si>
    <t>Monster Beverage</t>
  </si>
  <si>
    <t>http://www.sec.gov/cgi-bin/browse-edgar?action=getcompany&amp;CIK=MNST</t>
  </si>
  <si>
    <t>MCO</t>
  </si>
  <si>
    <t>Moody's Corp</t>
  </si>
  <si>
    <t>http://www.sec.gov/cgi-bin/browse-edgar?action=getcompany&amp;CIK=MCO</t>
  </si>
  <si>
    <t>MS</t>
  </si>
  <si>
    <t>Morgan Stanley</t>
  </si>
  <si>
    <t>http://www.sec.gov/cgi-bin/browse-edgar?action=getcompany&amp;CIK=MS</t>
  </si>
  <si>
    <t>MSI</t>
  </si>
  <si>
    <t>Motorola Solutions Inc.</t>
  </si>
  <si>
    <t>http://www.sec.gov/cgi-bin/browse-edgar?action=getcompany&amp;CIK=MSI</t>
  </si>
  <si>
    <t>MUR</t>
  </si>
  <si>
    <t>Murphy Oil</t>
  </si>
  <si>
    <t>http://www.sec.gov/cgi-bin/browse-edgar?action=getcompany&amp;CIK=MUR</t>
  </si>
  <si>
    <t>MYL</t>
  </si>
  <si>
    <t>Mylan N.V.</t>
  </si>
  <si>
    <t>http://www.sec.gov/cgi-bin/browse-edgar?action=getcompany&amp;CIK=MYL</t>
  </si>
  <si>
    <t>NDAQ</t>
  </si>
  <si>
    <t>NASDAQ OMX Group</t>
  </si>
  <si>
    <t>http://www.sec.gov/cgi-bin/browse-edgar?action=getcompany&amp;CIK=NDAQ</t>
  </si>
  <si>
    <t>NOV</t>
  </si>
  <si>
    <t>National Oilwell Varco Inc.</t>
  </si>
  <si>
    <t>http://www.sec.gov/cgi-bin/browse-edgar?action=getcompany&amp;CIK=NOV</t>
  </si>
  <si>
    <t>NAVI</t>
  </si>
  <si>
    <t>Navient</t>
  </si>
  <si>
    <t>http://www.sec.gov/cgi-bin/browse-edgar?action=getcompany&amp;CIK=NAVI</t>
  </si>
  <si>
    <t>NTAP</t>
  </si>
  <si>
    <t>NetApp</t>
  </si>
  <si>
    <t>http://www.sec.gov/cgi-bin/browse-edgar?action=getcompany&amp;CIK=NTAP</t>
  </si>
  <si>
    <t>NFLX</t>
  </si>
  <si>
    <t>Netflix Inc.</t>
  </si>
  <si>
    <t>http://www.sec.gov/cgi-bin/browse-edgar?action=getcompany&amp;CIK=NFLX</t>
  </si>
  <si>
    <t>NWL</t>
  </si>
  <si>
    <t>Newell Brands</t>
  </si>
  <si>
    <t>http://www.sec.gov/cgi-bin/browse-edgar?action=getcompany&amp;CIK=NWL</t>
  </si>
  <si>
    <t>NFX</t>
  </si>
  <si>
    <t>Newfield Exploration Co</t>
  </si>
  <si>
    <t>http://www.sec.gov/cgi-bin/browse-edgar?action=getcompany&amp;CIK=NFX</t>
  </si>
  <si>
    <t>NEM</t>
  </si>
  <si>
    <t>Newmont Mining Corp. (Hldg. Co.)</t>
  </si>
  <si>
    <t>http://www.sec.gov/cgi-bin/browse-edgar?action=getcompany&amp;CIK=NEM</t>
  </si>
  <si>
    <t>NWSA</t>
  </si>
  <si>
    <t>News Corp. Class A</t>
  </si>
  <si>
    <t>http://www.sec.gov/cgi-bin/browse-edgar?action=getcompany&amp;CIK=NWSA</t>
  </si>
  <si>
    <t>NWS</t>
  </si>
  <si>
    <t>News Corp. Class B</t>
  </si>
  <si>
    <t>http://www.sec.gov/cgi-bin/browse-edgar?action=getcompany&amp;CIK=NWS</t>
  </si>
  <si>
    <t>NEE</t>
  </si>
  <si>
    <t>NextEra Energy</t>
  </si>
  <si>
    <t>http://www.sec.gov/cgi-bin/browse-edgar?action=getcompany&amp;CIK=NEE</t>
  </si>
  <si>
    <t>NLSN</t>
  </si>
  <si>
    <t>Nielsen Holdings</t>
  </si>
  <si>
    <t>http://www.sec.gov/cgi-bin/browse-edgar?action=getcompany&amp;CIK=NLSN</t>
  </si>
  <si>
    <t>NKE</t>
  </si>
  <si>
    <t>Nike</t>
  </si>
  <si>
    <t>http://www.sec.gov/cgi-bin/browse-edgar?action=getcompany&amp;CIK=NKE</t>
  </si>
  <si>
    <t>NI</t>
  </si>
  <si>
    <t>NiSource Inc.</t>
  </si>
  <si>
    <t>http://www.sec.gov/cgi-bin/browse-edgar?action=getcompany&amp;CIK=NI</t>
  </si>
  <si>
    <t>NBL</t>
  </si>
  <si>
    <t>Noble Energy Inc</t>
  </si>
  <si>
    <t>http://www.sec.gov/cgi-bin/browse-edgar?action=getcompany&amp;CIK=NBL</t>
  </si>
  <si>
    <t>JWN</t>
  </si>
  <si>
    <t>Nordstrom</t>
  </si>
  <si>
    <t>http://www.sec.gov/cgi-bin/browse-edgar?action=getcompany&amp;CIK=JWN</t>
  </si>
  <si>
    <t>NSC</t>
  </si>
  <si>
    <t>Norfolk Southern Corp.</t>
  </si>
  <si>
    <t>http://www.sec.gov/cgi-bin/browse-edgar?action=getcompany&amp;CIK=NSC</t>
  </si>
  <si>
    <t>NTRS</t>
  </si>
  <si>
    <t>Northern Trust Corp.</t>
  </si>
  <si>
    <t>http://www.sec.gov/cgi-bin/browse-edgar?action=getcompany&amp;CIK=NTRS</t>
  </si>
  <si>
    <t>NOC</t>
  </si>
  <si>
    <t>Northrop Grumman Corp.</t>
  </si>
  <si>
    <t>http://www.sec.gov/cgi-bin/browse-edgar?action=getcompany&amp;CIK=NOC</t>
  </si>
  <si>
    <t>NRG</t>
  </si>
  <si>
    <t>NRG Energy</t>
  </si>
  <si>
    <t>http://www.sec.gov/cgi-bin/browse-edgar?action=getcompany&amp;CIK=NRG</t>
  </si>
  <si>
    <t>NUE</t>
  </si>
  <si>
    <t>Nucor Corp.</t>
  </si>
  <si>
    <t>http://www.sec.gov/cgi-bin/browse-edgar?action=getcompany&amp;CIK=NUE</t>
  </si>
  <si>
    <t>NVDA</t>
  </si>
  <si>
    <t>Nvidia Corporation</t>
  </si>
  <si>
    <t>http://www.sec.gov/cgi-bin/browse-edgar?action=getcompany&amp;CIK=NVDA</t>
  </si>
  <si>
    <t>ORLY</t>
  </si>
  <si>
    <t>O'Reilly Automotive</t>
  </si>
  <si>
    <t>http://www.sec.gov/cgi-bin/browse-edgar?action=getcompany&amp;CIK=ORLY</t>
  </si>
  <si>
    <t>OXY</t>
  </si>
  <si>
    <t>Occidental Petroleum</t>
  </si>
  <si>
    <t>http://www.sec.gov/cgi-bin/browse-edgar?action=getcompany&amp;CIK=OXY</t>
  </si>
  <si>
    <t>OMC</t>
  </si>
  <si>
    <t>Omnicom Group</t>
  </si>
  <si>
    <t>http://www.sec.gov/cgi-bin/browse-edgar?action=getcompany&amp;CIK=OMC</t>
  </si>
  <si>
    <t>OKE</t>
  </si>
  <si>
    <t>ONEOK</t>
  </si>
  <si>
    <t>http://www.sec.gov/cgi-bin/browse-edgar?action=getcompany&amp;CIK=OKE</t>
  </si>
  <si>
    <t>ORCL</t>
  </si>
  <si>
    <t>Oracle Corp.</t>
  </si>
  <si>
    <t>http://www.sec.gov/cgi-bin/browse-edgar?action=getcompany&amp;CIK=ORCL</t>
  </si>
  <si>
    <t>PCAR</t>
  </si>
  <si>
    <t>PACCAR Inc.</t>
  </si>
  <si>
    <t>http://www.sec.gov/cgi-bin/browse-edgar?action=getcompany&amp;CIK=PCAR</t>
  </si>
  <si>
    <t>PH</t>
  </si>
  <si>
    <t>Parker-Hannifin</t>
  </si>
  <si>
    <t>http://www.sec.gov/cgi-bin/browse-edgar?action=getcompany&amp;CIK=PH</t>
  </si>
  <si>
    <t>PDCO</t>
  </si>
  <si>
    <t>Patterson Companies</t>
  </si>
  <si>
    <t>http://www.sec.gov/cgi-bin/browse-edgar?action=getcompany&amp;CIK=PDCO</t>
  </si>
  <si>
    <t>PAYX</t>
  </si>
  <si>
    <t>Paychex Inc.</t>
  </si>
  <si>
    <t>http://www.sec.gov/cgi-bin/browse-edgar?action=getcompany&amp;CIK=PAYX</t>
  </si>
  <si>
    <t>PYPL</t>
  </si>
  <si>
    <t>PayPal</t>
  </si>
  <si>
    <t>http://www.sec.gov/cgi-bin/browse-edgar?action=getcompany&amp;CIK=PYPL</t>
  </si>
  <si>
    <t>PNR</t>
  </si>
  <si>
    <t>Pentair Ltd.</t>
  </si>
  <si>
    <t>http://www.sec.gov/cgi-bin/browse-edgar?action=getcompany&amp;CIK=PNR</t>
  </si>
  <si>
    <t>PBCT</t>
  </si>
  <si>
    <t>People's United Financial</t>
  </si>
  <si>
    <t>http://www.sec.gov/cgi-bin/browse-edgar?action=getcompany&amp;CIK=PBCT</t>
  </si>
  <si>
    <t>PEP</t>
  </si>
  <si>
    <t>PepsiCo Inc.</t>
  </si>
  <si>
    <t>http://www.sec.gov/cgi-bin/browse-edgar?action=getcompany&amp;CIK=PEP</t>
  </si>
  <si>
    <t>PKI</t>
  </si>
  <si>
    <t>PerkinElmer</t>
  </si>
  <si>
    <t>http://www.sec.gov/cgi-bin/browse-edgar?action=getcompany&amp;CIK=PKI</t>
  </si>
  <si>
    <t>PRGO</t>
  </si>
  <si>
    <t>Perrigo</t>
  </si>
  <si>
    <t>http://www.sec.gov/cgi-bin/browse-edgar?action=getcompany&amp;CIK=PRGO</t>
  </si>
  <si>
    <t>PFE</t>
  </si>
  <si>
    <t>Pfizer Inc.</t>
  </si>
  <si>
    <t>http://www.sec.gov/cgi-bin/browse-edgar?action=getcompany&amp;CIK=PFE</t>
  </si>
  <si>
    <t>PCG</t>
  </si>
  <si>
    <t>PG&amp;E Corp.</t>
  </si>
  <si>
    <t>http://www.sec.gov/cgi-bin/browse-edgar?action=getcompany&amp;CIK=PCG</t>
  </si>
  <si>
    <t>PM</t>
  </si>
  <si>
    <t>Philip Morris International</t>
  </si>
  <si>
    <t>http://www.sec.gov/cgi-bin/browse-edgar?action=getcompany&amp;CIK=PM</t>
  </si>
  <si>
    <t>PSX</t>
  </si>
  <si>
    <t>Phillips 66</t>
  </si>
  <si>
    <t>http://www.sec.gov/cgi-bin/browse-edgar?action=getcompany&amp;CIK=PSX</t>
  </si>
  <si>
    <t>PNW</t>
  </si>
  <si>
    <t>Pinnacle West Capital</t>
  </si>
  <si>
    <t>http://www.sec.gov/cgi-bin/browse-edgar?action=getcompany&amp;CIK=PNW</t>
  </si>
  <si>
    <t>PXD</t>
  </si>
  <si>
    <t>Pioneer Natural Resources</t>
  </si>
  <si>
    <t>http://www.sec.gov/cgi-bin/browse-edgar?action=getcompany&amp;CIK=PXD</t>
  </si>
  <si>
    <t>PNC</t>
  </si>
  <si>
    <t>PNC Financial Services</t>
  </si>
  <si>
    <t>http://www.sec.gov/cgi-bin/browse-edgar?action=getcompany&amp;CIK=PNC</t>
  </si>
  <si>
    <t>RL</t>
  </si>
  <si>
    <t>Polo Ralph Lauren Corp.</t>
  </si>
  <si>
    <t>http://www.sec.gov/cgi-bin/browse-edgar?action=getcompany&amp;CIK=RL</t>
  </si>
  <si>
    <t>PPG</t>
  </si>
  <si>
    <t>PPG Industries</t>
  </si>
  <si>
    <t>http://www.sec.gov/cgi-bin/browse-edgar?action=getcompany&amp;CIK=PPG</t>
  </si>
  <si>
    <t>PPL</t>
  </si>
  <si>
    <t>PPL Corp.</t>
  </si>
  <si>
    <t>http://www.sec.gov/cgi-bin/browse-edgar?action=getcompany&amp;CIK=PPL</t>
  </si>
  <si>
    <t>PX</t>
  </si>
  <si>
    <t>Praxair Inc.</t>
  </si>
  <si>
    <t>http://www.sec.gov/cgi-bin/browse-edgar?action=getcompany&amp;CIK=PX</t>
  </si>
  <si>
    <t>PCLN</t>
  </si>
  <si>
    <t>Priceline.com Inc</t>
  </si>
  <si>
    <t>http://www.sec.gov/cgi-bin/browse-edgar?action=getcompany&amp;CIK=PCLN</t>
  </si>
  <si>
    <t>PFG</t>
  </si>
  <si>
    <t>Principal Financial Group</t>
  </si>
  <si>
    <t>http://www.sec.gov/cgi-bin/browse-edgar?action=getcompany&amp;CIK=PFG</t>
  </si>
  <si>
    <t>PG</t>
  </si>
  <si>
    <t>Procter &amp; Gamble</t>
  </si>
  <si>
    <t>http://www.sec.gov/cgi-bin/browse-edgar?action=getcompany&amp;CIK=PG</t>
  </si>
  <si>
    <t>PGR</t>
  </si>
  <si>
    <t>Progressive Corp.</t>
  </si>
  <si>
    <t>http://www.sec.gov/cgi-bin/browse-edgar?action=getcompany&amp;CIK=PGR</t>
  </si>
  <si>
    <t>PLD</t>
  </si>
  <si>
    <t>Prologis</t>
  </si>
  <si>
    <t>http://www.sec.gov/cgi-bin/browse-edgar?action=getcompany&amp;CIK=PLD</t>
  </si>
  <si>
    <t>PRU</t>
  </si>
  <si>
    <t>Prudential Financial</t>
  </si>
  <si>
    <t>http://www.sec.gov/cgi-bin/browse-edgar?action=getcompany&amp;CIK=PRU</t>
  </si>
  <si>
    <t>PEG</t>
  </si>
  <si>
    <t>Public Serv. Enterprise Inc.</t>
  </si>
  <si>
    <t>http://www.sec.gov/cgi-bin/browse-edgar?action=getcompany&amp;CIK=PEG</t>
  </si>
  <si>
    <t>PSA</t>
  </si>
  <si>
    <t>Public Storage</t>
  </si>
  <si>
    <t>http://www.sec.gov/cgi-bin/browse-edgar?action=getcompany&amp;CIK=PSA</t>
  </si>
  <si>
    <t>PHM</t>
  </si>
  <si>
    <t>Pulte Homes Inc.</t>
  </si>
  <si>
    <t>http://www.sec.gov/cgi-bin/browse-edgar?action=getcompany&amp;CIK=PHM</t>
  </si>
  <si>
    <t>PVH</t>
  </si>
  <si>
    <t>PVH Corp.</t>
  </si>
  <si>
    <t>http://www.sec.gov/cgi-bin/browse-edgar?action=getcompany&amp;CIK=PVH</t>
  </si>
  <si>
    <t>QRVO</t>
  </si>
  <si>
    <t>Qorvo</t>
  </si>
  <si>
    <t>http://www.sec.gov/cgi-bin/browse-edgar?action=getcompany&amp;CIK=QRVO</t>
  </si>
  <si>
    <t>QCOM</t>
  </si>
  <si>
    <t>QUALCOMM Inc.</t>
  </si>
  <si>
    <t>http://www.sec.gov/cgi-bin/browse-edgar?action=getcompany&amp;CIK=QCOM</t>
  </si>
  <si>
    <t>PWR</t>
  </si>
  <si>
    <t>Quanta Services Inc.</t>
  </si>
  <si>
    <t>http://www.sec.gov/cgi-bin/browse-edgar?action=getcompany&amp;CIK=PWR</t>
  </si>
  <si>
    <t>DGX</t>
  </si>
  <si>
    <t>Quest Diagnostics</t>
  </si>
  <si>
    <t>http://www.sec.gov/cgi-bin/browse-edgar?action=getcompany&amp;CIK=DGX</t>
  </si>
  <si>
    <t>RRC</t>
  </si>
  <si>
    <t>Range Resources Corp.</t>
  </si>
  <si>
    <t>http://www.sec.gov/cgi-bin/browse-edgar?action=getcompany&amp;CIK=RRC</t>
  </si>
  <si>
    <t>RTN</t>
  </si>
  <si>
    <t>Raytheon Co.</t>
  </si>
  <si>
    <t>http://www.sec.gov/cgi-bin/browse-edgar?action=getcompany&amp;CIK=RTN</t>
  </si>
  <si>
    <t>O</t>
  </si>
  <si>
    <t>Realty Income Corporation</t>
  </si>
  <si>
    <t>http://www.sec.gov/cgi-bin/browse-edgar?action=getcompany&amp;CIK=O</t>
  </si>
  <si>
    <t>RHT</t>
  </si>
  <si>
    <t>Red Hat Inc.</t>
  </si>
  <si>
    <t>http://www.sec.gov/cgi-bin/browse-edgar?action=getcompany&amp;CIK=RHT</t>
  </si>
  <si>
    <t>REG</t>
  </si>
  <si>
    <t>Regency Centers Corporation</t>
  </si>
  <si>
    <t>http://www.sec.gov/cgi-bin/browse-edgar?action=getcompany&amp;CIK=REG</t>
  </si>
  <si>
    <t>REGN</t>
  </si>
  <si>
    <t>Regeneron</t>
  </si>
  <si>
    <t>http://www.sec.gov/cgi-bin/browse-edgar?action=getcompany&amp;CIK=REGN</t>
  </si>
  <si>
    <t>RF</t>
  </si>
  <si>
    <t>Regions Financial Corp.</t>
  </si>
  <si>
    <t>http://www.sec.gov/cgi-bin/browse-edgar?action=getcompany&amp;CIK=RF</t>
  </si>
  <si>
    <t>RSG</t>
  </si>
  <si>
    <t>Republic Services Inc</t>
  </si>
  <si>
    <t>http://www.sec.gov/cgi-bin/browse-edgar?action=getcompany&amp;CIK=RSG</t>
  </si>
  <si>
    <t>RAI</t>
  </si>
  <si>
    <t>Reynolds American Inc.</t>
  </si>
  <si>
    <t>http://www.sec.gov/cgi-bin/browse-edgar?action=getcompany&amp;CIK=RAI</t>
  </si>
  <si>
    <t>RHI</t>
  </si>
  <si>
    <t>Robert Half International</t>
  </si>
  <si>
    <t>http://www.sec.gov/cgi-bin/browse-edgar?action=getcompany&amp;CIK=RHI</t>
  </si>
  <si>
    <t>ROK</t>
  </si>
  <si>
    <t>Rockwell Automation Inc.</t>
  </si>
  <si>
    <t>http://www.sec.gov/cgi-bin/browse-edgar?action=getcompany&amp;CIK=ROK</t>
  </si>
  <si>
    <t>COL</t>
  </si>
  <si>
    <t>Rockwell Collins</t>
  </si>
  <si>
    <t>http://www.sec.gov/cgi-bin/browse-edgar?action=getcompany&amp;CIK=COL</t>
  </si>
  <si>
    <t>ROP</t>
  </si>
  <si>
    <t>Roper Industries</t>
  </si>
  <si>
    <t>http://www.sec.gov/cgi-bin/browse-edgar?action=getcompany&amp;CIK=ROP</t>
  </si>
  <si>
    <t>ROST</t>
  </si>
  <si>
    <t>Ross Stores</t>
  </si>
  <si>
    <t>http://www.sec.gov/cgi-bin/browse-edgar?action=getcompany&amp;CIK=ROST</t>
  </si>
  <si>
    <t>RCL</t>
  </si>
  <si>
    <t>Royal Caribbean Cruises Ltd</t>
  </si>
  <si>
    <t>http://www.sec.gov/cgi-bin/browse-edgar?action=getcompany&amp;CIK=RCL</t>
  </si>
  <si>
    <t>R</t>
  </si>
  <si>
    <t>Ryder System</t>
  </si>
  <si>
    <t>http://www.sec.gov/cgi-bin/browse-edgar?action=getcompany&amp;CIK=R</t>
  </si>
  <si>
    <t>SPGI</t>
  </si>
  <si>
    <t>S&amp;P Global, Inc.</t>
  </si>
  <si>
    <t>http://www.sec.gov/cgi-bin/browse-edgar?action=getcompany&amp;CIK=SPGI</t>
  </si>
  <si>
    <t>CRM</t>
  </si>
  <si>
    <t>Salesforce.com</t>
  </si>
  <si>
    <t>http://www.sec.gov/cgi-bin/browse-edgar?action=getcompany&amp;CIK=CRM</t>
  </si>
  <si>
    <t>SCG</t>
  </si>
  <si>
    <t>SCANA Corp</t>
  </si>
  <si>
    <t>http://www.sec.gov/cgi-bin/browse-edgar?action=getcompany&amp;CIK=SCG</t>
  </si>
  <si>
    <t>SLB</t>
  </si>
  <si>
    <t>Schlumberger Ltd.</t>
  </si>
  <si>
    <t>http://www.sec.gov/cgi-bin/browse-edgar?action=getcompany&amp;CIK=SLB</t>
  </si>
  <si>
    <t>SNI</t>
  </si>
  <si>
    <t>Scripps Networks Interactive Inc.</t>
  </si>
  <si>
    <t>http://www.sec.gov/cgi-bin/browse-edgar?action=getcompany&amp;CIK=SNI</t>
  </si>
  <si>
    <t>STX</t>
  </si>
  <si>
    <t>Seagate Technology</t>
  </si>
  <si>
    <t>http://www.sec.gov/cgi-bin/browse-edgar?action=getcompany&amp;CIK=STX</t>
  </si>
  <si>
    <t>SEE</t>
  </si>
  <si>
    <t>Sealed Air</t>
  </si>
  <si>
    <t>http://www.sec.gov/cgi-bin/browse-edgar?action=getcompany&amp;CIK=SEE</t>
  </si>
  <si>
    <t>SRE</t>
  </si>
  <si>
    <t>Sempra Energy</t>
  </si>
  <si>
    <t>http://www.sec.gov/cgi-bin/browse-edgar?action=getcompany&amp;CIK=SRE</t>
  </si>
  <si>
    <t>SHW</t>
  </si>
  <si>
    <t>Sherwin-Williams</t>
  </si>
  <si>
    <t>http://www.sec.gov/cgi-bin/browse-edgar?action=getcompany&amp;CIK=SHW</t>
  </si>
  <si>
    <t>SIG</t>
  </si>
  <si>
    <t>Signet Jewelers</t>
  </si>
  <si>
    <t>http://www.sec.gov/cgi-bin/browse-edgar?action=getcompany&amp;CIK=SIG</t>
  </si>
  <si>
    <t>SPG</t>
  </si>
  <si>
    <t>Simon Property Group Inc</t>
  </si>
  <si>
    <t>http://www.sec.gov/cgi-bin/browse-edgar?action=getcompany&amp;CIK=SPG</t>
  </si>
  <si>
    <t>SWKS</t>
  </si>
  <si>
    <t>Skyworks Solutions</t>
  </si>
  <si>
    <t>http://www.sec.gov/cgi-bin/browse-edgar?action=getcompany&amp;CIK=SWKS</t>
  </si>
  <si>
    <t>SLG</t>
  </si>
  <si>
    <t>SL Green Realty</t>
  </si>
  <si>
    <t>http://www.sec.gov/cgi-bin/browse-edgar?action=getcompany&amp;CIK=SLG</t>
  </si>
  <si>
    <t>SNA</t>
  </si>
  <si>
    <t>Snap-On Inc.</t>
  </si>
  <si>
    <t>http://www.sec.gov/cgi-bin/browse-edgar?action=getcompany&amp;CIK=SNA</t>
  </si>
  <si>
    <t>SO</t>
  </si>
  <si>
    <t>Southern Co.</t>
  </si>
  <si>
    <t>http://www.sec.gov/cgi-bin/browse-edgar?action=getcompany&amp;CIK=SO</t>
  </si>
  <si>
    <t>LUV</t>
  </si>
  <si>
    <t>Southwest Airlines</t>
  </si>
  <si>
    <t>http://www.sec.gov/cgi-bin/browse-edgar?action=getcompany&amp;CIK=LUV</t>
  </si>
  <si>
    <t>SWN</t>
  </si>
  <si>
    <t>Southwestern Energy</t>
  </si>
  <si>
    <t>http://www.sec.gov/cgi-bin/browse-edgar?action=getcompany&amp;CIK=SWN</t>
  </si>
  <si>
    <t>SWK</t>
  </si>
  <si>
    <t>Stanley Black &amp; Decker</t>
  </si>
  <si>
    <t>http://www.sec.gov/cgi-bin/browse-edgar?action=getcompany&amp;CIK=SWK</t>
  </si>
  <si>
    <t>SPLS</t>
  </si>
  <si>
    <t>Staples Inc.</t>
  </si>
  <si>
    <t>http://www.sec.gov/cgi-bin/browse-edgar?action=getcompany&amp;CIK=SPLS</t>
  </si>
  <si>
    <t>SBUX</t>
  </si>
  <si>
    <t>Starbucks Corp.</t>
  </si>
  <si>
    <t>http://www.sec.gov/cgi-bin/browse-edgar?action=getcompany&amp;CIK=SBUX</t>
  </si>
  <si>
    <t>STT</t>
  </si>
  <si>
    <t>State Street Corp.</t>
  </si>
  <si>
    <t>http://www.sec.gov/cgi-bin/browse-edgar?action=getcompany&amp;CIK=STT</t>
  </si>
  <si>
    <t>SRCL</t>
  </si>
  <si>
    <t>Stericycle Inc</t>
  </si>
  <si>
    <t>http://www.sec.gov/cgi-bin/browse-edgar?action=getcompany&amp;CIK=SRCL</t>
  </si>
  <si>
    <t>SYK</t>
  </si>
  <si>
    <t>Stryker Corp.</t>
  </si>
  <si>
    <t>http://www.sec.gov/cgi-bin/browse-edgar?action=getcompany&amp;CIK=SYK</t>
  </si>
  <si>
    <t>STI</t>
  </si>
  <si>
    <t>SunTrust Banks</t>
  </si>
  <si>
    <t>http://www.sec.gov/cgi-bin/browse-edgar?action=getcompany&amp;CIK=STI</t>
  </si>
  <si>
    <t>SYMC</t>
  </si>
  <si>
    <t>Symantec Corp.</t>
  </si>
  <si>
    <t>http://www.sec.gov/cgi-bin/browse-edgar?action=getcompany&amp;CIK=SYMC</t>
  </si>
  <si>
    <t>SYF</t>
  </si>
  <si>
    <t>Synchrony Financial</t>
  </si>
  <si>
    <t>http://www.sec.gov/cgi-bin/browse-edgar?action=getcompany&amp;CIK=SYF</t>
  </si>
  <si>
    <t>SYY</t>
  </si>
  <si>
    <t>Sysco Corp.</t>
  </si>
  <si>
    <t>http://www.sec.gov/cgi-bin/browse-edgar?action=getcompany&amp;CIK=SYY</t>
  </si>
  <si>
    <t>TROW</t>
  </si>
  <si>
    <t>T. Rowe Price Group</t>
  </si>
  <si>
    <t>http://www.sec.gov/cgi-bin/browse-edgar?action=getcompany&amp;CIK=TROW</t>
  </si>
  <si>
    <t>TGT</t>
  </si>
  <si>
    <t>Target Corp.</t>
  </si>
  <si>
    <t>http://www.sec.gov/cgi-bin/browse-edgar?action=getcompany&amp;CIK=TGT</t>
  </si>
  <si>
    <t>TEL</t>
  </si>
  <si>
    <t>TE Connectivity Ltd.</t>
  </si>
  <si>
    <t>http://www.sec.gov/cgi-bin/browse-edgar?action=getcompany&amp;CIK=TEL</t>
  </si>
  <si>
    <t>TGNA</t>
  </si>
  <si>
    <t>Tegna, Inc.</t>
  </si>
  <si>
    <t>http://www.sec.gov/cgi-bin/browse-edgar?action=getcompany&amp;CIK=TGNA</t>
  </si>
  <si>
    <t>TDC</t>
  </si>
  <si>
    <t>Teradata Corp.</t>
  </si>
  <si>
    <t>http://www.sec.gov/cgi-bin/browse-edgar?action=getcompany&amp;CIK=TDC</t>
  </si>
  <si>
    <t>TSO</t>
  </si>
  <si>
    <t>Tesoro Petroleum Co.</t>
  </si>
  <si>
    <t>http://www.sec.gov/cgi-bin/browse-edgar?action=getcompany&amp;CIK=TSO</t>
  </si>
  <si>
    <t>TXN</t>
  </si>
  <si>
    <t>Texas Instruments</t>
  </si>
  <si>
    <t>http://www.sec.gov/cgi-bin/browse-edgar?action=getcompany&amp;CIK=TXN</t>
  </si>
  <si>
    <t>TXT</t>
  </si>
  <si>
    <t>Textron Inc.</t>
  </si>
  <si>
    <t>http://www.sec.gov/cgi-bin/browse-edgar?action=getcompany&amp;CIK=TXT</t>
  </si>
  <si>
    <t>BK</t>
  </si>
  <si>
    <t>The Bank of New York Mellon Corp.</t>
  </si>
  <si>
    <t>http://www.sec.gov/cgi-bin/browse-edgar?action=getcompany&amp;CIK=BK</t>
  </si>
  <si>
    <t>CLX</t>
  </si>
  <si>
    <t>The Clorox Company</t>
  </si>
  <si>
    <t>http://www.sec.gov/cgi-bin/browse-edgar?action=getcompany&amp;CIK=CLX</t>
  </si>
  <si>
    <t>COO</t>
  </si>
  <si>
    <t>The Cooper Companies</t>
  </si>
  <si>
    <t>http://www.sec.gov/cgi-bin/browse-edgar?action=getcompany&amp;CIK=COO</t>
  </si>
  <si>
    <t>HSY</t>
  </si>
  <si>
    <t>The Hershey Company</t>
  </si>
  <si>
    <t>http://www.sec.gov/cgi-bin/browse-edgar?action=getcompany&amp;CIK=HSY</t>
  </si>
  <si>
    <t>MOS</t>
  </si>
  <si>
    <t>The Mosaic Company</t>
  </si>
  <si>
    <t>http://www.sec.gov/cgi-bin/browse-edgar?action=getcompany&amp;CIK=MOS</t>
  </si>
  <si>
    <t>TRV</t>
  </si>
  <si>
    <t>The Travelers Companies Inc.</t>
  </si>
  <si>
    <t>http://www.sec.gov/cgi-bin/browse-edgar?action=getcompany&amp;CIK=TRV</t>
  </si>
  <si>
    <t>DIS</t>
  </si>
  <si>
    <t>The Walt Disney Company</t>
  </si>
  <si>
    <t>http://www.sec.gov/cgi-bin/browse-edgar?action=getcompany&amp;CIK=DIS</t>
  </si>
  <si>
    <t>TMO</t>
  </si>
  <si>
    <t>Thermo Fisher Scientific</t>
  </si>
  <si>
    <t>http://www.sec.gov/cgi-bin/browse-edgar?action=getcompany&amp;CIK=TMO</t>
  </si>
  <si>
    <t>TIF</t>
  </si>
  <si>
    <t>Tiffany &amp; Co.</t>
  </si>
  <si>
    <t>http://www.sec.gov/cgi-bin/browse-edgar?action=getcompany&amp;CIK=TIF</t>
  </si>
  <si>
    <t>TWX</t>
  </si>
  <si>
    <t>Time Warner Inc.</t>
  </si>
  <si>
    <t>http://www.sec.gov/cgi-bin/browse-edgar?action=getcompany&amp;CIK=TWX</t>
  </si>
  <si>
    <t>TJX</t>
  </si>
  <si>
    <t>TJX Companies Inc.</t>
  </si>
  <si>
    <t>http://www.sec.gov/cgi-bin/browse-edgar?action=getcompany&amp;CIK=TJX</t>
  </si>
  <si>
    <t>TMK</t>
  </si>
  <si>
    <t>Torchmark Corp.</t>
  </si>
  <si>
    <t>http://www.sec.gov/cgi-bin/browse-edgar?action=getcompany&amp;CIK=TMK</t>
  </si>
  <si>
    <t>TSS</t>
  </si>
  <si>
    <t>Total System Services</t>
  </si>
  <si>
    <t>http://www.sec.gov/cgi-bin/browse-edgar?action=getcompany&amp;CIK=TSS</t>
  </si>
  <si>
    <t>TSCO</t>
  </si>
  <si>
    <t>Tractor Supply Company</t>
  </si>
  <si>
    <t>http://www.sec.gov/cgi-bin/browse-edgar?action=getcompany&amp;CIK=TSCO</t>
  </si>
  <si>
    <t>TDG</t>
  </si>
  <si>
    <t>TransDigm Group</t>
  </si>
  <si>
    <t>http://www.sec.gov/cgi-bin/browse-edgar?action=getcompany&amp;CIK=TDG</t>
  </si>
  <si>
    <t>RIG</t>
  </si>
  <si>
    <t>Transocean</t>
  </si>
  <si>
    <t>http://www.sec.gov/cgi-bin/browse-edgar?action=getcompany&amp;CIK=RIG</t>
  </si>
  <si>
    <t>TRIP</t>
  </si>
  <si>
    <t>TripAdvisor</t>
  </si>
  <si>
    <t>http://www.sec.gov/cgi-bin/browse-edgar?action=getcompany&amp;CIK=TRIP</t>
  </si>
  <si>
    <t>FOXA</t>
  </si>
  <si>
    <t>Twenty-First Century Fox Class A</t>
  </si>
  <si>
    <t>http://www.sec.gov/cgi-bin/browse-edgar?action=getcompany&amp;CIK=FOXA</t>
  </si>
  <si>
    <t>FOX</t>
  </si>
  <si>
    <t>Twenty-First Century Fox Class B</t>
  </si>
  <si>
    <t>http://www.sec.gov/cgi-bin/browse-edgar?action=getcompany&amp;CIK=FOX</t>
  </si>
  <si>
    <t>TSN</t>
  </si>
  <si>
    <t>Tyson Foods</t>
  </si>
  <si>
    <t>http://www.sec.gov/cgi-bin/browse-edgar?action=getcompany&amp;CIK=TSN</t>
  </si>
  <si>
    <t>USB</t>
  </si>
  <si>
    <t>U.S. Bancorp</t>
  </si>
  <si>
    <t>http://www.sec.gov/cgi-bin/browse-edgar?action=getcompany&amp;CIK=USB</t>
  </si>
  <si>
    <t>UDR</t>
  </si>
  <si>
    <t>UDR Inc</t>
  </si>
  <si>
    <t>http://www.sec.gov/cgi-bin/browse-edgar?action=getcompany&amp;CIK=UDR</t>
  </si>
  <si>
    <t>ULTA</t>
  </si>
  <si>
    <t>Ulta Salon Cosmetics &amp; Fragrance Inc</t>
  </si>
  <si>
    <t>http://www.sec.gov/cgi-bin/browse-edgar?action=getcompany&amp;CIK=ULTA</t>
  </si>
  <si>
    <t>UA</t>
  </si>
  <si>
    <t>Under Armour</t>
  </si>
  <si>
    <t>http://www.sec.gov/cgi-bin/browse-edgar?action=getcompany&amp;CIK=UA</t>
  </si>
  <si>
    <t>UAA</t>
  </si>
  <si>
    <t>http://www.sec.gov/cgi-bin/browse-edgar?action=getcompany&amp;CIK=UAA</t>
  </si>
  <si>
    <t>UNP</t>
  </si>
  <si>
    <t>Union Pacific</t>
  </si>
  <si>
    <t>http://www.sec.gov/cgi-bin/browse-edgar?action=getcompany&amp;CIK=UNP</t>
  </si>
  <si>
    <t>UAL</t>
  </si>
  <si>
    <t>United Continental Holdings</t>
  </si>
  <si>
    <t>http://www.sec.gov/cgi-bin/browse-edgar?action=getcompany&amp;CIK=UAL</t>
  </si>
  <si>
    <t>UNH</t>
  </si>
  <si>
    <t>United Health Group Inc.</t>
  </si>
  <si>
    <t>http://www.sec.gov/cgi-bin/browse-edgar?action=getcompany&amp;CIK=UNH</t>
  </si>
  <si>
    <t>UPS</t>
  </si>
  <si>
    <t>United Parcel Service</t>
  </si>
  <si>
    <t>http://www.sec.gov/cgi-bin/browse-edgar?action=getcompany&amp;CIK=UPS</t>
  </si>
  <si>
    <t>URI</t>
  </si>
  <si>
    <t>United Rentals, Inc.</t>
  </si>
  <si>
    <t>http://www.sec.gov/cgi-bin/browse-edgar?action=getcompany&amp;CIK=URI</t>
  </si>
  <si>
    <t>UTX</t>
  </si>
  <si>
    <t>United Technologies</t>
  </si>
  <si>
    <t>http://www.sec.gov/cgi-bin/browse-edgar?action=getcompany&amp;CIK=UTX</t>
  </si>
  <si>
    <t>UHS</t>
  </si>
  <si>
    <t>Universal Health Services, Inc.</t>
  </si>
  <si>
    <t>http://www.sec.gov/cgi-bin/browse-edgar?action=getcompany&amp;CIK=UHS</t>
  </si>
  <si>
    <t>UNM</t>
  </si>
  <si>
    <t>Unum Group</t>
  </si>
  <si>
    <t>http://www.sec.gov/cgi-bin/browse-edgar?action=getcompany&amp;CIK=UNM</t>
  </si>
  <si>
    <t>URBN</t>
  </si>
  <si>
    <t>Urban Outfitters</t>
  </si>
  <si>
    <t>http://www.sec.gov/cgi-bin/browse-edgar?action=getcompany&amp;CIK=URBN</t>
  </si>
  <si>
    <t>VFC</t>
  </si>
  <si>
    <t>V.F. Corp.</t>
  </si>
  <si>
    <t>http://www.sec.gov/cgi-bin/browse-edgar?action=getcompany&amp;CIK=VFC</t>
  </si>
  <si>
    <t>VLO</t>
  </si>
  <si>
    <t>Valero Energy</t>
  </si>
  <si>
    <t>http://www.sec.gov/cgi-bin/browse-edgar?action=getcompany&amp;CIK=VLO</t>
  </si>
  <si>
    <t>VAR</t>
  </si>
  <si>
    <t>Varian Medical Systems</t>
  </si>
  <si>
    <t>http://www.sec.gov/cgi-bin/browse-edgar?action=getcompany&amp;CIK=VAR</t>
  </si>
  <si>
    <t>VTR</t>
  </si>
  <si>
    <t>Ventas Inc</t>
  </si>
  <si>
    <t>http://www.sec.gov/cgi-bin/browse-edgar?action=getcompany&amp;CIK=VTR</t>
  </si>
  <si>
    <t>VRSN</t>
  </si>
  <si>
    <t>Verisign Inc.</t>
  </si>
  <si>
    <t>http://www.sec.gov/cgi-bin/browse-edgar?action=getcompany&amp;CIK=VRSN</t>
  </si>
  <si>
    <t>VRSK</t>
  </si>
  <si>
    <t>Verisk Analytics</t>
  </si>
  <si>
    <t>http://www.sec.gov/cgi-bin/browse-edgar?action=getcompany&amp;CIK=VRSK</t>
  </si>
  <si>
    <t>VZ</t>
  </si>
  <si>
    <t>Verizon Communications</t>
  </si>
  <si>
    <t>http://www.sec.gov/cgi-bin/browse-edgar?action=getcompany&amp;CIK=VZ</t>
  </si>
  <si>
    <t>VRTX</t>
  </si>
  <si>
    <t>Vertex Pharmaceuticals Inc</t>
  </si>
  <si>
    <t>http://www.sec.gov/cgi-bin/browse-edgar?action=getcompany&amp;CIK=VRTX</t>
  </si>
  <si>
    <t>VIAB</t>
  </si>
  <si>
    <t>Viacom Inc.</t>
  </si>
  <si>
    <t>http://www.sec.gov/cgi-bin/browse-edgar?action=getcompany&amp;CIK=VIAB</t>
  </si>
  <si>
    <t>V</t>
  </si>
  <si>
    <t>Visa Inc.</t>
  </si>
  <si>
    <t>http://www.sec.gov/cgi-bin/browse-edgar?action=getcompany&amp;CIK=V</t>
  </si>
  <si>
    <t>VNO</t>
  </si>
  <si>
    <t>Vornado Realty Trust</t>
  </si>
  <si>
    <t>http://www.sec.gov/cgi-bin/browse-edgar?action=getcompany&amp;CIK=VNO</t>
  </si>
  <si>
    <t>VMC</t>
  </si>
  <si>
    <t>Vulcan Materials</t>
  </si>
  <si>
    <t>http://www.sec.gov/cgi-bin/browse-edgar?action=getcompany&amp;CIK=VMC</t>
  </si>
  <si>
    <t>WMT</t>
  </si>
  <si>
    <t>Wal-Mart Stores</t>
  </si>
  <si>
    <t>http://www.sec.gov/cgi-bin/browse-edgar?action=getcompany&amp;CIK=WMT</t>
  </si>
  <si>
    <t>WBA</t>
  </si>
  <si>
    <t>Walgreens Boots Alliance</t>
  </si>
  <si>
    <t>http://www.sec.gov/cgi-bin/browse-edgar?action=getcompany&amp;CIK=WBA</t>
  </si>
  <si>
    <t>WM</t>
  </si>
  <si>
    <t>Waste Management Inc.</t>
  </si>
  <si>
    <t>http://www.sec.gov/cgi-bin/browse-edgar?action=getcompany&amp;CIK=WM</t>
  </si>
  <si>
    <t>WAT</t>
  </si>
  <si>
    <t>Waters Corporation</t>
  </si>
  <si>
    <t>http://www.sec.gov/cgi-bin/browse-edgar?action=getcompany&amp;CIK=WAT</t>
  </si>
  <si>
    <t>WEC</t>
  </si>
  <si>
    <t>Wec Energy Group Inc</t>
  </si>
  <si>
    <t>http://www.sec.gov/cgi-bin/browse-edgar?action=getcompany&amp;CIK=WEC</t>
  </si>
  <si>
    <t>WFC</t>
  </si>
  <si>
    <t>Wells Fargo</t>
  </si>
  <si>
    <t>http://www.sec.gov/cgi-bin/browse-edgar?action=getcompany&amp;CIK=WFC</t>
  </si>
  <si>
    <t>HCN</t>
  </si>
  <si>
    <t>Welltower Inc.</t>
  </si>
  <si>
    <t>http://www.sec.gov/cgi-bin/browse-edgar?action=getcompany&amp;CIK=HCN</t>
  </si>
  <si>
    <t>WDC</t>
  </si>
  <si>
    <t>Western Digital</t>
  </si>
  <si>
    <t>http://www.sec.gov/cgi-bin/browse-edgar?action=getcompany&amp;CIK=WDC</t>
  </si>
  <si>
    <t>WU</t>
  </si>
  <si>
    <t>Western Union Co</t>
  </si>
  <si>
    <t>http://www.sec.gov/cgi-bin/browse-edgar?action=getcompany&amp;CIK=WU</t>
  </si>
  <si>
    <t>WRK</t>
  </si>
  <si>
    <t>WestRock Company</t>
  </si>
  <si>
    <t>http://www.sec.gov/cgi-bin/browse-edgar?action=getcompany&amp;CIK=WRK</t>
  </si>
  <si>
    <t>WY</t>
  </si>
  <si>
    <t>Weyerhaeuser Corp.</t>
  </si>
  <si>
    <t>http://www.sec.gov/cgi-bin/browse-edgar?action=getcompany&amp;CIK=WY</t>
  </si>
  <si>
    <t>WHR</t>
  </si>
  <si>
    <t>Whirlpool Corp.</t>
  </si>
  <si>
    <t>http://www.sec.gov/cgi-bin/browse-edgar?action=getcompany&amp;CIK=WHR</t>
  </si>
  <si>
    <t>WFM</t>
  </si>
  <si>
    <t>Whole Foods Market</t>
  </si>
  <si>
    <t>http://www.sec.gov/cgi-bin/browse-edgar?action=getcompany&amp;CIK=WFM</t>
  </si>
  <si>
    <t>WMB</t>
  </si>
  <si>
    <t>Williams Cos.</t>
  </si>
  <si>
    <t>http://www.sec.gov/cgi-bin/browse-edgar?action=getcompany&amp;CIK=WMB</t>
  </si>
  <si>
    <t>WLTW</t>
  </si>
  <si>
    <t>Willis Towers Watson</t>
  </si>
  <si>
    <t>http://www.sec.gov/cgi-bin/browse-edgar?action=getcompany&amp;CIK=WLTW</t>
  </si>
  <si>
    <t>WYN</t>
  </si>
  <si>
    <t>Wyndham Worldwide</t>
  </si>
  <si>
    <t>http://www.sec.gov/cgi-bin/browse-edgar?action=getcompany&amp;CIK=WYN</t>
  </si>
  <si>
    <t>WYNN</t>
  </si>
  <si>
    <t>Wynn Resorts Ltd</t>
  </si>
  <si>
    <t>http://www.sec.gov/cgi-bin/browse-edgar?action=getcompany&amp;CIK=WYNN</t>
  </si>
  <si>
    <t>XEL</t>
  </si>
  <si>
    <t>Xcel Energy Inc</t>
  </si>
  <si>
    <t>http://www.sec.gov/cgi-bin/browse-edgar?action=getcompany&amp;CIK=XEL</t>
  </si>
  <si>
    <t>XRX</t>
  </si>
  <si>
    <t>Xerox Corp.</t>
  </si>
  <si>
    <t>http://www.sec.gov/cgi-bin/browse-edgar?action=getcompany&amp;CIK=XRX</t>
  </si>
  <si>
    <t>XLNX</t>
  </si>
  <si>
    <t>Xilinx Inc</t>
  </si>
  <si>
    <t>http://www.sec.gov/cgi-bin/browse-edgar?action=getcompany&amp;CIK=XLNX</t>
  </si>
  <si>
    <t>XL</t>
  </si>
  <si>
    <t>XL Capital</t>
  </si>
  <si>
    <t>http://www.sec.gov/cgi-bin/browse-edgar?action=getcompany&amp;CIK=XL</t>
  </si>
  <si>
    <t>XYL</t>
  </si>
  <si>
    <t>Xylem Inc.</t>
  </si>
  <si>
    <t>http://www.sec.gov/cgi-bin/browse-edgar?action=getcompany&amp;CIK=XYL</t>
  </si>
  <si>
    <t>YHOO</t>
  </si>
  <si>
    <t>Yahoo Inc.</t>
  </si>
  <si>
    <t>http://www.sec.gov/cgi-bin/browse-edgar?action=getcompany&amp;CIK=YHOO</t>
  </si>
  <si>
    <t>YUM</t>
  </si>
  <si>
    <t>Yum! Brands Inc</t>
  </si>
  <si>
    <t>http://www.sec.gov/cgi-bin/browse-edgar?action=getcompany&amp;CIK=YUM</t>
  </si>
  <si>
    <t>ZBH</t>
  </si>
  <si>
    <t>Zimmer Biomet Holdings</t>
  </si>
  <si>
    <t>http://www.sec.gov/cgi-bin/browse-edgar?action=getcompany&amp;CIK=ZBH</t>
  </si>
  <si>
    <t>ZION</t>
  </si>
  <si>
    <t>Zions Bancorp</t>
  </si>
  <si>
    <t>http://www.sec.gov/cgi-bin/browse-edgar?action=getcompany&amp;CIK=ZION</t>
  </si>
  <si>
    <t>ZTS</t>
  </si>
  <si>
    <t>Zoetis</t>
  </si>
  <si>
    <t>http://www.sec.gov/cgi-bin/browse-edgar?action=getcompany&amp;CIK=ZTS</t>
  </si>
  <si>
    <t>Low Correlated</t>
  </si>
  <si>
    <t>Industrial Goods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</si>
  <si>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</si>
  <si>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</si>
  <si>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</si>
  <si>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</si>
  <si>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</si>
  <si>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</si>
  <si>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</si>
  <si>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</si>
  <si>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</si>
  <si>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</si>
  <si>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</si>
  <si>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</si>
  <si>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</si>
  <si>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</si>
  <si>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</si>
  <si>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</si>
  <si>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</si>
  <si>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</si>
  <si>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</si>
  <si>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</si>
  <si>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</si>
  <si>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</si>
  <si>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</si>
  <si>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Average of Price/Earnings</t>
  </si>
  <si>
    <t>less risky</t>
  </si>
  <si>
    <t>yes</t>
  </si>
  <si>
    <t xml:space="preserve">Portfolio 1 is slightly more risky than portfolio 2, but yields a slightly higher return. I happen to be optimistic in the stock market right now, so that is why I'd go with Portfolio 1. It also has a higher sharp ratio. </t>
  </si>
  <si>
    <t>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</si>
</sst>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00%"/>
  </numFmts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auto="1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auto="1"/>
      </right>
      <top/>
      <bottom style="thin">
        <color indexed="64"/>
      </bottom>
      <diagonal/>
    </border>
    <border>
      <left style="medium">
        <color auto="1"/>
      </left>
      <right/>
      <top/>
      <bottom style="thin">
        <color indexed="64"/>
      </bottom>
      <diagonal/>
    </border>
    <border>
      <left style="medium">
        <color auto="1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57">
    <xf numFmtId="0" fontId="0" fillId="0" borderId="0" xfId="0"/>
    <xf numFmtId="0" fontId="1" fillId="0" borderId="0" xfId="0" applyFont="1" applyFill="1" applyAlignment="1">
      <alignment horizontal="center" wrapText="1"/>
    </xf>
    <xf numFmtId="14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0" fontId="0" fillId="0" borderId="0" xfId="1" applyNumberFormat="1" applyFont="1"/>
    <xf numFmtId="10" fontId="0" fillId="0" borderId="0" xfId="0" applyNumberFormat="1"/>
    <xf numFmtId="10" fontId="0" fillId="0" borderId="1" xfId="1" applyNumberFormat="1" applyFont="1" applyBorder="1"/>
    <xf numFmtId="43" fontId="0" fillId="0" borderId="0" xfId="2" applyFont="1"/>
    <xf numFmtId="0" fontId="3" fillId="0" borderId="0" xfId="0" applyFont="1"/>
    <xf numFmtId="0" fontId="0" fillId="0" borderId="2" xfId="0" applyBorder="1"/>
    <xf numFmtId="0" fontId="0" fillId="2" borderId="0" xfId="0" applyFill="1"/>
    <xf numFmtId="0" fontId="0" fillId="2" borderId="1" xfId="0" applyFill="1" applyBorder="1"/>
    <xf numFmtId="0" fontId="4" fillId="0" borderId="0" xfId="0" applyFont="1"/>
    <xf numFmtId="0" fontId="0" fillId="0" borderId="0" xfId="0" applyBorder="1"/>
    <xf numFmtId="10" fontId="0" fillId="0" borderId="2" xfId="1" applyNumberFormat="1" applyFont="1" applyBorder="1"/>
    <xf numFmtId="9" fontId="0" fillId="0" borderId="1" xfId="1" applyFont="1" applyBorder="1"/>
    <xf numFmtId="9" fontId="0" fillId="0" borderId="2" xfId="0" applyNumberFormat="1" applyBorder="1"/>
    <xf numFmtId="9" fontId="0" fillId="0" borderId="0" xfId="0" applyNumberFormat="1" applyBorder="1"/>
    <xf numFmtId="9" fontId="0" fillId="0" borderId="0" xfId="0" applyNumberFormat="1"/>
    <xf numFmtId="43" fontId="0" fillId="0" borderId="0" xfId="2" applyFont="1" applyAlignment="1">
      <alignment wrapText="1"/>
    </xf>
    <xf numFmtId="0" fontId="0" fillId="0" borderId="1" xfId="0" applyBorder="1" applyAlignment="1">
      <alignment horizontal="center" wrapText="1"/>
    </xf>
    <xf numFmtId="10" fontId="0" fillId="0" borderId="0" xfId="1" applyNumberFormat="1" applyFont="1" applyAlignment="1">
      <alignment wrapText="1"/>
    </xf>
    <xf numFmtId="0" fontId="0" fillId="0" borderId="0" xfId="0" applyAlignment="1">
      <alignment wrapText="1"/>
    </xf>
    <xf numFmtId="43" fontId="0" fillId="0" borderId="7" xfId="0" applyNumberFormat="1" applyBorder="1" applyAlignment="1">
      <alignment wrapText="1"/>
    </xf>
    <xf numFmtId="43" fontId="0" fillId="0" borderId="8" xfId="0" applyNumberFormat="1" applyBorder="1" applyAlignment="1">
      <alignment wrapText="1"/>
    </xf>
    <xf numFmtId="43" fontId="0" fillId="0" borderId="2" xfId="0" applyNumberFormat="1" applyBorder="1" applyAlignment="1">
      <alignment wrapText="1"/>
    </xf>
    <xf numFmtId="43" fontId="0" fillId="0" borderId="0" xfId="0" applyNumberFormat="1" applyAlignment="1">
      <alignment wrapText="1"/>
    </xf>
    <xf numFmtId="164" fontId="5" fillId="0" borderId="0" xfId="2" applyNumberFormat="1" applyFont="1"/>
    <xf numFmtId="164" fontId="5" fillId="3" borderId="0" xfId="2" applyNumberFormat="1" applyFont="1" applyFill="1"/>
    <xf numFmtId="10" fontId="5" fillId="0" borderId="0" xfId="2" applyNumberFormat="1" applyFont="1"/>
    <xf numFmtId="10" fontId="5" fillId="0" borderId="0" xfId="1" applyNumberFormat="1" applyFont="1"/>
    <xf numFmtId="43" fontId="5" fillId="0" borderId="0" xfId="2" applyFont="1"/>
    <xf numFmtId="0" fontId="5" fillId="0" borderId="0" xfId="0" applyFont="1"/>
    <xf numFmtId="0" fontId="6" fillId="0" borderId="0" xfId="0" applyFont="1"/>
    <xf numFmtId="0" fontId="0" fillId="2" borderId="0" xfId="0" applyFill="1" applyBorder="1"/>
    <xf numFmtId="43" fontId="0" fillId="0" borderId="1" xfId="2" applyFont="1" applyBorder="1" applyAlignment="1">
      <alignment wrapText="1"/>
    </xf>
    <xf numFmtId="43" fontId="0" fillId="0" borderId="1" xfId="2" applyFont="1" applyBorder="1"/>
    <xf numFmtId="2" fontId="0" fillId="0" borderId="0" xfId="0" applyNumberFormat="1"/>
    <xf numFmtId="10" fontId="0" fillId="0" borderId="2" xfId="0" applyNumberFormat="1" applyBorder="1"/>
    <xf numFmtId="0" fontId="0" fillId="0" borderId="9" xfId="0" applyFill="1" applyBorder="1" applyAlignment="1"/>
    <xf numFmtId="0" fontId="7" fillId="0" borderId="10" xfId="0" applyFont="1" applyFill="1" applyBorder="1" applyAlignment="1">
      <alignment horizontal="center"/>
    </xf>
    <xf numFmtId="0" fontId="0" fillId="0" borderId="0" xfId="0" applyFill="1" applyBorder="1" applyAlignment="1"/>
    <xf numFmtId="2" fontId="0" fillId="0" borderId="0" xfId="0" applyNumberFormat="1" applyFill="1" applyBorder="1" applyAlignment="1"/>
    <xf numFmtId="2" fontId="0" fillId="0" borderId="9" xfId="0" applyNumberFormat="1" applyFill="1" applyBorder="1" applyAlignment="1"/>
    <xf numFmtId="0" fontId="7" fillId="0" borderId="10" xfId="0" applyFont="1" applyFill="1" applyBorder="1" applyAlignment="1">
      <alignment horizontal="centerContinuous"/>
    </xf>
    <xf numFmtId="0" fontId="0" fillId="0" borderId="0" xfId="0" pivotButton="1"/>
    <xf numFmtId="0" fontId="0" fillId="0" borderId="0" xfId="0" applyAlignment="1">
      <alignment horizontal="left"/>
    </xf>
    <xf numFmtId="10" fontId="5" fillId="0" borderId="2" xfId="0" applyNumberFormat="1" applyFont="1" applyBorder="1"/>
    <xf numFmtId="165" fontId="5" fillId="0" borderId="0" xfId="1" applyNumberFormat="1" applyFont="1"/>
    <xf numFmtId="165" fontId="0" fillId="0" borderId="0" xfId="0" applyNumberFormat="1"/>
    <xf numFmtId="10" fontId="0" fillId="2" borderId="0" xfId="0" applyNumberFormat="1" applyFill="1"/>
    <xf numFmtId="43" fontId="0" fillId="0" borderId="4" xfId="2" applyFont="1" applyBorder="1" applyAlignment="1">
      <alignment horizontal="center"/>
    </xf>
    <xf numFmtId="43" fontId="0" fillId="0" borderId="3" xfId="2" applyFont="1" applyBorder="1" applyAlignment="1">
      <alignment horizontal="center"/>
    </xf>
    <xf numFmtId="43" fontId="0" fillId="0" borderId="5" xfId="2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>
      <alignment horizontal="center"/>
    </xf>
  </cellXfs>
  <cellStyles count="3">
    <cellStyle name="Comma" xfId="2" builtinId="3"/>
    <cellStyle name="Normal" xfId="0" builtinId="0"/>
    <cellStyle name="Percent" xfId="1" builtinId="5"/>
  </cellStyles>
  <dxfs count="13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numFmt numFmtId="2" formatCode="0.00"/>
    </dxf>
    <dxf>
      <numFmt numFmtId="166" formatCode="0.000"/>
    </dxf>
    <dxf>
      <numFmt numFmtId="167" formatCode="0.0000"/>
    </dxf>
    <dxf>
      <numFmt numFmtId="168" formatCode="0.00000"/>
    </dxf>
    <dxf>
      <numFmt numFmtId="169" formatCode="0.000000"/>
    </dxf>
    <dxf>
      <numFmt numFmtId="170" formatCode="0.0000000"/>
    </dxf>
    <dxf>
      <numFmt numFmtId="171" formatCode="0.00000000"/>
    </dxf>
    <dxf>
      <numFmt numFmtId="172" formatCode="0.00000000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S&amp;P Moving Avg.</a:t>
            </a:r>
          </a:p>
        </c:rich>
      </c:tx>
      <c:layout>
        <c:manualLayout>
          <c:xMode val="edge"/>
          <c:yMode val="edge"/>
          <c:x val="0.35774300087489064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'Portfolio 1'!$A$17:$A$161</c:f>
              <c:numCache>
                <c:formatCode>m/d/yyyy</c:formatCode>
                <c:ptCount val="145"/>
                <c:pt idx="0">
                  <c:v>42030</c:v>
                </c:pt>
                <c:pt idx="1">
                  <c:v>42037</c:v>
                </c:pt>
                <c:pt idx="2">
                  <c:v>42044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42100</c:v>
                </c:pt>
                <c:pt idx="11">
                  <c:v>42107</c:v>
                </c:pt>
                <c:pt idx="12">
                  <c:v>42114</c:v>
                </c:pt>
                <c:pt idx="13">
                  <c:v>42121</c:v>
                </c:pt>
                <c:pt idx="14">
                  <c:v>42128</c:v>
                </c:pt>
                <c:pt idx="15">
                  <c:v>42135</c:v>
                </c:pt>
                <c:pt idx="16">
                  <c:v>42142</c:v>
                </c:pt>
                <c:pt idx="17">
                  <c:v>42149</c:v>
                </c:pt>
                <c:pt idx="18">
                  <c:v>42156</c:v>
                </c:pt>
                <c:pt idx="19">
                  <c:v>42163</c:v>
                </c:pt>
                <c:pt idx="20">
                  <c:v>42170</c:v>
                </c:pt>
                <c:pt idx="21">
                  <c:v>42177</c:v>
                </c:pt>
                <c:pt idx="22">
                  <c:v>42184</c:v>
                </c:pt>
                <c:pt idx="23">
                  <c:v>42191</c:v>
                </c:pt>
                <c:pt idx="24">
                  <c:v>42198</c:v>
                </c:pt>
                <c:pt idx="25">
                  <c:v>42205</c:v>
                </c:pt>
                <c:pt idx="26">
                  <c:v>42212</c:v>
                </c:pt>
                <c:pt idx="27">
                  <c:v>42219</c:v>
                </c:pt>
                <c:pt idx="28">
                  <c:v>42226</c:v>
                </c:pt>
                <c:pt idx="29">
                  <c:v>42233</c:v>
                </c:pt>
                <c:pt idx="30">
                  <c:v>42240</c:v>
                </c:pt>
                <c:pt idx="31">
                  <c:v>42247</c:v>
                </c:pt>
                <c:pt idx="32">
                  <c:v>42254</c:v>
                </c:pt>
                <c:pt idx="33">
                  <c:v>42261</c:v>
                </c:pt>
                <c:pt idx="34">
                  <c:v>42268</c:v>
                </c:pt>
                <c:pt idx="35">
                  <c:v>42275</c:v>
                </c:pt>
                <c:pt idx="36">
                  <c:v>42282</c:v>
                </c:pt>
                <c:pt idx="37">
                  <c:v>42289</c:v>
                </c:pt>
                <c:pt idx="38">
                  <c:v>42296</c:v>
                </c:pt>
                <c:pt idx="39">
                  <c:v>42303</c:v>
                </c:pt>
                <c:pt idx="40">
                  <c:v>42310</c:v>
                </c:pt>
                <c:pt idx="41">
                  <c:v>42317</c:v>
                </c:pt>
                <c:pt idx="42">
                  <c:v>42324</c:v>
                </c:pt>
                <c:pt idx="43">
                  <c:v>42331</c:v>
                </c:pt>
                <c:pt idx="44">
                  <c:v>42338</c:v>
                </c:pt>
                <c:pt idx="45">
                  <c:v>42345</c:v>
                </c:pt>
                <c:pt idx="46">
                  <c:v>42352</c:v>
                </c:pt>
                <c:pt idx="47">
                  <c:v>42359</c:v>
                </c:pt>
                <c:pt idx="48">
                  <c:v>42366</c:v>
                </c:pt>
                <c:pt idx="49">
                  <c:v>42373</c:v>
                </c:pt>
                <c:pt idx="50">
                  <c:v>42380</c:v>
                </c:pt>
                <c:pt idx="51">
                  <c:v>42387</c:v>
                </c:pt>
                <c:pt idx="52">
                  <c:v>42394</c:v>
                </c:pt>
                <c:pt idx="53">
                  <c:v>42401</c:v>
                </c:pt>
                <c:pt idx="54">
                  <c:v>42408</c:v>
                </c:pt>
                <c:pt idx="55">
                  <c:v>42415</c:v>
                </c:pt>
                <c:pt idx="56">
                  <c:v>42422</c:v>
                </c:pt>
                <c:pt idx="57">
                  <c:v>42429</c:v>
                </c:pt>
                <c:pt idx="58">
                  <c:v>42436</c:v>
                </c:pt>
                <c:pt idx="59">
                  <c:v>42443</c:v>
                </c:pt>
                <c:pt idx="60">
                  <c:v>42450</c:v>
                </c:pt>
                <c:pt idx="61">
                  <c:v>42457</c:v>
                </c:pt>
                <c:pt idx="62">
                  <c:v>42464</c:v>
                </c:pt>
                <c:pt idx="63">
                  <c:v>42471</c:v>
                </c:pt>
                <c:pt idx="64">
                  <c:v>42478</c:v>
                </c:pt>
                <c:pt idx="65">
                  <c:v>42485</c:v>
                </c:pt>
                <c:pt idx="66">
                  <c:v>42492</c:v>
                </c:pt>
                <c:pt idx="67">
                  <c:v>42499</c:v>
                </c:pt>
                <c:pt idx="68">
                  <c:v>42506</c:v>
                </c:pt>
                <c:pt idx="69">
                  <c:v>42513</c:v>
                </c:pt>
                <c:pt idx="70">
                  <c:v>42520</c:v>
                </c:pt>
                <c:pt idx="71">
                  <c:v>42527</c:v>
                </c:pt>
                <c:pt idx="72">
                  <c:v>42534</c:v>
                </c:pt>
                <c:pt idx="73">
                  <c:v>42541</c:v>
                </c:pt>
                <c:pt idx="74">
                  <c:v>42548</c:v>
                </c:pt>
                <c:pt idx="75">
                  <c:v>42555</c:v>
                </c:pt>
                <c:pt idx="76">
                  <c:v>42562</c:v>
                </c:pt>
                <c:pt idx="77">
                  <c:v>42569</c:v>
                </c:pt>
                <c:pt idx="78">
                  <c:v>42576</c:v>
                </c:pt>
                <c:pt idx="79">
                  <c:v>42583</c:v>
                </c:pt>
                <c:pt idx="80">
                  <c:v>42590</c:v>
                </c:pt>
                <c:pt idx="81">
                  <c:v>42597</c:v>
                </c:pt>
                <c:pt idx="82">
                  <c:v>42604</c:v>
                </c:pt>
                <c:pt idx="83">
                  <c:v>42611</c:v>
                </c:pt>
                <c:pt idx="84">
                  <c:v>42618</c:v>
                </c:pt>
                <c:pt idx="85">
                  <c:v>42625</c:v>
                </c:pt>
                <c:pt idx="86">
                  <c:v>42632</c:v>
                </c:pt>
                <c:pt idx="87">
                  <c:v>42639</c:v>
                </c:pt>
                <c:pt idx="88">
                  <c:v>42646</c:v>
                </c:pt>
                <c:pt idx="89">
                  <c:v>42653</c:v>
                </c:pt>
                <c:pt idx="90">
                  <c:v>42660</c:v>
                </c:pt>
                <c:pt idx="91">
                  <c:v>42667</c:v>
                </c:pt>
                <c:pt idx="92">
                  <c:v>42674</c:v>
                </c:pt>
                <c:pt idx="93">
                  <c:v>42681</c:v>
                </c:pt>
                <c:pt idx="94">
                  <c:v>42688</c:v>
                </c:pt>
                <c:pt idx="95">
                  <c:v>42695</c:v>
                </c:pt>
                <c:pt idx="96">
                  <c:v>42702</c:v>
                </c:pt>
                <c:pt idx="97">
                  <c:v>42709</c:v>
                </c:pt>
                <c:pt idx="98">
                  <c:v>42716</c:v>
                </c:pt>
                <c:pt idx="99">
                  <c:v>42723</c:v>
                </c:pt>
                <c:pt idx="100">
                  <c:v>42730</c:v>
                </c:pt>
                <c:pt idx="101">
                  <c:v>42737</c:v>
                </c:pt>
                <c:pt idx="102">
                  <c:v>42744</c:v>
                </c:pt>
                <c:pt idx="103">
                  <c:v>42751</c:v>
                </c:pt>
                <c:pt idx="104">
                  <c:v>42758</c:v>
                </c:pt>
                <c:pt idx="105">
                  <c:v>42765</c:v>
                </c:pt>
                <c:pt idx="106">
                  <c:v>42772</c:v>
                </c:pt>
                <c:pt idx="107">
                  <c:v>42779</c:v>
                </c:pt>
                <c:pt idx="108">
                  <c:v>42786</c:v>
                </c:pt>
                <c:pt idx="109">
                  <c:v>42793</c:v>
                </c:pt>
                <c:pt idx="110">
                  <c:v>42800</c:v>
                </c:pt>
                <c:pt idx="111">
                  <c:v>42807</c:v>
                </c:pt>
                <c:pt idx="112">
                  <c:v>42814</c:v>
                </c:pt>
                <c:pt idx="113">
                  <c:v>42821</c:v>
                </c:pt>
                <c:pt idx="114">
                  <c:v>42828</c:v>
                </c:pt>
                <c:pt idx="115">
                  <c:v>42835</c:v>
                </c:pt>
                <c:pt idx="116">
                  <c:v>42842</c:v>
                </c:pt>
                <c:pt idx="117">
                  <c:v>42849</c:v>
                </c:pt>
                <c:pt idx="118">
                  <c:v>42856</c:v>
                </c:pt>
                <c:pt idx="119">
                  <c:v>42863</c:v>
                </c:pt>
                <c:pt idx="120">
                  <c:v>42870</c:v>
                </c:pt>
                <c:pt idx="121">
                  <c:v>42877</c:v>
                </c:pt>
                <c:pt idx="122">
                  <c:v>42884</c:v>
                </c:pt>
                <c:pt idx="123">
                  <c:v>42891</c:v>
                </c:pt>
                <c:pt idx="124">
                  <c:v>42898</c:v>
                </c:pt>
                <c:pt idx="125">
                  <c:v>42905</c:v>
                </c:pt>
                <c:pt idx="126">
                  <c:v>42912</c:v>
                </c:pt>
                <c:pt idx="127">
                  <c:v>42919</c:v>
                </c:pt>
                <c:pt idx="128">
                  <c:v>42926</c:v>
                </c:pt>
                <c:pt idx="129">
                  <c:v>42933</c:v>
                </c:pt>
                <c:pt idx="130">
                  <c:v>42940</c:v>
                </c:pt>
                <c:pt idx="131">
                  <c:v>42947</c:v>
                </c:pt>
                <c:pt idx="132">
                  <c:v>42954</c:v>
                </c:pt>
                <c:pt idx="133">
                  <c:v>42961</c:v>
                </c:pt>
                <c:pt idx="134">
                  <c:v>42968</c:v>
                </c:pt>
                <c:pt idx="135">
                  <c:v>42975</c:v>
                </c:pt>
                <c:pt idx="136">
                  <c:v>42982</c:v>
                </c:pt>
                <c:pt idx="137">
                  <c:v>42989</c:v>
                </c:pt>
                <c:pt idx="138">
                  <c:v>42996</c:v>
                </c:pt>
                <c:pt idx="139">
                  <c:v>43003</c:v>
                </c:pt>
                <c:pt idx="140">
                  <c:v>43010</c:v>
                </c:pt>
                <c:pt idx="141">
                  <c:v>43017</c:v>
                </c:pt>
                <c:pt idx="142">
                  <c:v>43024</c:v>
                </c:pt>
                <c:pt idx="143">
                  <c:v>43031</c:v>
                </c:pt>
                <c:pt idx="144">
                  <c:v>43038</c:v>
                </c:pt>
              </c:numCache>
            </c:numRef>
          </c:cat>
          <c:val>
            <c:numRef>
              <c:f>'Portfolio 1'!$Q$17:$Q$161</c:f>
              <c:numCache>
                <c:formatCode>0.00%</c:formatCode>
                <c:ptCount val="145"/>
                <c:pt idx="0">
                  <c:v>6.9169087577261304E-3</c:v>
                </c:pt>
                <c:pt idx="1">
                  <c:v>7.4798489184236304E-3</c:v>
                </c:pt>
                <c:pt idx="2">
                  <c:v>7.5315080262495782E-3</c:v>
                </c:pt>
                <c:pt idx="3">
                  <c:v>7.062240820529888E-3</c:v>
                </c:pt>
                <c:pt idx="4">
                  <c:v>6.2462603328758666E-3</c:v>
                </c:pt>
                <c:pt idx="5">
                  <c:v>7.3691219730090407E-3</c:v>
                </c:pt>
                <c:pt idx="6">
                  <c:v>8.5195688984454239E-3</c:v>
                </c:pt>
                <c:pt idx="7">
                  <c:v>6.1397781134938595E-3</c:v>
                </c:pt>
                <c:pt idx="8">
                  <c:v>3.3614099494831081E-3</c:v>
                </c:pt>
                <c:pt idx="9">
                  <c:v>1.9973697891459735E-3</c:v>
                </c:pt>
                <c:pt idx="10">
                  <c:v>1.7371986516491386E-3</c:v>
                </c:pt>
                <c:pt idx="11">
                  <c:v>1.2564234076186066E-3</c:v>
                </c:pt>
                <c:pt idx="12">
                  <c:v>1.5392790614289179E-3</c:v>
                </c:pt>
                <c:pt idx="13">
                  <c:v>6.1228133557860722E-4</c:v>
                </c:pt>
                <c:pt idx="14">
                  <c:v>4.1526765770499418E-4</c:v>
                </c:pt>
                <c:pt idx="15">
                  <c:v>6.8990835982589308E-4</c:v>
                </c:pt>
                <c:pt idx="16">
                  <c:v>4.7672826106381081E-4</c:v>
                </c:pt>
                <c:pt idx="17">
                  <c:v>1.3085658802024155E-3</c:v>
                </c:pt>
                <c:pt idx="18">
                  <c:v>1.1592442319893377E-3</c:v>
                </c:pt>
                <c:pt idx="19">
                  <c:v>7.3008612518086569E-4</c:v>
                </c:pt>
                <c:pt idx="20">
                  <c:v>1.8070243766420996E-3</c:v>
                </c:pt>
                <c:pt idx="21">
                  <c:v>2.8375348789029115E-3</c:v>
                </c:pt>
                <c:pt idx="22">
                  <c:v>2.0250342209856024E-3</c:v>
                </c:pt>
                <c:pt idx="23">
                  <c:v>2.314256368101085E-3</c:v>
                </c:pt>
                <c:pt idx="24">
                  <c:v>1.8863782774945327E-3</c:v>
                </c:pt>
                <c:pt idx="25">
                  <c:v>1.0207151792040422E-3</c:v>
                </c:pt>
                <c:pt idx="26">
                  <c:v>2.5427058036576189E-3</c:v>
                </c:pt>
                <c:pt idx="27">
                  <c:v>2.6192037911812391E-3</c:v>
                </c:pt>
                <c:pt idx="28">
                  <c:v>2.1375055660984598E-3</c:v>
                </c:pt>
                <c:pt idx="29">
                  <c:v>2.6461239880477941E-4</c:v>
                </c:pt>
                <c:pt idx="30">
                  <c:v>9.9177994761214428E-4</c:v>
                </c:pt>
                <c:pt idx="31">
                  <c:v>5.9046150718279882E-4</c:v>
                </c:pt>
                <c:pt idx="32">
                  <c:v>2.0624660871175694E-3</c:v>
                </c:pt>
                <c:pt idx="33">
                  <c:v>8.1394166069263861E-4</c:v>
                </c:pt>
                <c:pt idx="34">
                  <c:v>2.1569472557456224E-3</c:v>
                </c:pt>
                <c:pt idx="35">
                  <c:v>3.5974032881803115E-3</c:v>
                </c:pt>
                <c:pt idx="36">
                  <c:v>3.7588148193189088E-3</c:v>
                </c:pt>
                <c:pt idx="37">
                  <c:v>5.566706922986938E-3</c:v>
                </c:pt>
                <c:pt idx="38">
                  <c:v>6.3972952719928118E-3</c:v>
                </c:pt>
                <c:pt idx="39">
                  <c:v>5.609360175319514E-3</c:v>
                </c:pt>
                <c:pt idx="40">
                  <c:v>5.859393956525614E-3</c:v>
                </c:pt>
                <c:pt idx="41">
                  <c:v>6.3237469949886764E-3</c:v>
                </c:pt>
                <c:pt idx="42">
                  <c:v>8.2226828624570644E-3</c:v>
                </c:pt>
                <c:pt idx="43">
                  <c:v>8.4777716631343134E-3</c:v>
                </c:pt>
                <c:pt idx="44">
                  <c:v>7.4332243731705791E-3</c:v>
                </c:pt>
                <c:pt idx="45">
                  <c:v>7.862277873692541E-3</c:v>
                </c:pt>
                <c:pt idx="46">
                  <c:v>7.690855160983872E-3</c:v>
                </c:pt>
                <c:pt idx="47">
                  <c:v>6.3092569279766557E-3</c:v>
                </c:pt>
                <c:pt idx="48">
                  <c:v>7.0510234215458963E-3</c:v>
                </c:pt>
                <c:pt idx="49">
                  <c:v>3.9749652234027637E-3</c:v>
                </c:pt>
                <c:pt idx="50">
                  <c:v>4.6976126606461318E-4</c:v>
                </c:pt>
                <c:pt idx="51">
                  <c:v>1.1916825125193192E-3</c:v>
                </c:pt>
                <c:pt idx="52">
                  <c:v>2.2724276567279295E-3</c:v>
                </c:pt>
                <c:pt idx="53">
                  <c:v>7.5519863318785144E-4</c:v>
                </c:pt>
                <c:pt idx="54">
                  <c:v>-1.2707828692224328E-3</c:v>
                </c:pt>
                <c:pt idx="55">
                  <c:v>-6.997420854771135E-4</c:v>
                </c:pt>
                <c:pt idx="56">
                  <c:v>-7.0297034831162382E-4</c:v>
                </c:pt>
                <c:pt idx="57">
                  <c:v>3.3027482234904479E-4</c:v>
                </c:pt>
                <c:pt idx="58">
                  <c:v>1.0806437833409557E-3</c:v>
                </c:pt>
                <c:pt idx="59">
                  <c:v>2.9665539351110613E-3</c:v>
                </c:pt>
                <c:pt idx="60">
                  <c:v>1.7745785854666313E-3</c:v>
                </c:pt>
                <c:pt idx="61">
                  <c:v>4.9335393259866073E-3</c:v>
                </c:pt>
                <c:pt idx="62">
                  <c:v>4.9577447601212689E-3</c:v>
                </c:pt>
                <c:pt idx="63">
                  <c:v>4.0719892587662851E-3</c:v>
                </c:pt>
                <c:pt idx="64">
                  <c:v>4.0160673837330565E-3</c:v>
                </c:pt>
                <c:pt idx="65">
                  <c:v>5.8908594929194995E-3</c:v>
                </c:pt>
                <c:pt idx="66">
                  <c:v>7.0670335866351653E-3</c:v>
                </c:pt>
                <c:pt idx="67">
                  <c:v>6.0951531170486926E-3</c:v>
                </c:pt>
                <c:pt idx="68">
                  <c:v>4.0494543707727919E-3</c:v>
                </c:pt>
                <c:pt idx="69">
                  <c:v>4.7121373196225211E-3</c:v>
                </c:pt>
                <c:pt idx="70">
                  <c:v>2.4530130994976067E-3</c:v>
                </c:pt>
                <c:pt idx="71">
                  <c:v>1.4792325957691281E-3</c:v>
                </c:pt>
                <c:pt idx="72">
                  <c:v>2.3548786414040557E-3</c:v>
                </c:pt>
                <c:pt idx="73">
                  <c:v>1.19751939775402E-4</c:v>
                </c:pt>
                <c:pt idx="74">
                  <c:v>1.2010655383695569E-3</c:v>
                </c:pt>
                <c:pt idx="75">
                  <c:v>2.2026161111435428E-3</c:v>
                </c:pt>
                <c:pt idx="76">
                  <c:v>1.6822483308034852E-3</c:v>
                </c:pt>
                <c:pt idx="77">
                  <c:v>3.6017493618959568E-3</c:v>
                </c:pt>
                <c:pt idx="78">
                  <c:v>2.1827688718732323E-3</c:v>
                </c:pt>
                <c:pt idx="79">
                  <c:v>2.4866372632332393E-3</c:v>
                </c:pt>
                <c:pt idx="80">
                  <c:v>3.3446297918899946E-3</c:v>
                </c:pt>
                <c:pt idx="81">
                  <c:v>2.3497254999765627E-3</c:v>
                </c:pt>
                <c:pt idx="82">
                  <c:v>3.0598375656057243E-3</c:v>
                </c:pt>
                <c:pt idx="83">
                  <c:v>2.9002122145892575E-3</c:v>
                </c:pt>
                <c:pt idx="84">
                  <c:v>1.6891550354754983E-4</c:v>
                </c:pt>
                <c:pt idx="85">
                  <c:v>2.3478529254384204E-3</c:v>
                </c:pt>
                <c:pt idx="86">
                  <c:v>2.7782152854457019E-3</c:v>
                </c:pt>
                <c:pt idx="87">
                  <c:v>2.3991952582758324E-3</c:v>
                </c:pt>
                <c:pt idx="88">
                  <c:v>1.6943364778359794E-3</c:v>
                </c:pt>
                <c:pt idx="89">
                  <c:v>6.3348588991605896E-4</c:v>
                </c:pt>
                <c:pt idx="90">
                  <c:v>1.9612987214603583E-4</c:v>
                </c:pt>
                <c:pt idx="91">
                  <c:v>7.2669107052357462E-5</c:v>
                </c:pt>
                <c:pt idx="92">
                  <c:v>2.2532021620851991E-4</c:v>
                </c:pt>
                <c:pt idx="93">
                  <c:v>1.1126821819872951E-3</c:v>
                </c:pt>
                <c:pt idx="94">
                  <c:v>3.3160246598305768E-3</c:v>
                </c:pt>
                <c:pt idx="95">
                  <c:v>3.6394138573648325E-3</c:v>
                </c:pt>
                <c:pt idx="96">
                  <c:v>5.3751151424986923E-3</c:v>
                </c:pt>
                <c:pt idx="97">
                  <c:v>6.0875891402575833E-3</c:v>
                </c:pt>
                <c:pt idx="98">
                  <c:v>5.4851210428621192E-3</c:v>
                </c:pt>
                <c:pt idx="99">
                  <c:v>5.3423941381220879E-3</c:v>
                </c:pt>
                <c:pt idx="100">
                  <c:v>5.6809123962628313E-3</c:v>
                </c:pt>
                <c:pt idx="101">
                  <c:v>5.2709738051540831E-3</c:v>
                </c:pt>
                <c:pt idx="102">
                  <c:v>5.8411158918215723E-3</c:v>
                </c:pt>
                <c:pt idx="103">
                  <c:v>5.7779940308775373E-3</c:v>
                </c:pt>
                <c:pt idx="104">
                  <c:v>7.0854403756014242E-3</c:v>
                </c:pt>
                <c:pt idx="105">
                  <c:v>6.5628184838825016E-3</c:v>
                </c:pt>
                <c:pt idx="106">
                  <c:v>4.8808009869005355E-3</c:v>
                </c:pt>
                <c:pt idx="107">
                  <c:v>4.7441683110856555E-3</c:v>
                </c:pt>
                <c:pt idx="108">
                  <c:v>5.7339620805517237E-3</c:v>
                </c:pt>
                <c:pt idx="109">
                  <c:v>4.092182330068461E-3</c:v>
                </c:pt>
                <c:pt idx="110">
                  <c:v>4.1654503925501402E-3</c:v>
                </c:pt>
                <c:pt idx="111">
                  <c:v>3.94679672104002E-3</c:v>
                </c:pt>
                <c:pt idx="112">
                  <c:v>3.5053918627451532E-3</c:v>
                </c:pt>
                <c:pt idx="113">
                  <c:v>4.3114013095878947E-3</c:v>
                </c:pt>
                <c:pt idx="114">
                  <c:v>3.9626273581746295E-3</c:v>
                </c:pt>
                <c:pt idx="115">
                  <c:v>3.2549789339032776E-3</c:v>
                </c:pt>
                <c:pt idx="116">
                  <c:v>3.0034844715801884E-3</c:v>
                </c:pt>
                <c:pt idx="117">
                  <c:v>3.1282018139060473E-3</c:v>
                </c:pt>
                <c:pt idx="118">
                  <c:v>2.2533261956114783E-3</c:v>
                </c:pt>
                <c:pt idx="119">
                  <c:v>1.8215109977259443E-3</c:v>
                </c:pt>
                <c:pt idx="120">
                  <c:v>9.936781746409959E-4</c:v>
                </c:pt>
                <c:pt idx="121">
                  <c:v>1.4386259178965719E-3</c:v>
                </c:pt>
                <c:pt idx="122">
                  <c:v>1.4238069146116621E-3</c:v>
                </c:pt>
                <c:pt idx="123">
                  <c:v>2.3651714808272614E-3</c:v>
                </c:pt>
                <c:pt idx="124">
                  <c:v>2.1822231882240861E-3</c:v>
                </c:pt>
                <c:pt idx="125">
                  <c:v>3.0870380835713584E-3</c:v>
                </c:pt>
                <c:pt idx="126">
                  <c:v>2.7240257004264266E-3</c:v>
                </c:pt>
                <c:pt idx="127">
                  <c:v>4.6756752182790439E-3</c:v>
                </c:pt>
                <c:pt idx="128">
                  <c:v>3.7152113748631023E-3</c:v>
                </c:pt>
                <c:pt idx="129">
                  <c:v>2.7552251765569067E-3</c:v>
                </c:pt>
                <c:pt idx="130">
                  <c:v>3.4729133815696455E-3</c:v>
                </c:pt>
                <c:pt idx="131">
                  <c:v>3.5430817092089264E-3</c:v>
                </c:pt>
                <c:pt idx="132">
                  <c:v>3.8252124348042891E-3</c:v>
                </c:pt>
                <c:pt idx="133">
                  <c:v>3.8044473580610256E-3</c:v>
                </c:pt>
                <c:pt idx="134">
                  <c:v>3.7946247522454395E-3</c:v>
                </c:pt>
                <c:pt idx="135">
                  <c:v>3.3663602605694637E-3</c:v>
                </c:pt>
                <c:pt idx="136">
                  <c:v>3.6437052058352504E-3</c:v>
                </c:pt>
                <c:pt idx="137">
                  <c:v>2.7516343765788061E-3</c:v>
                </c:pt>
                <c:pt idx="138">
                  <c:v>3.8698828838134637E-3</c:v>
                </c:pt>
                <c:pt idx="139">
                  <c:v>2.6192471778114447E-3</c:v>
                </c:pt>
                <c:pt idx="140">
                  <c:v>3.3731525329391584E-3</c:v>
                </c:pt>
                <c:pt idx="141">
                  <c:v>4.3612896005019849E-3</c:v>
                </c:pt>
                <c:pt idx="142">
                  <c:v>4.7425411318319033E-3</c:v>
                </c:pt>
                <c:pt idx="143">
                  <c:v>4.6970774243198033E-3</c:v>
                </c:pt>
                <c:pt idx="144">
                  <c:v>4.4291220055190815E-3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B4-4AC8-B151-EE5D19FED4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58213536"/>
        <c:axId val="558212552"/>
      </c:lineChart>
      <c:dateAx>
        <c:axId val="5582135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2552"/>
        <c:crosses val="autoZero"/>
        <c:auto val="1"/>
        <c:lblOffset val="100"/>
        <c:baseTimeUnit val="days"/>
      </c:dateAx>
      <c:valAx>
        <c:axId val="55821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82135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1 Moving Avg.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'Portfolio 1'!$A$17:$A$161</c:f>
              <c:numCache>
                <c:formatCode>m/d/yyyy</c:formatCode>
                <c:ptCount val="145"/>
                <c:pt idx="0">
                  <c:v>42030</c:v>
                </c:pt>
                <c:pt idx="1">
                  <c:v>42037</c:v>
                </c:pt>
                <c:pt idx="2">
                  <c:v>42044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42100</c:v>
                </c:pt>
                <c:pt idx="11">
                  <c:v>42107</c:v>
                </c:pt>
                <c:pt idx="12">
                  <c:v>42114</c:v>
                </c:pt>
                <c:pt idx="13">
                  <c:v>42121</c:v>
                </c:pt>
                <c:pt idx="14">
                  <c:v>42128</c:v>
                </c:pt>
                <c:pt idx="15">
                  <c:v>42135</c:v>
                </c:pt>
                <c:pt idx="16">
                  <c:v>42142</c:v>
                </c:pt>
                <c:pt idx="17">
                  <c:v>42149</c:v>
                </c:pt>
                <c:pt idx="18">
                  <c:v>42156</c:v>
                </c:pt>
                <c:pt idx="19">
                  <c:v>42163</c:v>
                </c:pt>
                <c:pt idx="20">
                  <c:v>42170</c:v>
                </c:pt>
                <c:pt idx="21">
                  <c:v>42177</c:v>
                </c:pt>
                <c:pt idx="22">
                  <c:v>42184</c:v>
                </c:pt>
                <c:pt idx="23">
                  <c:v>42191</c:v>
                </c:pt>
                <c:pt idx="24">
                  <c:v>42198</c:v>
                </c:pt>
                <c:pt idx="25">
                  <c:v>42205</c:v>
                </c:pt>
                <c:pt idx="26">
                  <c:v>42212</c:v>
                </c:pt>
                <c:pt idx="27">
                  <c:v>42219</c:v>
                </c:pt>
                <c:pt idx="28">
                  <c:v>42226</c:v>
                </c:pt>
                <c:pt idx="29">
                  <c:v>42233</c:v>
                </c:pt>
                <c:pt idx="30">
                  <c:v>42240</c:v>
                </c:pt>
                <c:pt idx="31">
                  <c:v>42247</c:v>
                </c:pt>
                <c:pt idx="32">
                  <c:v>42254</c:v>
                </c:pt>
                <c:pt idx="33">
                  <c:v>42261</c:v>
                </c:pt>
                <c:pt idx="34">
                  <c:v>42268</c:v>
                </c:pt>
                <c:pt idx="35">
                  <c:v>42275</c:v>
                </c:pt>
                <c:pt idx="36">
                  <c:v>42282</c:v>
                </c:pt>
                <c:pt idx="37">
                  <c:v>42289</c:v>
                </c:pt>
                <c:pt idx="38">
                  <c:v>42296</c:v>
                </c:pt>
                <c:pt idx="39">
                  <c:v>42303</c:v>
                </c:pt>
                <c:pt idx="40">
                  <c:v>42310</c:v>
                </c:pt>
                <c:pt idx="41">
                  <c:v>42317</c:v>
                </c:pt>
                <c:pt idx="42">
                  <c:v>42324</c:v>
                </c:pt>
                <c:pt idx="43">
                  <c:v>42331</c:v>
                </c:pt>
                <c:pt idx="44">
                  <c:v>42338</c:v>
                </c:pt>
                <c:pt idx="45">
                  <c:v>42345</c:v>
                </c:pt>
                <c:pt idx="46">
                  <c:v>42352</c:v>
                </c:pt>
                <c:pt idx="47">
                  <c:v>42359</c:v>
                </c:pt>
                <c:pt idx="48">
                  <c:v>42366</c:v>
                </c:pt>
                <c:pt idx="49">
                  <c:v>42373</c:v>
                </c:pt>
                <c:pt idx="50">
                  <c:v>42380</c:v>
                </c:pt>
                <c:pt idx="51">
                  <c:v>42387</c:v>
                </c:pt>
                <c:pt idx="52">
                  <c:v>42394</c:v>
                </c:pt>
                <c:pt idx="53">
                  <c:v>42401</c:v>
                </c:pt>
                <c:pt idx="54">
                  <c:v>42408</c:v>
                </c:pt>
                <c:pt idx="55">
                  <c:v>42415</c:v>
                </c:pt>
                <c:pt idx="56">
                  <c:v>42422</c:v>
                </c:pt>
                <c:pt idx="57">
                  <c:v>42429</c:v>
                </c:pt>
                <c:pt idx="58">
                  <c:v>42436</c:v>
                </c:pt>
                <c:pt idx="59">
                  <c:v>42443</c:v>
                </c:pt>
                <c:pt idx="60">
                  <c:v>42450</c:v>
                </c:pt>
                <c:pt idx="61">
                  <c:v>42457</c:v>
                </c:pt>
                <c:pt idx="62">
                  <c:v>42464</c:v>
                </c:pt>
                <c:pt idx="63">
                  <c:v>42471</c:v>
                </c:pt>
                <c:pt idx="64">
                  <c:v>42478</c:v>
                </c:pt>
                <c:pt idx="65">
                  <c:v>42485</c:v>
                </c:pt>
                <c:pt idx="66">
                  <c:v>42492</c:v>
                </c:pt>
                <c:pt idx="67">
                  <c:v>42499</c:v>
                </c:pt>
                <c:pt idx="68">
                  <c:v>42506</c:v>
                </c:pt>
                <c:pt idx="69">
                  <c:v>42513</c:v>
                </c:pt>
                <c:pt idx="70">
                  <c:v>42520</c:v>
                </c:pt>
                <c:pt idx="71">
                  <c:v>42527</c:v>
                </c:pt>
                <c:pt idx="72">
                  <c:v>42534</c:v>
                </c:pt>
                <c:pt idx="73">
                  <c:v>42541</c:v>
                </c:pt>
                <c:pt idx="74">
                  <c:v>42548</c:v>
                </c:pt>
                <c:pt idx="75">
                  <c:v>42555</c:v>
                </c:pt>
                <c:pt idx="76">
                  <c:v>42562</c:v>
                </c:pt>
                <c:pt idx="77">
                  <c:v>42569</c:v>
                </c:pt>
                <c:pt idx="78">
                  <c:v>42576</c:v>
                </c:pt>
                <c:pt idx="79">
                  <c:v>42583</c:v>
                </c:pt>
                <c:pt idx="80">
                  <c:v>42590</c:v>
                </c:pt>
                <c:pt idx="81">
                  <c:v>42597</c:v>
                </c:pt>
                <c:pt idx="82">
                  <c:v>42604</c:v>
                </c:pt>
                <c:pt idx="83">
                  <c:v>42611</c:v>
                </c:pt>
                <c:pt idx="84">
                  <c:v>42618</c:v>
                </c:pt>
                <c:pt idx="85">
                  <c:v>42625</c:v>
                </c:pt>
                <c:pt idx="86">
                  <c:v>42632</c:v>
                </c:pt>
                <c:pt idx="87">
                  <c:v>42639</c:v>
                </c:pt>
                <c:pt idx="88">
                  <c:v>42646</c:v>
                </c:pt>
                <c:pt idx="89">
                  <c:v>42653</c:v>
                </c:pt>
                <c:pt idx="90">
                  <c:v>42660</c:v>
                </c:pt>
                <c:pt idx="91">
                  <c:v>42667</c:v>
                </c:pt>
                <c:pt idx="92">
                  <c:v>42674</c:v>
                </c:pt>
                <c:pt idx="93">
                  <c:v>42681</c:v>
                </c:pt>
                <c:pt idx="94">
                  <c:v>42688</c:v>
                </c:pt>
                <c:pt idx="95">
                  <c:v>42695</c:v>
                </c:pt>
                <c:pt idx="96">
                  <c:v>42702</c:v>
                </c:pt>
                <c:pt idx="97">
                  <c:v>42709</c:v>
                </c:pt>
                <c:pt idx="98">
                  <c:v>42716</c:v>
                </c:pt>
                <c:pt idx="99">
                  <c:v>42723</c:v>
                </c:pt>
                <c:pt idx="100">
                  <c:v>42730</c:v>
                </c:pt>
                <c:pt idx="101">
                  <c:v>42737</c:v>
                </c:pt>
                <c:pt idx="102">
                  <c:v>42744</c:v>
                </c:pt>
                <c:pt idx="103">
                  <c:v>42751</c:v>
                </c:pt>
                <c:pt idx="104">
                  <c:v>42758</c:v>
                </c:pt>
                <c:pt idx="105">
                  <c:v>42765</c:v>
                </c:pt>
                <c:pt idx="106">
                  <c:v>42772</c:v>
                </c:pt>
                <c:pt idx="107">
                  <c:v>42779</c:v>
                </c:pt>
                <c:pt idx="108">
                  <c:v>42786</c:v>
                </c:pt>
                <c:pt idx="109">
                  <c:v>42793</c:v>
                </c:pt>
                <c:pt idx="110">
                  <c:v>42800</c:v>
                </c:pt>
                <c:pt idx="111">
                  <c:v>42807</c:v>
                </c:pt>
                <c:pt idx="112">
                  <c:v>42814</c:v>
                </c:pt>
                <c:pt idx="113">
                  <c:v>42821</c:v>
                </c:pt>
                <c:pt idx="114">
                  <c:v>42828</c:v>
                </c:pt>
                <c:pt idx="115">
                  <c:v>42835</c:v>
                </c:pt>
                <c:pt idx="116">
                  <c:v>42842</c:v>
                </c:pt>
                <c:pt idx="117">
                  <c:v>42849</c:v>
                </c:pt>
                <c:pt idx="118">
                  <c:v>42856</c:v>
                </c:pt>
                <c:pt idx="119">
                  <c:v>42863</c:v>
                </c:pt>
                <c:pt idx="120">
                  <c:v>42870</c:v>
                </c:pt>
                <c:pt idx="121">
                  <c:v>42877</c:v>
                </c:pt>
                <c:pt idx="122">
                  <c:v>42884</c:v>
                </c:pt>
                <c:pt idx="123">
                  <c:v>42891</c:v>
                </c:pt>
                <c:pt idx="124">
                  <c:v>42898</c:v>
                </c:pt>
                <c:pt idx="125">
                  <c:v>42905</c:v>
                </c:pt>
                <c:pt idx="126">
                  <c:v>42912</c:v>
                </c:pt>
                <c:pt idx="127">
                  <c:v>42919</c:v>
                </c:pt>
                <c:pt idx="128">
                  <c:v>42926</c:v>
                </c:pt>
                <c:pt idx="129">
                  <c:v>42933</c:v>
                </c:pt>
                <c:pt idx="130">
                  <c:v>42940</c:v>
                </c:pt>
                <c:pt idx="131">
                  <c:v>42947</c:v>
                </c:pt>
                <c:pt idx="132">
                  <c:v>42954</c:v>
                </c:pt>
                <c:pt idx="133">
                  <c:v>42961</c:v>
                </c:pt>
                <c:pt idx="134">
                  <c:v>42968</c:v>
                </c:pt>
                <c:pt idx="135">
                  <c:v>42975</c:v>
                </c:pt>
                <c:pt idx="136">
                  <c:v>42982</c:v>
                </c:pt>
                <c:pt idx="137">
                  <c:v>42989</c:v>
                </c:pt>
                <c:pt idx="138">
                  <c:v>42996</c:v>
                </c:pt>
                <c:pt idx="139">
                  <c:v>43003</c:v>
                </c:pt>
                <c:pt idx="140">
                  <c:v>43010</c:v>
                </c:pt>
                <c:pt idx="141">
                  <c:v>43017</c:v>
                </c:pt>
                <c:pt idx="142">
                  <c:v>43024</c:v>
                </c:pt>
                <c:pt idx="143">
                  <c:v>43031</c:v>
                </c:pt>
                <c:pt idx="144">
                  <c:v>43038</c:v>
                </c:pt>
              </c:numCache>
            </c:numRef>
          </c:cat>
          <c:val>
            <c:numRef>
              <c:f>'Portfolio 1'!$Q$17:$Q$161</c:f>
              <c:numCache>
                <c:formatCode>0.00%</c:formatCode>
                <c:ptCount val="145"/>
                <c:pt idx="0">
                  <c:v>6.9169087577261304E-3</c:v>
                </c:pt>
                <c:pt idx="1">
                  <c:v>7.4798489184236304E-3</c:v>
                </c:pt>
                <c:pt idx="2">
                  <c:v>7.5315080262495782E-3</c:v>
                </c:pt>
                <c:pt idx="3">
                  <c:v>7.062240820529888E-3</c:v>
                </c:pt>
                <c:pt idx="4">
                  <c:v>6.2462603328758666E-3</c:v>
                </c:pt>
                <c:pt idx="5">
                  <c:v>7.3691219730090407E-3</c:v>
                </c:pt>
                <c:pt idx="6">
                  <c:v>8.5195688984454239E-3</c:v>
                </c:pt>
                <c:pt idx="7">
                  <c:v>6.1397781134938595E-3</c:v>
                </c:pt>
                <c:pt idx="8">
                  <c:v>3.3614099494831081E-3</c:v>
                </c:pt>
                <c:pt idx="9">
                  <c:v>1.9973697891459735E-3</c:v>
                </c:pt>
                <c:pt idx="10">
                  <c:v>1.7371986516491386E-3</c:v>
                </c:pt>
                <c:pt idx="11">
                  <c:v>1.2564234076186066E-3</c:v>
                </c:pt>
                <c:pt idx="12">
                  <c:v>1.5392790614289179E-3</c:v>
                </c:pt>
                <c:pt idx="13">
                  <c:v>6.1228133557860722E-4</c:v>
                </c:pt>
                <c:pt idx="14">
                  <c:v>4.1526765770499418E-4</c:v>
                </c:pt>
                <c:pt idx="15">
                  <c:v>6.8990835982589308E-4</c:v>
                </c:pt>
                <c:pt idx="16">
                  <c:v>4.7672826106381081E-4</c:v>
                </c:pt>
                <c:pt idx="17">
                  <c:v>1.3085658802024155E-3</c:v>
                </c:pt>
                <c:pt idx="18">
                  <c:v>1.1592442319893377E-3</c:v>
                </c:pt>
                <c:pt idx="19">
                  <c:v>7.3008612518086569E-4</c:v>
                </c:pt>
                <c:pt idx="20">
                  <c:v>1.8070243766420996E-3</c:v>
                </c:pt>
                <c:pt idx="21">
                  <c:v>2.8375348789029115E-3</c:v>
                </c:pt>
                <c:pt idx="22">
                  <c:v>2.0250342209856024E-3</c:v>
                </c:pt>
                <c:pt idx="23">
                  <c:v>2.314256368101085E-3</c:v>
                </c:pt>
                <c:pt idx="24">
                  <c:v>1.8863782774945327E-3</c:v>
                </c:pt>
                <c:pt idx="25">
                  <c:v>1.0207151792040422E-3</c:v>
                </c:pt>
                <c:pt idx="26">
                  <c:v>2.5427058036576189E-3</c:v>
                </c:pt>
                <c:pt idx="27">
                  <c:v>2.6192037911812391E-3</c:v>
                </c:pt>
                <c:pt idx="28">
                  <c:v>2.1375055660984598E-3</c:v>
                </c:pt>
                <c:pt idx="29">
                  <c:v>2.6461239880477941E-4</c:v>
                </c:pt>
                <c:pt idx="30">
                  <c:v>9.9177994761214428E-4</c:v>
                </c:pt>
                <c:pt idx="31">
                  <c:v>5.9046150718279882E-4</c:v>
                </c:pt>
                <c:pt idx="32">
                  <c:v>2.0624660871175694E-3</c:v>
                </c:pt>
                <c:pt idx="33">
                  <c:v>8.1394166069263861E-4</c:v>
                </c:pt>
                <c:pt idx="34">
                  <c:v>2.1569472557456224E-3</c:v>
                </c:pt>
                <c:pt idx="35">
                  <c:v>3.5974032881803115E-3</c:v>
                </c:pt>
                <c:pt idx="36">
                  <c:v>3.7588148193189088E-3</c:v>
                </c:pt>
                <c:pt idx="37">
                  <c:v>5.566706922986938E-3</c:v>
                </c:pt>
                <c:pt idx="38">
                  <c:v>6.3972952719928118E-3</c:v>
                </c:pt>
                <c:pt idx="39">
                  <c:v>5.609360175319514E-3</c:v>
                </c:pt>
                <c:pt idx="40">
                  <c:v>5.859393956525614E-3</c:v>
                </c:pt>
                <c:pt idx="41">
                  <c:v>6.3237469949886764E-3</c:v>
                </c:pt>
                <c:pt idx="42">
                  <c:v>8.2226828624570644E-3</c:v>
                </c:pt>
                <c:pt idx="43">
                  <c:v>8.4777716631343134E-3</c:v>
                </c:pt>
                <c:pt idx="44">
                  <c:v>7.4332243731705791E-3</c:v>
                </c:pt>
                <c:pt idx="45">
                  <c:v>7.862277873692541E-3</c:v>
                </c:pt>
                <c:pt idx="46">
                  <c:v>7.690855160983872E-3</c:v>
                </c:pt>
                <c:pt idx="47">
                  <c:v>6.3092569279766557E-3</c:v>
                </c:pt>
                <c:pt idx="48">
                  <c:v>7.0510234215458963E-3</c:v>
                </c:pt>
                <c:pt idx="49">
                  <c:v>3.9749652234027637E-3</c:v>
                </c:pt>
                <c:pt idx="50">
                  <c:v>4.6976126606461318E-4</c:v>
                </c:pt>
                <c:pt idx="51">
                  <c:v>1.1916825125193192E-3</c:v>
                </c:pt>
                <c:pt idx="52">
                  <c:v>2.2724276567279295E-3</c:v>
                </c:pt>
                <c:pt idx="53">
                  <c:v>7.5519863318785144E-4</c:v>
                </c:pt>
                <c:pt idx="54">
                  <c:v>-1.2707828692224328E-3</c:v>
                </c:pt>
                <c:pt idx="55">
                  <c:v>-6.997420854771135E-4</c:v>
                </c:pt>
                <c:pt idx="56">
                  <c:v>-7.0297034831162382E-4</c:v>
                </c:pt>
                <c:pt idx="57">
                  <c:v>3.3027482234904479E-4</c:v>
                </c:pt>
                <c:pt idx="58">
                  <c:v>1.0806437833409557E-3</c:v>
                </c:pt>
                <c:pt idx="59">
                  <c:v>2.9665539351110613E-3</c:v>
                </c:pt>
                <c:pt idx="60">
                  <c:v>1.7745785854666313E-3</c:v>
                </c:pt>
                <c:pt idx="61">
                  <c:v>4.9335393259866073E-3</c:v>
                </c:pt>
                <c:pt idx="62">
                  <c:v>4.9577447601212689E-3</c:v>
                </c:pt>
                <c:pt idx="63">
                  <c:v>4.0719892587662851E-3</c:v>
                </c:pt>
                <c:pt idx="64">
                  <c:v>4.0160673837330565E-3</c:v>
                </c:pt>
                <c:pt idx="65">
                  <c:v>5.8908594929194995E-3</c:v>
                </c:pt>
                <c:pt idx="66">
                  <c:v>7.0670335866351653E-3</c:v>
                </c:pt>
                <c:pt idx="67">
                  <c:v>6.0951531170486926E-3</c:v>
                </c:pt>
                <c:pt idx="68">
                  <c:v>4.0494543707727919E-3</c:v>
                </c:pt>
                <c:pt idx="69">
                  <c:v>4.7121373196225211E-3</c:v>
                </c:pt>
                <c:pt idx="70">
                  <c:v>2.4530130994976067E-3</c:v>
                </c:pt>
                <c:pt idx="71">
                  <c:v>1.4792325957691281E-3</c:v>
                </c:pt>
                <c:pt idx="72">
                  <c:v>2.3548786414040557E-3</c:v>
                </c:pt>
                <c:pt idx="73">
                  <c:v>1.19751939775402E-4</c:v>
                </c:pt>
                <c:pt idx="74">
                  <c:v>1.2010655383695569E-3</c:v>
                </c:pt>
                <c:pt idx="75">
                  <c:v>2.2026161111435428E-3</c:v>
                </c:pt>
                <c:pt idx="76">
                  <c:v>1.6822483308034852E-3</c:v>
                </c:pt>
                <c:pt idx="77">
                  <c:v>3.6017493618959568E-3</c:v>
                </c:pt>
                <c:pt idx="78">
                  <c:v>2.1827688718732323E-3</c:v>
                </c:pt>
                <c:pt idx="79">
                  <c:v>2.4866372632332393E-3</c:v>
                </c:pt>
                <c:pt idx="80">
                  <c:v>3.3446297918899946E-3</c:v>
                </c:pt>
                <c:pt idx="81">
                  <c:v>2.3497254999765627E-3</c:v>
                </c:pt>
                <c:pt idx="82">
                  <c:v>3.0598375656057243E-3</c:v>
                </c:pt>
                <c:pt idx="83">
                  <c:v>2.9002122145892575E-3</c:v>
                </c:pt>
                <c:pt idx="84">
                  <c:v>1.6891550354754983E-4</c:v>
                </c:pt>
                <c:pt idx="85">
                  <c:v>2.3478529254384204E-3</c:v>
                </c:pt>
                <c:pt idx="86">
                  <c:v>2.7782152854457019E-3</c:v>
                </c:pt>
                <c:pt idx="87">
                  <c:v>2.3991952582758324E-3</c:v>
                </c:pt>
                <c:pt idx="88">
                  <c:v>1.6943364778359794E-3</c:v>
                </c:pt>
                <c:pt idx="89">
                  <c:v>6.3348588991605896E-4</c:v>
                </c:pt>
                <c:pt idx="90">
                  <c:v>1.9612987214603583E-4</c:v>
                </c:pt>
                <c:pt idx="91">
                  <c:v>7.2669107052357462E-5</c:v>
                </c:pt>
                <c:pt idx="92">
                  <c:v>2.2532021620851991E-4</c:v>
                </c:pt>
                <c:pt idx="93">
                  <c:v>1.1126821819872951E-3</c:v>
                </c:pt>
                <c:pt idx="94">
                  <c:v>3.3160246598305768E-3</c:v>
                </c:pt>
                <c:pt idx="95">
                  <c:v>3.6394138573648325E-3</c:v>
                </c:pt>
                <c:pt idx="96">
                  <c:v>5.3751151424986923E-3</c:v>
                </c:pt>
                <c:pt idx="97">
                  <c:v>6.0875891402575833E-3</c:v>
                </c:pt>
                <c:pt idx="98">
                  <c:v>5.4851210428621192E-3</c:v>
                </c:pt>
                <c:pt idx="99">
                  <c:v>5.3423941381220879E-3</c:v>
                </c:pt>
                <c:pt idx="100">
                  <c:v>5.6809123962628313E-3</c:v>
                </c:pt>
                <c:pt idx="101">
                  <c:v>5.2709738051540831E-3</c:v>
                </c:pt>
                <c:pt idx="102">
                  <c:v>5.8411158918215723E-3</c:v>
                </c:pt>
                <c:pt idx="103">
                  <c:v>5.7779940308775373E-3</c:v>
                </c:pt>
                <c:pt idx="104">
                  <c:v>7.0854403756014242E-3</c:v>
                </c:pt>
                <c:pt idx="105">
                  <c:v>6.5628184838825016E-3</c:v>
                </c:pt>
                <c:pt idx="106">
                  <c:v>4.8808009869005355E-3</c:v>
                </c:pt>
                <c:pt idx="107">
                  <c:v>4.7441683110856555E-3</c:v>
                </c:pt>
                <c:pt idx="108">
                  <c:v>5.7339620805517237E-3</c:v>
                </c:pt>
                <c:pt idx="109">
                  <c:v>4.092182330068461E-3</c:v>
                </c:pt>
                <c:pt idx="110">
                  <c:v>4.1654503925501402E-3</c:v>
                </c:pt>
                <c:pt idx="111">
                  <c:v>3.94679672104002E-3</c:v>
                </c:pt>
                <c:pt idx="112">
                  <c:v>3.5053918627451532E-3</c:v>
                </c:pt>
                <c:pt idx="113">
                  <c:v>4.3114013095878947E-3</c:v>
                </c:pt>
                <c:pt idx="114">
                  <c:v>3.9626273581746295E-3</c:v>
                </c:pt>
                <c:pt idx="115">
                  <c:v>3.2549789339032776E-3</c:v>
                </c:pt>
                <c:pt idx="116">
                  <c:v>3.0034844715801884E-3</c:v>
                </c:pt>
                <c:pt idx="117">
                  <c:v>3.1282018139060473E-3</c:v>
                </c:pt>
                <c:pt idx="118">
                  <c:v>2.2533261956114783E-3</c:v>
                </c:pt>
                <c:pt idx="119">
                  <c:v>1.8215109977259443E-3</c:v>
                </c:pt>
                <c:pt idx="120">
                  <c:v>9.936781746409959E-4</c:v>
                </c:pt>
                <c:pt idx="121">
                  <c:v>1.4386259178965719E-3</c:v>
                </c:pt>
                <c:pt idx="122">
                  <c:v>1.4238069146116621E-3</c:v>
                </c:pt>
                <c:pt idx="123">
                  <c:v>2.3651714808272614E-3</c:v>
                </c:pt>
                <c:pt idx="124">
                  <c:v>2.1822231882240861E-3</c:v>
                </c:pt>
                <c:pt idx="125">
                  <c:v>3.0870380835713584E-3</c:v>
                </c:pt>
                <c:pt idx="126">
                  <c:v>2.7240257004264266E-3</c:v>
                </c:pt>
                <c:pt idx="127">
                  <c:v>4.6756752182790439E-3</c:v>
                </c:pt>
                <c:pt idx="128">
                  <c:v>3.7152113748631023E-3</c:v>
                </c:pt>
                <c:pt idx="129">
                  <c:v>2.7552251765569067E-3</c:v>
                </c:pt>
                <c:pt idx="130">
                  <c:v>3.4729133815696455E-3</c:v>
                </c:pt>
                <c:pt idx="131">
                  <c:v>3.5430817092089264E-3</c:v>
                </c:pt>
                <c:pt idx="132">
                  <c:v>3.8252124348042891E-3</c:v>
                </c:pt>
                <c:pt idx="133">
                  <c:v>3.8044473580610256E-3</c:v>
                </c:pt>
                <c:pt idx="134">
                  <c:v>3.7946247522454395E-3</c:v>
                </c:pt>
                <c:pt idx="135">
                  <c:v>3.3663602605694637E-3</c:v>
                </c:pt>
                <c:pt idx="136">
                  <c:v>3.6437052058352504E-3</c:v>
                </c:pt>
                <c:pt idx="137">
                  <c:v>2.7516343765788061E-3</c:v>
                </c:pt>
                <c:pt idx="138">
                  <c:v>3.8698828838134637E-3</c:v>
                </c:pt>
                <c:pt idx="139">
                  <c:v>2.6192471778114447E-3</c:v>
                </c:pt>
                <c:pt idx="140">
                  <c:v>3.3731525329391584E-3</c:v>
                </c:pt>
                <c:pt idx="141">
                  <c:v>4.3612896005019849E-3</c:v>
                </c:pt>
                <c:pt idx="142">
                  <c:v>4.7425411318319033E-3</c:v>
                </c:pt>
                <c:pt idx="143">
                  <c:v>4.6970774243198033E-3</c:v>
                </c:pt>
                <c:pt idx="144">
                  <c:v>4.4291220055190815E-3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67-4C34-A048-482291679D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2592928"/>
        <c:axId val="392592272"/>
      </c:lineChart>
      <c:dateAx>
        <c:axId val="392592928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92272"/>
        <c:crosses val="autoZero"/>
        <c:auto val="1"/>
        <c:lblOffset val="100"/>
        <c:baseTimeUnit val="days"/>
      </c:dateAx>
      <c:valAx>
        <c:axId val="39259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2592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2 Moving</a:t>
            </a:r>
            <a:r>
              <a:rPr lang="en-US" baseline="0"/>
              <a:t> Avg.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'Portfolio 2'!$A$17:$A$161</c:f>
              <c:numCache>
                <c:formatCode>m/d/yyyy</c:formatCode>
                <c:ptCount val="145"/>
                <c:pt idx="0">
                  <c:v>42030</c:v>
                </c:pt>
                <c:pt idx="1">
                  <c:v>42037</c:v>
                </c:pt>
                <c:pt idx="2">
                  <c:v>42044</c:v>
                </c:pt>
                <c:pt idx="3">
                  <c:v>42051</c:v>
                </c:pt>
                <c:pt idx="4">
                  <c:v>42058</c:v>
                </c:pt>
                <c:pt idx="5">
                  <c:v>42065</c:v>
                </c:pt>
                <c:pt idx="6">
                  <c:v>42072</c:v>
                </c:pt>
                <c:pt idx="7">
                  <c:v>42079</c:v>
                </c:pt>
                <c:pt idx="8">
                  <c:v>42086</c:v>
                </c:pt>
                <c:pt idx="9">
                  <c:v>42093</c:v>
                </c:pt>
                <c:pt idx="10">
                  <c:v>42100</c:v>
                </c:pt>
                <c:pt idx="11">
                  <c:v>42107</c:v>
                </c:pt>
                <c:pt idx="12">
                  <c:v>42114</c:v>
                </c:pt>
                <c:pt idx="13">
                  <c:v>42121</c:v>
                </c:pt>
                <c:pt idx="14">
                  <c:v>42128</c:v>
                </c:pt>
                <c:pt idx="15">
                  <c:v>42135</c:v>
                </c:pt>
                <c:pt idx="16">
                  <c:v>42142</c:v>
                </c:pt>
                <c:pt idx="17">
                  <c:v>42149</c:v>
                </c:pt>
                <c:pt idx="18">
                  <c:v>42156</c:v>
                </c:pt>
                <c:pt idx="19">
                  <c:v>42163</c:v>
                </c:pt>
                <c:pt idx="20">
                  <c:v>42170</c:v>
                </c:pt>
                <c:pt idx="21">
                  <c:v>42177</c:v>
                </c:pt>
                <c:pt idx="22">
                  <c:v>42184</c:v>
                </c:pt>
                <c:pt idx="23">
                  <c:v>42191</c:v>
                </c:pt>
                <c:pt idx="24">
                  <c:v>42198</c:v>
                </c:pt>
                <c:pt idx="25">
                  <c:v>42205</c:v>
                </c:pt>
                <c:pt idx="26">
                  <c:v>42212</c:v>
                </c:pt>
                <c:pt idx="27">
                  <c:v>42219</c:v>
                </c:pt>
                <c:pt idx="28">
                  <c:v>42226</c:v>
                </c:pt>
                <c:pt idx="29">
                  <c:v>42233</c:v>
                </c:pt>
                <c:pt idx="30">
                  <c:v>42240</c:v>
                </c:pt>
                <c:pt idx="31">
                  <c:v>42247</c:v>
                </c:pt>
                <c:pt idx="32">
                  <c:v>42254</c:v>
                </c:pt>
                <c:pt idx="33">
                  <c:v>42261</c:v>
                </c:pt>
                <c:pt idx="34">
                  <c:v>42268</c:v>
                </c:pt>
                <c:pt idx="35">
                  <c:v>42275</c:v>
                </c:pt>
                <c:pt idx="36">
                  <c:v>42282</c:v>
                </c:pt>
                <c:pt idx="37">
                  <c:v>42289</c:v>
                </c:pt>
                <c:pt idx="38">
                  <c:v>42296</c:v>
                </c:pt>
                <c:pt idx="39">
                  <c:v>42303</c:v>
                </c:pt>
                <c:pt idx="40">
                  <c:v>42310</c:v>
                </c:pt>
                <c:pt idx="41">
                  <c:v>42317</c:v>
                </c:pt>
                <c:pt idx="42">
                  <c:v>42324</c:v>
                </c:pt>
                <c:pt idx="43">
                  <c:v>42331</c:v>
                </c:pt>
                <c:pt idx="44">
                  <c:v>42338</c:v>
                </c:pt>
                <c:pt idx="45">
                  <c:v>42345</c:v>
                </c:pt>
                <c:pt idx="46">
                  <c:v>42352</c:v>
                </c:pt>
                <c:pt idx="47">
                  <c:v>42359</c:v>
                </c:pt>
                <c:pt idx="48">
                  <c:v>42366</c:v>
                </c:pt>
                <c:pt idx="49">
                  <c:v>42373</c:v>
                </c:pt>
                <c:pt idx="50">
                  <c:v>42380</c:v>
                </c:pt>
                <c:pt idx="51">
                  <c:v>42387</c:v>
                </c:pt>
                <c:pt idx="52">
                  <c:v>42394</c:v>
                </c:pt>
                <c:pt idx="53">
                  <c:v>42401</c:v>
                </c:pt>
                <c:pt idx="54">
                  <c:v>42408</c:v>
                </c:pt>
                <c:pt idx="55">
                  <c:v>42415</c:v>
                </c:pt>
                <c:pt idx="56">
                  <c:v>42422</c:v>
                </c:pt>
                <c:pt idx="57">
                  <c:v>42429</c:v>
                </c:pt>
                <c:pt idx="58">
                  <c:v>42436</c:v>
                </c:pt>
                <c:pt idx="59">
                  <c:v>42443</c:v>
                </c:pt>
                <c:pt idx="60">
                  <c:v>42450</c:v>
                </c:pt>
                <c:pt idx="61">
                  <c:v>42457</c:v>
                </c:pt>
                <c:pt idx="62">
                  <c:v>42464</c:v>
                </c:pt>
                <c:pt idx="63">
                  <c:v>42471</c:v>
                </c:pt>
                <c:pt idx="64">
                  <c:v>42478</c:v>
                </c:pt>
                <c:pt idx="65">
                  <c:v>42485</c:v>
                </c:pt>
                <c:pt idx="66">
                  <c:v>42492</c:v>
                </c:pt>
                <c:pt idx="67">
                  <c:v>42499</c:v>
                </c:pt>
                <c:pt idx="68">
                  <c:v>42506</c:v>
                </c:pt>
                <c:pt idx="69">
                  <c:v>42513</c:v>
                </c:pt>
                <c:pt idx="70">
                  <c:v>42520</c:v>
                </c:pt>
                <c:pt idx="71">
                  <c:v>42527</c:v>
                </c:pt>
                <c:pt idx="72">
                  <c:v>42534</c:v>
                </c:pt>
                <c:pt idx="73">
                  <c:v>42541</c:v>
                </c:pt>
                <c:pt idx="74">
                  <c:v>42548</c:v>
                </c:pt>
                <c:pt idx="75">
                  <c:v>42555</c:v>
                </c:pt>
                <c:pt idx="76">
                  <c:v>42562</c:v>
                </c:pt>
                <c:pt idx="77">
                  <c:v>42569</c:v>
                </c:pt>
                <c:pt idx="78">
                  <c:v>42576</c:v>
                </c:pt>
                <c:pt idx="79">
                  <c:v>42583</c:v>
                </c:pt>
                <c:pt idx="80">
                  <c:v>42590</c:v>
                </c:pt>
                <c:pt idx="81">
                  <c:v>42597</c:v>
                </c:pt>
                <c:pt idx="82">
                  <c:v>42604</c:v>
                </c:pt>
                <c:pt idx="83">
                  <c:v>42611</c:v>
                </c:pt>
                <c:pt idx="84">
                  <c:v>42618</c:v>
                </c:pt>
                <c:pt idx="85">
                  <c:v>42625</c:v>
                </c:pt>
                <c:pt idx="86">
                  <c:v>42632</c:v>
                </c:pt>
                <c:pt idx="87">
                  <c:v>42639</c:v>
                </c:pt>
                <c:pt idx="88">
                  <c:v>42646</c:v>
                </c:pt>
                <c:pt idx="89">
                  <c:v>42653</c:v>
                </c:pt>
                <c:pt idx="90">
                  <c:v>42660</c:v>
                </c:pt>
                <c:pt idx="91">
                  <c:v>42667</c:v>
                </c:pt>
                <c:pt idx="92">
                  <c:v>42674</c:v>
                </c:pt>
                <c:pt idx="93">
                  <c:v>42681</c:v>
                </c:pt>
                <c:pt idx="94">
                  <c:v>42688</c:v>
                </c:pt>
                <c:pt idx="95">
                  <c:v>42695</c:v>
                </c:pt>
                <c:pt idx="96">
                  <c:v>42702</c:v>
                </c:pt>
                <c:pt idx="97">
                  <c:v>42709</c:v>
                </c:pt>
                <c:pt idx="98">
                  <c:v>42716</c:v>
                </c:pt>
                <c:pt idx="99">
                  <c:v>42723</c:v>
                </c:pt>
                <c:pt idx="100">
                  <c:v>42730</c:v>
                </c:pt>
                <c:pt idx="101">
                  <c:v>42737</c:v>
                </c:pt>
                <c:pt idx="102">
                  <c:v>42744</c:v>
                </c:pt>
                <c:pt idx="103">
                  <c:v>42751</c:v>
                </c:pt>
                <c:pt idx="104">
                  <c:v>42758</c:v>
                </c:pt>
                <c:pt idx="105">
                  <c:v>42765</c:v>
                </c:pt>
                <c:pt idx="106">
                  <c:v>42772</c:v>
                </c:pt>
                <c:pt idx="107">
                  <c:v>42779</c:v>
                </c:pt>
                <c:pt idx="108">
                  <c:v>42786</c:v>
                </c:pt>
                <c:pt idx="109">
                  <c:v>42793</c:v>
                </c:pt>
                <c:pt idx="110">
                  <c:v>42800</c:v>
                </c:pt>
                <c:pt idx="111">
                  <c:v>42807</c:v>
                </c:pt>
                <c:pt idx="112">
                  <c:v>42814</c:v>
                </c:pt>
                <c:pt idx="113">
                  <c:v>42821</c:v>
                </c:pt>
                <c:pt idx="114">
                  <c:v>42828</c:v>
                </c:pt>
                <c:pt idx="115">
                  <c:v>42835</c:v>
                </c:pt>
                <c:pt idx="116">
                  <c:v>42842</c:v>
                </c:pt>
                <c:pt idx="117">
                  <c:v>42849</c:v>
                </c:pt>
                <c:pt idx="118">
                  <c:v>42856</c:v>
                </c:pt>
                <c:pt idx="119">
                  <c:v>42863</c:v>
                </c:pt>
                <c:pt idx="120">
                  <c:v>42870</c:v>
                </c:pt>
                <c:pt idx="121">
                  <c:v>42877</c:v>
                </c:pt>
                <c:pt idx="122">
                  <c:v>42884</c:v>
                </c:pt>
                <c:pt idx="123">
                  <c:v>42891</c:v>
                </c:pt>
                <c:pt idx="124">
                  <c:v>42898</c:v>
                </c:pt>
                <c:pt idx="125">
                  <c:v>42905</c:v>
                </c:pt>
                <c:pt idx="126">
                  <c:v>42912</c:v>
                </c:pt>
                <c:pt idx="127">
                  <c:v>42919</c:v>
                </c:pt>
                <c:pt idx="128">
                  <c:v>42926</c:v>
                </c:pt>
                <c:pt idx="129">
                  <c:v>42933</c:v>
                </c:pt>
                <c:pt idx="130">
                  <c:v>42940</c:v>
                </c:pt>
                <c:pt idx="131">
                  <c:v>42947</c:v>
                </c:pt>
                <c:pt idx="132">
                  <c:v>42954</c:v>
                </c:pt>
                <c:pt idx="133">
                  <c:v>42961</c:v>
                </c:pt>
                <c:pt idx="134">
                  <c:v>42968</c:v>
                </c:pt>
                <c:pt idx="135">
                  <c:v>42975</c:v>
                </c:pt>
                <c:pt idx="136">
                  <c:v>42982</c:v>
                </c:pt>
                <c:pt idx="137">
                  <c:v>42989</c:v>
                </c:pt>
                <c:pt idx="138">
                  <c:v>42996</c:v>
                </c:pt>
                <c:pt idx="139">
                  <c:v>43003</c:v>
                </c:pt>
                <c:pt idx="140">
                  <c:v>43010</c:v>
                </c:pt>
                <c:pt idx="141">
                  <c:v>43017</c:v>
                </c:pt>
                <c:pt idx="142">
                  <c:v>43024</c:v>
                </c:pt>
                <c:pt idx="143">
                  <c:v>43031</c:v>
                </c:pt>
                <c:pt idx="144">
                  <c:v>43038</c:v>
                </c:pt>
              </c:numCache>
            </c:numRef>
          </c:cat>
          <c:val>
            <c:numRef>
              <c:f>'Portfolio 2'!$S$17:$S$161</c:f>
              <c:numCache>
                <c:formatCode>0.00%</c:formatCode>
                <c:ptCount val="145"/>
                <c:pt idx="0">
                  <c:v>7.1398116593410846E-3</c:v>
                </c:pt>
                <c:pt idx="1">
                  <c:v>7.9838059637666135E-3</c:v>
                </c:pt>
                <c:pt idx="2">
                  <c:v>9.2519343772487859E-3</c:v>
                </c:pt>
                <c:pt idx="3">
                  <c:v>8.4296518870906247E-3</c:v>
                </c:pt>
                <c:pt idx="4">
                  <c:v>8.3248834745181105E-3</c:v>
                </c:pt>
                <c:pt idx="5">
                  <c:v>8.3949812231309887E-3</c:v>
                </c:pt>
                <c:pt idx="6">
                  <c:v>9.8662179668407152E-3</c:v>
                </c:pt>
                <c:pt idx="7">
                  <c:v>7.5790929024729453E-3</c:v>
                </c:pt>
                <c:pt idx="8">
                  <c:v>4.837678784857774E-3</c:v>
                </c:pt>
                <c:pt idx="9">
                  <c:v>2.6043303704003117E-3</c:v>
                </c:pt>
                <c:pt idx="10">
                  <c:v>2.1511716518812329E-3</c:v>
                </c:pt>
                <c:pt idx="11">
                  <c:v>1.529638153697654E-3</c:v>
                </c:pt>
                <c:pt idx="12">
                  <c:v>1.7722238249427982E-3</c:v>
                </c:pt>
                <c:pt idx="13">
                  <c:v>1.1134232684208356E-3</c:v>
                </c:pt>
                <c:pt idx="14">
                  <c:v>-2.0034820783529781E-4</c:v>
                </c:pt>
                <c:pt idx="15">
                  <c:v>5.1141421583141054E-4</c:v>
                </c:pt>
                <c:pt idx="16">
                  <c:v>-5.8828544990956373E-4</c:v>
                </c:pt>
                <c:pt idx="17">
                  <c:v>1.0110503084241622E-3</c:v>
                </c:pt>
                <c:pt idx="18">
                  <c:v>9.4680056255242131E-5</c:v>
                </c:pt>
                <c:pt idx="19">
                  <c:v>-1.6449133489503305E-4</c:v>
                </c:pt>
                <c:pt idx="20">
                  <c:v>9.4146686951343973E-4</c:v>
                </c:pt>
                <c:pt idx="21">
                  <c:v>2.332812014866059E-3</c:v>
                </c:pt>
                <c:pt idx="22">
                  <c:v>1.5239388111669963E-3</c:v>
                </c:pt>
                <c:pt idx="23">
                  <c:v>2.0814569352792904E-3</c:v>
                </c:pt>
                <c:pt idx="24">
                  <c:v>3.0624487180246959E-3</c:v>
                </c:pt>
                <c:pt idx="25">
                  <c:v>2.7088817453358519E-3</c:v>
                </c:pt>
                <c:pt idx="26">
                  <c:v>3.8345443239708285E-3</c:v>
                </c:pt>
                <c:pt idx="27">
                  <c:v>4.3821490150734313E-3</c:v>
                </c:pt>
                <c:pt idx="28">
                  <c:v>4.7672430872783807E-3</c:v>
                </c:pt>
                <c:pt idx="29">
                  <c:v>2.0751489887872883E-3</c:v>
                </c:pt>
                <c:pt idx="30">
                  <c:v>3.4823658971113018E-3</c:v>
                </c:pt>
                <c:pt idx="31">
                  <c:v>3.1450613934609051E-3</c:v>
                </c:pt>
                <c:pt idx="32">
                  <c:v>3.8022038074466747E-3</c:v>
                </c:pt>
                <c:pt idx="33">
                  <c:v>2.8460792837389898E-3</c:v>
                </c:pt>
                <c:pt idx="34">
                  <c:v>4.5635942994622335E-3</c:v>
                </c:pt>
                <c:pt idx="35">
                  <c:v>4.7923327205451121E-3</c:v>
                </c:pt>
                <c:pt idx="36">
                  <c:v>3.714278029946077E-3</c:v>
                </c:pt>
                <c:pt idx="37">
                  <c:v>3.9224730639944297E-3</c:v>
                </c:pt>
                <c:pt idx="38">
                  <c:v>5.1080107539992836E-3</c:v>
                </c:pt>
                <c:pt idx="39">
                  <c:v>3.3467724487135277E-3</c:v>
                </c:pt>
                <c:pt idx="40">
                  <c:v>3.6051465279853586E-3</c:v>
                </c:pt>
                <c:pt idx="41">
                  <c:v>5.0119937223325785E-3</c:v>
                </c:pt>
                <c:pt idx="42">
                  <c:v>6.3795592382084208E-3</c:v>
                </c:pt>
                <c:pt idx="43">
                  <c:v>6.8631928108122556E-3</c:v>
                </c:pt>
                <c:pt idx="44">
                  <c:v>6.0024514098070232E-3</c:v>
                </c:pt>
                <c:pt idx="45">
                  <c:v>5.5112739011518455E-3</c:v>
                </c:pt>
                <c:pt idx="46">
                  <c:v>4.8618460212377194E-3</c:v>
                </c:pt>
                <c:pt idx="47">
                  <c:v>3.9369570031036845E-3</c:v>
                </c:pt>
                <c:pt idx="48">
                  <c:v>5.3408168074380695E-3</c:v>
                </c:pt>
                <c:pt idx="49">
                  <c:v>3.4414425338634056E-3</c:v>
                </c:pt>
                <c:pt idx="50">
                  <c:v>6.9264314964501887E-4</c:v>
                </c:pt>
                <c:pt idx="51">
                  <c:v>8.2790984371954382E-4</c:v>
                </c:pt>
                <c:pt idx="52">
                  <c:v>1.3089538651124583E-3</c:v>
                </c:pt>
                <c:pt idx="53">
                  <c:v>-3.942142142795083E-4</c:v>
                </c:pt>
                <c:pt idx="54">
                  <c:v>-1.2434883731151215E-3</c:v>
                </c:pt>
                <c:pt idx="55">
                  <c:v>-7.1976431514891371E-4</c:v>
                </c:pt>
                <c:pt idx="56">
                  <c:v>-4.9102360599911291E-4</c:v>
                </c:pt>
                <c:pt idx="57">
                  <c:v>8.143431303953057E-4</c:v>
                </c:pt>
                <c:pt idx="58">
                  <c:v>1.5645530623622323E-3</c:v>
                </c:pt>
                <c:pt idx="59">
                  <c:v>3.2857835417426568E-3</c:v>
                </c:pt>
                <c:pt idx="60">
                  <c:v>2.0757145518699479E-3</c:v>
                </c:pt>
                <c:pt idx="61">
                  <c:v>4.9276934812904792E-3</c:v>
                </c:pt>
                <c:pt idx="62">
                  <c:v>4.4989265119764104E-3</c:v>
                </c:pt>
                <c:pt idx="63">
                  <c:v>3.395992908560656E-3</c:v>
                </c:pt>
                <c:pt idx="64">
                  <c:v>3.5327222910462191E-3</c:v>
                </c:pt>
                <c:pt idx="65">
                  <c:v>6.5240498952394447E-3</c:v>
                </c:pt>
                <c:pt idx="66">
                  <c:v>7.0351310428502503E-3</c:v>
                </c:pt>
                <c:pt idx="67">
                  <c:v>6.6860905276146972E-3</c:v>
                </c:pt>
                <c:pt idx="68">
                  <c:v>5.3381870101169571E-3</c:v>
                </c:pt>
                <c:pt idx="69">
                  <c:v>6.4066819745116537E-3</c:v>
                </c:pt>
                <c:pt idx="70">
                  <c:v>4.6787390954088773E-3</c:v>
                </c:pt>
                <c:pt idx="71">
                  <c:v>3.9175037802035894E-3</c:v>
                </c:pt>
                <c:pt idx="72">
                  <c:v>4.848924442625603E-3</c:v>
                </c:pt>
                <c:pt idx="73">
                  <c:v>3.6313608642943619E-3</c:v>
                </c:pt>
                <c:pt idx="74">
                  <c:v>4.9648484701149071E-3</c:v>
                </c:pt>
                <c:pt idx="75">
                  <c:v>6.8621857422038164E-3</c:v>
                </c:pt>
                <c:pt idx="76">
                  <c:v>5.8672332720870225E-3</c:v>
                </c:pt>
                <c:pt idx="77">
                  <c:v>5.5920800879763069E-3</c:v>
                </c:pt>
                <c:pt idx="78">
                  <c:v>5.3200306114788605E-3</c:v>
                </c:pt>
                <c:pt idx="79">
                  <c:v>4.2591455774907234E-3</c:v>
                </c:pt>
                <c:pt idx="80">
                  <c:v>4.4749880193939448E-3</c:v>
                </c:pt>
                <c:pt idx="81">
                  <c:v>3.4965093571012393E-3</c:v>
                </c:pt>
                <c:pt idx="82">
                  <c:v>3.7589918410812599E-3</c:v>
                </c:pt>
                <c:pt idx="83">
                  <c:v>3.1797258676764186E-3</c:v>
                </c:pt>
                <c:pt idx="84">
                  <c:v>-1.0472763855931429E-4</c:v>
                </c:pt>
                <c:pt idx="85">
                  <c:v>6.2932310667980246E-4</c:v>
                </c:pt>
                <c:pt idx="86">
                  <c:v>1.0275240045997025E-3</c:v>
                </c:pt>
                <c:pt idx="87">
                  <c:v>8.3323114168277373E-4</c:v>
                </c:pt>
                <c:pt idx="88">
                  <c:v>4.1962841517482753E-4</c:v>
                </c:pt>
                <c:pt idx="89">
                  <c:v>2.9097074897441936E-4</c:v>
                </c:pt>
                <c:pt idx="90">
                  <c:v>-1.1619687475973538E-3</c:v>
                </c:pt>
                <c:pt idx="91">
                  <c:v>1.8430595230218378E-4</c:v>
                </c:pt>
                <c:pt idx="92">
                  <c:v>3.9735599835786844E-4</c:v>
                </c:pt>
                <c:pt idx="93">
                  <c:v>9.109789611719837E-4</c:v>
                </c:pt>
                <c:pt idx="94">
                  <c:v>2.1851801131040323E-3</c:v>
                </c:pt>
                <c:pt idx="95">
                  <c:v>3.4459959358228674E-3</c:v>
                </c:pt>
                <c:pt idx="96">
                  <c:v>5.9232978396887405E-3</c:v>
                </c:pt>
                <c:pt idx="97">
                  <c:v>6.6175211552555102E-3</c:v>
                </c:pt>
                <c:pt idx="98">
                  <c:v>5.3823768443808971E-3</c:v>
                </c:pt>
                <c:pt idx="99">
                  <c:v>5.1469419303200349E-3</c:v>
                </c:pt>
                <c:pt idx="100">
                  <c:v>6.0785845085147795E-3</c:v>
                </c:pt>
                <c:pt idx="101">
                  <c:v>5.3485424721343615E-3</c:v>
                </c:pt>
                <c:pt idx="102">
                  <c:v>5.4824749170005564E-3</c:v>
                </c:pt>
                <c:pt idx="103">
                  <c:v>4.5229087091351265E-3</c:v>
                </c:pt>
                <c:pt idx="104">
                  <c:v>5.7268041285810202E-3</c:v>
                </c:pt>
                <c:pt idx="105">
                  <c:v>5.1706910250662848E-3</c:v>
                </c:pt>
                <c:pt idx="106">
                  <c:v>4.5107607550264103E-3</c:v>
                </c:pt>
                <c:pt idx="107">
                  <c:v>3.3477659026512532E-3</c:v>
                </c:pt>
                <c:pt idx="108">
                  <c:v>3.8186394991843744E-3</c:v>
                </c:pt>
                <c:pt idx="109">
                  <c:v>3.3614250809409288E-3</c:v>
                </c:pt>
                <c:pt idx="110">
                  <c:v>3.5627525948786205E-3</c:v>
                </c:pt>
                <c:pt idx="111">
                  <c:v>3.0822989814872372E-3</c:v>
                </c:pt>
                <c:pt idx="112">
                  <c:v>2.2570890976162136E-3</c:v>
                </c:pt>
                <c:pt idx="113">
                  <c:v>2.9260839230378644E-3</c:v>
                </c:pt>
                <c:pt idx="114">
                  <c:v>3.0728026646793158E-3</c:v>
                </c:pt>
                <c:pt idx="115">
                  <c:v>1.9047190523465854E-3</c:v>
                </c:pt>
                <c:pt idx="116">
                  <c:v>1.7132935630966414E-3</c:v>
                </c:pt>
                <c:pt idx="117">
                  <c:v>1.4958392771560697E-3</c:v>
                </c:pt>
                <c:pt idx="118">
                  <c:v>1.054904980397923E-3</c:v>
                </c:pt>
                <c:pt idx="119">
                  <c:v>1.0113675349796036E-3</c:v>
                </c:pt>
                <c:pt idx="120">
                  <c:v>1.4832245302132517E-4</c:v>
                </c:pt>
                <c:pt idx="121">
                  <c:v>1.1125814944906749E-4</c:v>
                </c:pt>
                <c:pt idx="122">
                  <c:v>-3.6290190897608722E-5</c:v>
                </c:pt>
                <c:pt idx="123">
                  <c:v>1.1587688138156975E-3</c:v>
                </c:pt>
                <c:pt idx="124">
                  <c:v>9.1965377303169767E-4</c:v>
                </c:pt>
                <c:pt idx="125">
                  <c:v>1.8130619695643027E-3</c:v>
                </c:pt>
                <c:pt idx="126">
                  <c:v>6.0660452837253394E-4</c:v>
                </c:pt>
                <c:pt idx="127">
                  <c:v>2.8300782885333094E-3</c:v>
                </c:pt>
                <c:pt idx="128">
                  <c:v>1.9063221602870462E-3</c:v>
                </c:pt>
                <c:pt idx="129">
                  <c:v>1.6743940302305952E-3</c:v>
                </c:pt>
                <c:pt idx="130">
                  <c:v>1.3995380846214215E-3</c:v>
                </c:pt>
                <c:pt idx="131">
                  <c:v>1.3506456474198653E-3</c:v>
                </c:pt>
                <c:pt idx="132">
                  <c:v>1.6962550663987897E-3</c:v>
                </c:pt>
                <c:pt idx="133">
                  <c:v>9.9928557010677227E-4</c:v>
                </c:pt>
                <c:pt idx="134">
                  <c:v>1.1156037232651077E-3</c:v>
                </c:pt>
                <c:pt idx="135">
                  <c:v>8.9169010930416001E-4</c:v>
                </c:pt>
                <c:pt idx="136">
                  <c:v>1.0781522636970811E-3</c:v>
                </c:pt>
                <c:pt idx="137">
                  <c:v>3.5956667466449394E-4</c:v>
                </c:pt>
                <c:pt idx="138">
                  <c:v>1.9074992721067894E-3</c:v>
                </c:pt>
                <c:pt idx="139">
                  <c:v>1.4332465954602254E-3</c:v>
                </c:pt>
                <c:pt idx="140">
                  <c:v>1.4642900964107264E-3</c:v>
                </c:pt>
                <c:pt idx="141">
                  <c:v>2.1430556132575581E-3</c:v>
                </c:pt>
                <c:pt idx="142">
                  <c:v>3.2363710281242733E-3</c:v>
                </c:pt>
                <c:pt idx="143">
                  <c:v>3.6725190982915094E-3</c:v>
                </c:pt>
                <c:pt idx="144">
                  <c:v>3.4122724479082388E-3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887-4B9F-8B4F-D7D4334D11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16099512"/>
        <c:axId val="716093280"/>
      </c:lineChart>
      <c:dateAx>
        <c:axId val="7160995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3280"/>
        <c:crosses val="autoZero"/>
        <c:auto val="1"/>
        <c:lblOffset val="100"/>
        <c:baseTimeUnit val="days"/>
      </c:dateAx>
      <c:valAx>
        <c:axId val="71609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0995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79A19D-8C01-45DB-B570-114C883BA0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285750</xdr:colOff>
      <xdr:row>0</xdr:row>
      <xdr:rowOff>0</xdr:rowOff>
    </xdr:from>
    <xdr:to>
      <xdr:col>14</xdr:col>
      <xdr:colOff>590550</xdr:colOff>
      <xdr:row>14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5E5D5E0-12D0-4D75-9036-F132B216A5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595312</xdr:colOff>
      <xdr:row>0</xdr:row>
      <xdr:rowOff>0</xdr:rowOff>
    </xdr:from>
    <xdr:to>
      <xdr:col>22</xdr:col>
      <xdr:colOff>290512</xdr:colOff>
      <xdr:row>14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CB24B26-4A3A-48A0-BBA7-BFB46A1919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on Josko" refreshedDate="43057.905462037037" createdVersion="6" refreshedVersion="6" minRefreshableVersion="3" recordCount="505" xr:uid="{E9BBE027-3D25-424A-BBE3-828341D95BF1}">
  <cacheSource type="worksheet">
    <worksheetSource ref="C1:F506" sheet="constituents-financials_csv"/>
  </cacheSource>
  <cacheFields count="4">
    <cacheField name="Sector" numFmtId="0">
      <sharedItems count="11">
        <s v="Consumer Discretionary"/>
        <s v="Information Technology"/>
        <s v="Health Care"/>
        <s v="Real Estate"/>
        <s v="Financials"/>
        <s v="Materials"/>
        <s v="Energy"/>
        <s v="Utilities"/>
        <s v="Industrials"/>
        <s v="Consumer Staples"/>
        <s v="Telecommunications Services"/>
      </sharedItems>
    </cacheField>
    <cacheField name="Price" numFmtId="0">
      <sharedItems containsString="0" containsBlank="1" containsNumber="1" minValue="2.62" maxValue="1736.46"/>
    </cacheField>
    <cacheField name="Dividend Yield" numFmtId="0">
      <sharedItems containsString="0" containsBlank="1" containsNumber="1" minValue="0" maxValue="14.63"/>
    </cacheField>
    <cacheField name="Price/Earnings" numFmtId="0">
      <sharedItems containsString="0" containsBlank="1" containsNumber="1" minValue="5.27" maxValue="525.84" count="415">
        <n v="525.84"/>
        <n v="328.91"/>
        <n v="319.12"/>
        <n v="247.02"/>
        <n v="209.05"/>
        <n v="179.66"/>
        <n v="172.66"/>
        <n v="110.83"/>
        <n v="97.92"/>
        <n v="96.32"/>
        <n v="94.61"/>
        <n v="87.93"/>
        <n v="84.68"/>
        <n v="84.41"/>
        <n v="82.84"/>
        <n v="79.11"/>
        <n v="77.53"/>
        <n v="75.8"/>
        <n v="73.400000000000006"/>
        <n v="67.25"/>
        <n v="62.57"/>
        <n v="60.26"/>
        <n v="58.24"/>
        <n v="57.93"/>
        <n v="56.47"/>
        <n v="53.93"/>
        <n v="53.77"/>
        <n v="53.55"/>
        <n v="53.29"/>
        <n v="52.96"/>
        <n v="52"/>
        <n v="51.72"/>
        <n v="50.38"/>
        <n v="49.03"/>
        <n v="48.85"/>
        <n v="48.39"/>
        <n v="48.03"/>
        <n v="47.98"/>
        <n v="47.96"/>
        <n v="47.1"/>
        <n v="46.78"/>
        <n v="46.28"/>
        <n v="45.66"/>
        <n v="45.25"/>
        <n v="45.24"/>
        <n v="44.25"/>
        <n v="43.96"/>
        <n v="41.79"/>
        <n v="41.61"/>
        <n v="41.44"/>
        <n v="41.17"/>
        <n v="40.71"/>
        <n v="40.700000000000003"/>
        <n v="40.450000000000003"/>
        <n v="39.31"/>
        <n v="39.24"/>
        <n v="39.020000000000003"/>
        <n v="38.979999999999997"/>
        <n v="38.96"/>
        <n v="38.93"/>
        <n v="38.89"/>
        <n v="38.42"/>
        <n v="38.32"/>
        <n v="38.11"/>
        <n v="37.950000000000003"/>
        <n v="37.83"/>
        <n v="37.549999999999997"/>
        <n v="37.479999999999997"/>
        <n v="37.299999999999997"/>
        <n v="37.270000000000003"/>
        <n v="36.82"/>
        <n v="35.36"/>
        <n v="35.01"/>
        <n v="34.950000000000003"/>
        <n v="34.880000000000003"/>
        <n v="34.69"/>
        <n v="34.520000000000003"/>
        <n v="34.35"/>
        <n v="34.33"/>
        <n v="34.08"/>
        <n v="33.85"/>
        <n v="33.75"/>
        <n v="33.67"/>
        <n v="33.64"/>
        <n v="33.549999999999997"/>
        <n v="33.479999999999997"/>
        <n v="33.44"/>
        <n v="33.39"/>
        <n v="32.93"/>
        <n v="32.85"/>
        <n v="32.729999999999997"/>
        <n v="32.630000000000003"/>
        <n v="32.520000000000003"/>
        <n v="32.380000000000003"/>
        <n v="32.31"/>
        <n v="32.24"/>
        <n v="32.159999999999997"/>
        <n v="32.07"/>
        <n v="32.020000000000003"/>
        <n v="32.01"/>
        <n v="31.88"/>
        <n v="31.8"/>
        <n v="31.66"/>
        <n v="31.55"/>
        <n v="31.31"/>
        <n v="30.89"/>
        <n v="30.87"/>
        <n v="30.81"/>
        <n v="30.72"/>
        <n v="30.62"/>
        <n v="30.55"/>
        <n v="30.53"/>
        <n v="30.42"/>
        <n v="30.31"/>
        <n v="30.25"/>
        <n v="30.2"/>
        <n v="30.13"/>
        <n v="30.07"/>
        <n v="29.84"/>
        <n v="29.83"/>
        <n v="29.71"/>
        <n v="29.69"/>
        <n v="29.68"/>
        <n v="29.66"/>
        <n v="29.61"/>
        <n v="29.35"/>
        <n v="28.98"/>
        <n v="28.91"/>
        <n v="28.82"/>
        <n v="28.8"/>
        <n v="28.74"/>
        <n v="28.73"/>
        <n v="28.6"/>
        <n v="28.52"/>
        <n v="28.45"/>
        <n v="28.35"/>
        <n v="28.31"/>
        <n v="28.18"/>
        <n v="28.17"/>
        <n v="28.01"/>
        <n v="28"/>
        <n v="27.81"/>
        <n v="27.63"/>
        <n v="27.54"/>
        <n v="27.46"/>
        <n v="27.43"/>
        <n v="27.3"/>
        <n v="27.28"/>
        <n v="27.2"/>
        <n v="27.17"/>
        <n v="27.1"/>
        <n v="26.92"/>
        <n v="26.83"/>
        <n v="26.78"/>
        <n v="26.5"/>
        <n v="26.44"/>
        <n v="26.18"/>
        <n v="25.92"/>
        <n v="25.9"/>
        <n v="25.77"/>
        <n v="25.72"/>
        <n v="25.7"/>
        <n v="25.4"/>
        <n v="25.39"/>
        <n v="25.35"/>
        <n v="25.15"/>
        <n v="25.08"/>
        <n v="24.93"/>
        <n v="24.89"/>
        <n v="24.88"/>
        <n v="24.86"/>
        <n v="24.74"/>
        <n v="24.68"/>
        <n v="24.65"/>
        <n v="24.59"/>
        <n v="24.55"/>
        <n v="24.53"/>
        <n v="24.51"/>
        <n v="24.5"/>
        <n v="24.46"/>
        <n v="24.43"/>
        <n v="24.37"/>
        <n v="24.34"/>
        <n v="24.33"/>
        <n v="24.3"/>
        <n v="24.28"/>
        <n v="24.23"/>
        <n v="24.18"/>
        <n v="24.05"/>
        <n v="24.01"/>
        <n v="23.93"/>
        <n v="23.92"/>
        <n v="23.88"/>
        <n v="23.83"/>
        <n v="23.75"/>
        <n v="23.68"/>
        <n v="23.64"/>
        <n v="23.63"/>
        <n v="23.57"/>
        <n v="23.54"/>
        <n v="23.49"/>
        <n v="23.46"/>
        <n v="23.43"/>
        <n v="23.38"/>
        <n v="23.3"/>
        <n v="23.21"/>
        <n v="23.19"/>
        <n v="23.17"/>
        <n v="23.02"/>
        <n v="22.8"/>
        <n v="22.75"/>
        <n v="22.71"/>
        <n v="22.69"/>
        <n v="22.68"/>
        <n v="22.64"/>
        <n v="22.62"/>
        <n v="22.5"/>
        <n v="22.44"/>
        <n v="22.4"/>
        <n v="22.39"/>
        <n v="22.34"/>
        <n v="22.28"/>
        <n v="22.27"/>
        <n v="22.15"/>
        <n v="22.13"/>
        <n v="22.04"/>
        <n v="21.99"/>
        <n v="21.84"/>
        <n v="21.82"/>
        <n v="21.8"/>
        <n v="21.78"/>
        <n v="21.77"/>
        <n v="21.7"/>
        <n v="21.44"/>
        <n v="21.4"/>
        <n v="21.37"/>
        <n v="21.28"/>
        <n v="21.26"/>
        <n v="21.12"/>
        <n v="21.05"/>
        <n v="21.02"/>
        <n v="20.96"/>
        <n v="20.9"/>
        <n v="20.88"/>
        <n v="20.8"/>
        <n v="20.77"/>
        <n v="20.76"/>
        <n v="20.66"/>
        <n v="20.62"/>
        <n v="20.61"/>
        <n v="20.58"/>
        <n v="20.46"/>
        <n v="20.37"/>
        <n v="20.36"/>
        <n v="20.34"/>
        <n v="20.329999999999998"/>
        <n v="20.27"/>
        <n v="20.25"/>
        <n v="20.239999999999998"/>
        <n v="20.22"/>
        <n v="20.11"/>
        <n v="20.100000000000001"/>
        <n v="20.09"/>
        <n v="20.03"/>
        <n v="20.010000000000002"/>
        <n v="20"/>
        <n v="19.95"/>
        <n v="19.93"/>
        <n v="19.899999999999999"/>
        <n v="19.87"/>
        <n v="19.850000000000001"/>
        <n v="19.829999999999998"/>
        <n v="19.78"/>
        <n v="19.760000000000002"/>
        <n v="19.649999999999999"/>
        <n v="19.55"/>
        <n v="19.440000000000001"/>
        <n v="19.399999999999999"/>
        <n v="19.29"/>
        <n v="19.27"/>
        <n v="19.079999999999998"/>
        <n v="19.02"/>
        <n v="18.77"/>
        <n v="18.600000000000001"/>
        <n v="18.54"/>
        <n v="18.48"/>
        <n v="18.399999999999999"/>
        <n v="18.37"/>
        <n v="18.350000000000001"/>
        <n v="18.309999999999999"/>
        <n v="18.260000000000002"/>
        <n v="18.05"/>
        <n v="18.02"/>
        <n v="17.940000000000001"/>
        <n v="17.850000000000001"/>
        <n v="17.82"/>
        <n v="17.8"/>
        <n v="17.72"/>
        <n v="17.71"/>
        <n v="17.63"/>
        <n v="17.59"/>
        <n v="17.55"/>
        <n v="17.47"/>
        <n v="17.45"/>
        <n v="17.440000000000001"/>
        <n v="17.420000000000002"/>
        <n v="17.37"/>
        <n v="17.329999999999998"/>
        <n v="17.32"/>
        <n v="17.3"/>
        <n v="17.190000000000001"/>
        <n v="17.010000000000002"/>
        <n v="16.989999999999998"/>
        <n v="16.98"/>
        <n v="16.95"/>
        <n v="16.920000000000002"/>
        <n v="16.89"/>
        <n v="16.84"/>
        <n v="16.78"/>
        <n v="16.75"/>
        <n v="16.739999999999998"/>
        <n v="16.72"/>
        <n v="16.59"/>
        <n v="16.55"/>
        <n v="16.54"/>
        <n v="16.46"/>
        <n v="16.239999999999998"/>
        <n v="16.02"/>
        <n v="15.95"/>
        <n v="15.94"/>
        <n v="15.88"/>
        <n v="15.86"/>
        <n v="15.83"/>
        <n v="15.51"/>
        <n v="15.49"/>
        <n v="15.48"/>
        <n v="15.42"/>
        <n v="15.4"/>
        <n v="15.38"/>
        <n v="15.25"/>
        <n v="15.13"/>
        <n v="15.12"/>
        <n v="15.09"/>
        <n v="14.93"/>
        <n v="14.86"/>
        <n v="14.78"/>
        <n v="14.77"/>
        <n v="14.61"/>
        <n v="14.57"/>
        <n v="14.54"/>
        <n v="14.4"/>
        <n v="14.31"/>
        <n v="14.28"/>
        <n v="14.21"/>
        <n v="14.18"/>
        <n v="14.1"/>
        <n v="14.08"/>
        <n v="14.05"/>
        <n v="14.01"/>
        <n v="13.9"/>
        <n v="13.77"/>
        <n v="13.73"/>
        <n v="13.63"/>
        <n v="13.57"/>
        <n v="13.47"/>
        <n v="13.38"/>
        <n v="13.3"/>
        <n v="13.21"/>
        <n v="13.2"/>
        <n v="13.19"/>
        <n v="13.14"/>
        <n v="13.04"/>
        <n v="13.01"/>
        <n v="13"/>
        <n v="12.92"/>
        <n v="12.89"/>
        <n v="12.82"/>
        <n v="12.7"/>
        <n v="12.61"/>
        <n v="12.56"/>
        <n v="12.5"/>
        <n v="12.49"/>
        <n v="12.38"/>
        <n v="12.33"/>
        <n v="12.32"/>
        <n v="12.3"/>
        <n v="11.88"/>
        <n v="11.87"/>
        <n v="11.78"/>
        <n v="11.74"/>
        <n v="11.71"/>
        <n v="11.46"/>
        <n v="11.21"/>
        <n v="10.91"/>
        <n v="10.83"/>
        <n v="10.6"/>
        <n v="10.48"/>
        <n v="10.45"/>
        <n v="10"/>
        <n v="9.4700000000000006"/>
        <n v="9.32"/>
        <n v="8.82"/>
        <n v="8.58"/>
        <n v="8.2799999999999994"/>
        <n v="8.23"/>
        <n v="7.44"/>
        <n v="6.94"/>
        <n v="6.86"/>
        <n v="6.28"/>
        <n v="6.25"/>
        <n v="6.09"/>
        <n v="5.67"/>
        <n v="5.36"/>
        <n v="5.27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x v="0"/>
    <n v="404.9"/>
    <m/>
    <x v="0"/>
  </r>
  <r>
    <x v="1"/>
    <n v="141.43"/>
    <m/>
    <x v="1"/>
  </r>
  <r>
    <x v="1"/>
    <n v="82.97"/>
    <m/>
    <x v="2"/>
  </r>
  <r>
    <x v="2"/>
    <n v="133.38999999999999"/>
    <m/>
    <x v="3"/>
  </r>
  <r>
    <x v="3"/>
    <n v="375.24"/>
    <n v="1.93"/>
    <x v="4"/>
  </r>
  <r>
    <x v="1"/>
    <n v="73.84"/>
    <n v="1.97"/>
    <x v="5"/>
  </r>
  <r>
    <x v="0"/>
    <n v="846.02"/>
    <m/>
    <x v="6"/>
  </r>
  <r>
    <x v="4"/>
    <n v="70.930000000000007"/>
    <n v="1.8"/>
    <x v="7"/>
  </r>
  <r>
    <x v="2"/>
    <n v="24.48"/>
    <m/>
    <x v="8"/>
  </r>
  <r>
    <x v="3"/>
    <n v="91.5"/>
    <n v="4.1399999999999997"/>
    <x v="9"/>
  </r>
  <r>
    <x v="5"/>
    <n v="50.9"/>
    <n v="2.96"/>
    <x v="10"/>
  </r>
  <r>
    <x v="6"/>
    <n v="21.63"/>
    <n v="2.2999999999999998"/>
    <x v="11"/>
  </r>
  <r>
    <x v="4"/>
    <n v="53.35"/>
    <n v="2.92"/>
    <x v="12"/>
  </r>
  <r>
    <x v="3"/>
    <n v="35.79"/>
    <n v="6.05"/>
    <x v="13"/>
  </r>
  <r>
    <x v="4"/>
    <n v="112.66"/>
    <n v="1.35"/>
    <x v="14"/>
  </r>
  <r>
    <x v="4"/>
    <n v="26.66"/>
    <n v="0.94"/>
    <x v="15"/>
  </r>
  <r>
    <x v="2"/>
    <n v="117.07"/>
    <n v="0.81"/>
    <x v="16"/>
  </r>
  <r>
    <x v="0"/>
    <n v="41.69"/>
    <n v="1.3"/>
    <x v="17"/>
  </r>
  <r>
    <x v="2"/>
    <n v="129.18"/>
    <m/>
    <x v="18"/>
  </r>
  <r>
    <x v="0"/>
    <n v="122.39"/>
    <n v="0.93"/>
    <x v="19"/>
  </r>
  <r>
    <x v="1"/>
    <n v="81.97"/>
    <m/>
    <x v="20"/>
  </r>
  <r>
    <x v="2"/>
    <n v="147.03"/>
    <m/>
    <x v="21"/>
  </r>
  <r>
    <x v="1"/>
    <n v="80.89"/>
    <n v="0.05"/>
    <x v="22"/>
  </r>
  <r>
    <x v="3"/>
    <n v="114.7"/>
    <n v="2.0099999999999998"/>
    <x v="23"/>
  </r>
  <r>
    <x v="4"/>
    <n v="127.63"/>
    <n v="1.63"/>
    <x v="24"/>
  </r>
  <r>
    <x v="2"/>
    <n v="165.58"/>
    <m/>
    <x v="25"/>
  </r>
  <r>
    <x v="5"/>
    <n v="139.63999999999999"/>
    <n v="2.72"/>
    <x v="26"/>
  </r>
  <r>
    <x v="2"/>
    <n v="217.95"/>
    <n v="0.75"/>
    <x v="27"/>
  </r>
  <r>
    <x v="7"/>
    <n v="66.239999999999995"/>
    <n v="3.55"/>
    <x v="28"/>
  </r>
  <r>
    <x v="3"/>
    <n v="59.84"/>
    <n v="4.1900000000000004"/>
    <x v="29"/>
  </r>
  <r>
    <x v="5"/>
    <n v="72.28"/>
    <n v="0.7"/>
    <x v="30"/>
  </r>
  <r>
    <x v="1"/>
    <n v="119.98"/>
    <n v="0"/>
    <x v="31"/>
  </r>
  <r>
    <x v="0"/>
    <n v="41.31"/>
    <m/>
    <x v="32"/>
  </r>
  <r>
    <x v="2"/>
    <n v="122.08"/>
    <m/>
    <x v="33"/>
  </r>
  <r>
    <x v="3"/>
    <n v="107.48"/>
    <n v="3.43"/>
    <x v="34"/>
  </r>
  <r>
    <x v="2"/>
    <n v="372.52"/>
    <m/>
    <x v="35"/>
  </r>
  <r>
    <x v="2"/>
    <n v="45"/>
    <n v="2.34"/>
    <x v="36"/>
  </r>
  <r>
    <x v="3"/>
    <n v="112.12"/>
    <n v="2.76"/>
    <x v="37"/>
  </r>
  <r>
    <x v="1"/>
    <n v="82.64"/>
    <n v="1.4"/>
    <x v="38"/>
  </r>
  <r>
    <x v="2"/>
    <n v="43.33"/>
    <n v="0"/>
    <x v="39"/>
  </r>
  <r>
    <x v="2"/>
    <n v="65.959999999999994"/>
    <n v="2.82"/>
    <x v="40"/>
  </r>
  <r>
    <x v="3"/>
    <n v="65.72"/>
    <n v="2.95"/>
    <x v="41"/>
  </r>
  <r>
    <x v="8"/>
    <n v="67.569999999999993"/>
    <n v="1.4"/>
    <x v="42"/>
  </r>
  <r>
    <x v="0"/>
    <n v="79.14"/>
    <n v="2.5099999999999998"/>
    <x v="43"/>
  </r>
  <r>
    <x v="0"/>
    <n v="269.92"/>
    <n v="0"/>
    <x v="44"/>
  </r>
  <r>
    <x v="0"/>
    <n v="19.690000000000001"/>
    <m/>
    <x v="45"/>
  </r>
  <r>
    <x v="6"/>
    <n v="82.52"/>
    <n v="3.64"/>
    <x v="46"/>
  </r>
  <r>
    <x v="0"/>
    <n v="99.46"/>
    <n v="1.98"/>
    <x v="47"/>
  </r>
  <r>
    <x v="3"/>
    <n v="135.66"/>
    <n v="2.21"/>
    <x v="48"/>
  </r>
  <r>
    <x v="8"/>
    <n v="46"/>
    <n v="1.63"/>
    <x v="49"/>
  </r>
  <r>
    <x v="9"/>
    <n v="43.23"/>
    <n v="1.74"/>
    <x v="50"/>
  </r>
  <r>
    <x v="0"/>
    <n v="1736.46"/>
    <m/>
    <x v="51"/>
  </r>
  <r>
    <x v="0"/>
    <n v="18.11"/>
    <m/>
    <x v="52"/>
  </r>
  <r>
    <x v="8"/>
    <n v="107.14"/>
    <n v="1.87"/>
    <x v="53"/>
  </r>
  <r>
    <x v="1"/>
    <n v="137.30000000000001"/>
    <m/>
    <x v="54"/>
  </r>
  <r>
    <x v="9"/>
    <n v="46.7"/>
    <m/>
    <x v="55"/>
  </r>
  <r>
    <x v="1"/>
    <n v="19.899999999999999"/>
    <n v="3.51"/>
    <x v="56"/>
  </r>
  <r>
    <x v="2"/>
    <n v="730.15"/>
    <m/>
    <x v="57"/>
  </r>
  <r>
    <x v="1"/>
    <n v="42.66"/>
    <n v="1.78"/>
    <x v="58"/>
  </r>
  <r>
    <x v="8"/>
    <n v="80.86"/>
    <m/>
    <x v="59"/>
  </r>
  <r>
    <x v="0"/>
    <n v="48.53"/>
    <n v="1.54"/>
    <x v="60"/>
  </r>
  <r>
    <x v="1"/>
    <n v="98.74"/>
    <n v="0.56999999999999995"/>
    <x v="61"/>
  </r>
  <r>
    <x v="5"/>
    <n v="118.37"/>
    <n v="0.82"/>
    <x v="62"/>
  </r>
  <r>
    <x v="3"/>
    <n v="133.38999999999999"/>
    <n v="2.9"/>
    <x v="63"/>
  </r>
  <r>
    <x v="5"/>
    <n v="59.09"/>
    <n v="1.1100000000000001"/>
    <x v="64"/>
  </r>
  <r>
    <x v="9"/>
    <n v="74.14"/>
    <n v="2.79"/>
    <x v="65"/>
  </r>
  <r>
    <x v="1"/>
    <n v="48.06"/>
    <n v="0.64"/>
    <x v="66"/>
  </r>
  <r>
    <x v="3"/>
    <n v="100.78"/>
    <n v="3.44"/>
    <x v="67"/>
  </r>
  <r>
    <x v="1"/>
    <n v="42.89"/>
    <m/>
    <x v="68"/>
  </r>
  <r>
    <x v="3"/>
    <n v="233.7"/>
    <n v="3.04"/>
    <x v="69"/>
  </r>
  <r>
    <x v="9"/>
    <n v="59.09"/>
    <n v="2.35"/>
    <x v="70"/>
  </r>
  <r>
    <x v="1"/>
    <n v="63.3"/>
    <m/>
    <x v="71"/>
  </r>
  <r>
    <x v="2"/>
    <n v="40.96"/>
    <m/>
    <x v="72"/>
  </r>
  <r>
    <x v="2"/>
    <n v="245.69"/>
    <n v="0.42"/>
    <x v="73"/>
  </r>
  <r>
    <x v="8"/>
    <n v="62.08"/>
    <n v="2.06"/>
    <x v="74"/>
  </r>
  <r>
    <x v="2"/>
    <n v="90.54"/>
    <m/>
    <x v="75"/>
  </r>
  <r>
    <x v="1"/>
    <n v="89.06"/>
    <n v="0.74"/>
    <x v="76"/>
  </r>
  <r>
    <x v="4"/>
    <n v="77.97"/>
    <n v="1.28"/>
    <x v="77"/>
  </r>
  <r>
    <x v="5"/>
    <n v="29.18"/>
    <n v="1.99"/>
    <x v="78"/>
  </r>
  <r>
    <x v="6"/>
    <n v="56.58"/>
    <n v="4.3600000000000003"/>
    <x v="79"/>
  </r>
  <r>
    <x v="2"/>
    <n v="481.3"/>
    <m/>
    <x v="80"/>
  </r>
  <r>
    <x v="3"/>
    <n v="62.67"/>
    <n v="4.87"/>
    <x v="81"/>
  </r>
  <r>
    <x v="1"/>
    <n v="125.4"/>
    <n v="1.08"/>
    <x v="82"/>
  </r>
  <r>
    <x v="8"/>
    <n v="48.78"/>
    <n v="1.48"/>
    <x v="83"/>
  </r>
  <r>
    <x v="3"/>
    <n v="36.229999999999997"/>
    <n v="3.29"/>
    <x v="84"/>
  </r>
  <r>
    <x v="3"/>
    <n v="228.01"/>
    <n v="3.53"/>
    <x v="85"/>
  </r>
  <r>
    <x v="8"/>
    <n v="29.86"/>
    <n v="3.19"/>
    <x v="86"/>
  </r>
  <r>
    <x v="1"/>
    <n v="245.05"/>
    <n v="0.85"/>
    <x v="87"/>
  </r>
  <r>
    <x v="8"/>
    <n v="211.75"/>
    <n v="0.66"/>
    <x v="88"/>
  </r>
  <r>
    <x v="2"/>
    <n v="51.21"/>
    <n v="1.02"/>
    <x v="89"/>
  </r>
  <r>
    <x v="1"/>
    <n v="31.09"/>
    <m/>
    <x v="90"/>
  </r>
  <r>
    <x v="0"/>
    <n v="86.15"/>
    <n v="1.38"/>
    <x v="91"/>
  </r>
  <r>
    <x v="8"/>
    <n v="131.37"/>
    <n v="1.17"/>
    <x v="92"/>
  </r>
  <r>
    <x v="9"/>
    <n v="108.15"/>
    <n v="2.27"/>
    <x v="93"/>
  </r>
  <r>
    <x v="9"/>
    <n v="90.8"/>
    <n v="2.62"/>
    <x v="94"/>
  </r>
  <r>
    <x v="2"/>
    <n v="62.55"/>
    <n v="0.55000000000000004"/>
    <x v="95"/>
  </r>
  <r>
    <x v="2"/>
    <n v="53.07"/>
    <n v="0.79"/>
    <x v="96"/>
  </r>
  <r>
    <x v="2"/>
    <n v="82.74"/>
    <n v="2.48"/>
    <x v="97"/>
  </r>
  <r>
    <x v="1"/>
    <n v="65.33"/>
    <n v="2.04"/>
    <x v="98"/>
  </r>
  <r>
    <x v="8"/>
    <n v="44.5"/>
    <n v="2.77"/>
    <x v="99"/>
  </r>
  <r>
    <x v="2"/>
    <n v="193.46"/>
    <n v="0.03"/>
    <x v="100"/>
  </r>
  <r>
    <x v="4"/>
    <n v="41.66"/>
    <n v="0.75"/>
    <x v="101"/>
  </r>
  <r>
    <x v="5"/>
    <n v="209.93"/>
    <n v="0.77"/>
    <x v="102"/>
  </r>
  <r>
    <x v="5"/>
    <n v="115.06"/>
    <n v="1.88"/>
    <x v="103"/>
  </r>
  <r>
    <x v="1"/>
    <n v="54.26"/>
    <n v="0.73"/>
    <x v="104"/>
  </r>
  <r>
    <x v="2"/>
    <n v="157.26"/>
    <n v="0.37"/>
    <x v="105"/>
  </r>
  <r>
    <x v="8"/>
    <n v="72.86"/>
    <n v="0.87"/>
    <x v="106"/>
  </r>
  <r>
    <x v="9"/>
    <n v="167"/>
    <n v="1.06"/>
    <x v="107"/>
  </r>
  <r>
    <x v="5"/>
    <n v="100.78"/>
    <n v="1.57"/>
    <x v="108"/>
  </r>
  <r>
    <x v="2"/>
    <n v="183.94"/>
    <n v="1.58"/>
    <x v="109"/>
  </r>
  <r>
    <x v="8"/>
    <n v="56.51"/>
    <n v="1.06"/>
    <x v="110"/>
  </r>
  <r>
    <x v="1"/>
    <n v="851.15"/>
    <m/>
    <x v="111"/>
  </r>
  <r>
    <x v="1"/>
    <n v="36.5"/>
    <n v="1.65"/>
    <x v="112"/>
  </r>
  <r>
    <x v="1"/>
    <n v="64.400000000000006"/>
    <n v="2.4300000000000002"/>
    <x v="113"/>
  </r>
  <r>
    <x v="9"/>
    <n v="88.33"/>
    <n v="1.87"/>
    <x v="114"/>
  </r>
  <r>
    <x v="3"/>
    <n v="177.29"/>
    <n v="3.9"/>
    <x v="115"/>
  </r>
  <r>
    <x v="5"/>
    <n v="124.72"/>
    <n v="1.18"/>
    <x v="116"/>
  </r>
  <r>
    <x v="1"/>
    <n v="110.96"/>
    <n v="0.79"/>
    <x v="117"/>
  </r>
  <r>
    <x v="1"/>
    <n v="831.91"/>
    <m/>
    <x v="118"/>
  </r>
  <r>
    <x v="8"/>
    <n v="37.53"/>
    <m/>
    <x v="119"/>
  </r>
  <r>
    <x v="2"/>
    <n v="54.97"/>
    <m/>
    <x v="120"/>
  </r>
  <r>
    <x v="8"/>
    <n v="51.37"/>
    <n v="2.4700000000000002"/>
    <x v="120"/>
  </r>
  <r>
    <x v="2"/>
    <n v="129.13999999999999"/>
    <n v="1.31"/>
    <x v="121"/>
  </r>
  <r>
    <x v="8"/>
    <n v="205.41"/>
    <n v="0.25"/>
    <x v="122"/>
  </r>
  <r>
    <x v="10"/>
    <n v="55.46"/>
    <m/>
    <x v="123"/>
  </r>
  <r>
    <x v="7"/>
    <n v="36.130000000000003"/>
    <n v="3.61"/>
    <x v="124"/>
  </r>
  <r>
    <x v="7"/>
    <n v="76.89"/>
    <n v="1.94"/>
    <x v="125"/>
  </r>
  <r>
    <x v="2"/>
    <n v="33.99"/>
    <n v="3.71"/>
    <x v="126"/>
  </r>
  <r>
    <x v="1"/>
    <n v="62.16"/>
    <n v="2.94"/>
    <x v="127"/>
  </r>
  <r>
    <x v="0"/>
    <n v="56.2"/>
    <n v="1.58"/>
    <x v="128"/>
  </r>
  <r>
    <x v="3"/>
    <n v="22.75"/>
    <n v="4.62"/>
    <x v="129"/>
  </r>
  <r>
    <x v="9"/>
    <n v="40.75"/>
    <n v="1.94"/>
    <x v="130"/>
  </r>
  <r>
    <x v="2"/>
    <n v="81.400000000000006"/>
    <n v="2.1"/>
    <x v="131"/>
  </r>
  <r>
    <x v="9"/>
    <n v="82.77"/>
    <n v="1.64"/>
    <x v="132"/>
  </r>
  <r>
    <x v="9"/>
    <n v="52.3"/>
    <n v="2.5299999999999998"/>
    <x v="133"/>
  </r>
  <r>
    <x v="1"/>
    <n v="83.41"/>
    <n v="2.16"/>
    <x v="134"/>
  </r>
  <r>
    <x v="8"/>
    <n v="192.91"/>
    <n v="0.82"/>
    <x v="135"/>
  </r>
  <r>
    <x v="8"/>
    <n v="242.56"/>
    <n v="0"/>
    <x v="135"/>
  </r>
  <r>
    <x v="9"/>
    <n v="49.55"/>
    <n v="1.45"/>
    <x v="136"/>
  </r>
  <r>
    <x v="9"/>
    <n v="41.99"/>
    <n v="3.48"/>
    <x v="137"/>
  </r>
  <r>
    <x v="1"/>
    <n v="116.95"/>
    <m/>
    <x v="137"/>
  </r>
  <r>
    <x v="1"/>
    <n v="48.28"/>
    <n v="5.15"/>
    <x v="138"/>
  </r>
  <r>
    <x v="1"/>
    <n v="104.27"/>
    <n v="2.1800000000000002"/>
    <x v="139"/>
  </r>
  <r>
    <x v="7"/>
    <n v="28"/>
    <n v="3.84"/>
    <x v="140"/>
  </r>
  <r>
    <x v="5"/>
    <n v="79.39"/>
    <n v="1.91"/>
    <x v="141"/>
  </r>
  <r>
    <x v="2"/>
    <n v="171.06"/>
    <m/>
    <x v="142"/>
  </r>
  <r>
    <x v="8"/>
    <n v="55.08"/>
    <n v="1.51"/>
    <x v="143"/>
  </r>
  <r>
    <x v="9"/>
    <n v="136.91"/>
    <n v="2.34"/>
    <x v="144"/>
  </r>
  <r>
    <x v="8"/>
    <n v="72.7"/>
    <n v="2.33"/>
    <x v="145"/>
  </r>
  <r>
    <x v="8"/>
    <n v="105.64"/>
    <n v="3.13"/>
    <x v="146"/>
  </r>
  <r>
    <x v="4"/>
    <n v="123.56"/>
    <n v="2.13"/>
    <x v="147"/>
  </r>
  <r>
    <x v="0"/>
    <n v="25.02"/>
    <n v="5.97"/>
    <x v="148"/>
  </r>
  <r>
    <x v="3"/>
    <n v="78.989999999999995"/>
    <n v="3.95"/>
    <x v="149"/>
  </r>
  <r>
    <x v="9"/>
    <n v="73.72"/>
    <n v="2.12"/>
    <x v="150"/>
  </r>
  <r>
    <x v="4"/>
    <n v="72.63"/>
    <n v="1.25"/>
    <x v="150"/>
  </r>
  <r>
    <x v="1"/>
    <n v="70.27"/>
    <n v="0.91"/>
    <x v="151"/>
  </r>
  <r>
    <x v="9"/>
    <n v="99"/>
    <n v="1.89"/>
    <x v="152"/>
  </r>
  <r>
    <x v="8"/>
    <n v="48.44"/>
    <n v="1.46"/>
    <x v="153"/>
  </r>
  <r>
    <x v="6"/>
    <n v="77.48"/>
    <n v="3.22"/>
    <x v="154"/>
  </r>
  <r>
    <x v="8"/>
    <n v="153.58000000000001"/>
    <n v="1.99"/>
    <x v="155"/>
  </r>
  <r>
    <x v="7"/>
    <n v="81.69"/>
    <n v="4.18"/>
    <x v="156"/>
  </r>
  <r>
    <x v="1"/>
    <n v="143.6"/>
    <m/>
    <x v="157"/>
  </r>
  <r>
    <x v="5"/>
    <n v="310.58"/>
    <n v="1.0900000000000001"/>
    <x v="158"/>
  </r>
  <r>
    <x v="1"/>
    <n v="58.75"/>
    <n v="2.25"/>
    <x v="159"/>
  </r>
  <r>
    <x v="4"/>
    <n v="40.130000000000003"/>
    <n v="2.1800000000000002"/>
    <x v="160"/>
  </r>
  <r>
    <x v="7"/>
    <n v="44.98"/>
    <n v="3.78"/>
    <x v="161"/>
  </r>
  <r>
    <x v="2"/>
    <n v="54.08"/>
    <n v="0.51"/>
    <x v="162"/>
  </r>
  <r>
    <x v="8"/>
    <n v="250.59"/>
    <n v="1.95"/>
    <x v="163"/>
  </r>
  <r>
    <x v="8"/>
    <n v="96.6"/>
    <n v="0.94"/>
    <x v="164"/>
  </r>
  <r>
    <x v="0"/>
    <n v="269.82"/>
    <m/>
    <x v="165"/>
  </r>
  <r>
    <x v="9"/>
    <n v="109.32"/>
    <n v="2.72"/>
    <x v="166"/>
  </r>
  <r>
    <x v="0"/>
    <n v="56.55"/>
    <n v="1.27"/>
    <x v="167"/>
  </r>
  <r>
    <x v="8"/>
    <n v="54.51"/>
    <n v="0.66"/>
    <x v="168"/>
  </r>
  <r>
    <x v="3"/>
    <n v="107.85"/>
    <n v="2.61"/>
    <x v="169"/>
  </r>
  <r>
    <x v="0"/>
    <n v="88.76"/>
    <n v="1.99"/>
    <x v="170"/>
  </r>
  <r>
    <x v="4"/>
    <n v="58.63"/>
    <n v="1.36"/>
    <x v="171"/>
  </r>
  <r>
    <x v="9"/>
    <n v="110.55"/>
    <n v="3.77"/>
    <x v="172"/>
  </r>
  <r>
    <x v="8"/>
    <n v="118.27"/>
    <n v="0.89"/>
    <x v="173"/>
  </r>
  <r>
    <x v="4"/>
    <n v="47.45"/>
    <n v="0.52"/>
    <x v="174"/>
  </r>
  <r>
    <x v="1"/>
    <n v="79.66"/>
    <n v="2.33"/>
    <x v="174"/>
  </r>
  <r>
    <x v="5"/>
    <n v="60.93"/>
    <n v="2.41"/>
    <x v="175"/>
  </r>
  <r>
    <x v="5"/>
    <n v="123.89"/>
    <n v="2.0499999999999998"/>
    <x v="176"/>
  </r>
  <r>
    <x v="0"/>
    <n v="151.99"/>
    <n v="0.15"/>
    <x v="177"/>
  </r>
  <r>
    <x v="2"/>
    <n v="86.06"/>
    <n v="0"/>
    <x v="178"/>
  </r>
  <r>
    <x v="1"/>
    <n v="83.66"/>
    <n v="0"/>
    <x v="179"/>
  </r>
  <r>
    <x v="8"/>
    <n v="79.39"/>
    <n v="2.19"/>
    <x v="180"/>
  </r>
  <r>
    <x v="8"/>
    <n v="60.22"/>
    <n v="3.18"/>
    <x v="180"/>
  </r>
  <r>
    <x v="3"/>
    <n v="68.489999999999995"/>
    <n v="5"/>
    <x v="181"/>
  </r>
  <r>
    <x v="3"/>
    <n v="183.05"/>
    <n v="3.14"/>
    <x v="182"/>
  </r>
  <r>
    <x v="9"/>
    <n v="157.21"/>
    <n v="1.01"/>
    <x v="183"/>
  </r>
  <r>
    <x v="8"/>
    <n v="157.49"/>
    <n v="1.68"/>
    <x v="184"/>
  </r>
  <r>
    <x v="4"/>
    <n v="56.32"/>
    <n v="2.74"/>
    <x v="185"/>
  </r>
  <r>
    <x v="9"/>
    <n v="139.16999999999999"/>
    <n v="2.14"/>
    <x v="186"/>
  </r>
  <r>
    <x v="2"/>
    <n v="44.15"/>
    <n v="2.13"/>
    <x v="186"/>
  </r>
  <r>
    <x v="0"/>
    <n v="67.94"/>
    <n v="1.06"/>
    <x v="187"/>
  </r>
  <r>
    <x v="1"/>
    <n v="28.5"/>
    <n v="1.34"/>
    <x v="188"/>
  </r>
  <r>
    <x v="7"/>
    <n v="39.28"/>
    <n v="3.22"/>
    <x v="189"/>
  </r>
  <r>
    <x v="2"/>
    <n v="153.36000000000001"/>
    <n v="0"/>
    <x v="190"/>
  </r>
  <r>
    <x v="8"/>
    <n v="182.02"/>
    <n v="3.12"/>
    <x v="191"/>
  </r>
  <r>
    <x v="3"/>
    <n v="33.47"/>
    <n v="3.63"/>
    <x v="191"/>
  </r>
  <r>
    <x v="8"/>
    <n v="110.24"/>
    <n v="2.17"/>
    <x v="192"/>
  </r>
  <r>
    <x v="7"/>
    <n v="66.260000000000005"/>
    <n v="2.97"/>
    <x v="193"/>
  </r>
  <r>
    <x v="8"/>
    <n v="56.05"/>
    <n v="1.42"/>
    <x v="194"/>
  </r>
  <r>
    <x v="8"/>
    <n v="81.84"/>
    <m/>
    <x v="195"/>
  </r>
  <r>
    <x v="5"/>
    <n v="51.48"/>
    <n v="3.43"/>
    <x v="196"/>
  </r>
  <r>
    <x v="0"/>
    <n v="66.87"/>
    <n v="0.95"/>
    <x v="197"/>
  </r>
  <r>
    <x v="2"/>
    <n v="86.07"/>
    <n v="0.64"/>
    <x v="198"/>
  </r>
  <r>
    <x v="0"/>
    <n v="128.07"/>
    <n v="2.94"/>
    <x v="199"/>
  </r>
  <r>
    <x v="8"/>
    <n v="133.9"/>
    <n v="1.94"/>
    <x v="200"/>
  </r>
  <r>
    <x v="4"/>
    <n v="18.79"/>
    <n v="1.78"/>
    <x v="201"/>
  </r>
  <r>
    <x v="1"/>
    <n v="79.900000000000006"/>
    <m/>
    <x v="202"/>
  </r>
  <r>
    <x v="3"/>
    <n v="31.3"/>
    <n v="4.5999999999999996"/>
    <x v="203"/>
  </r>
  <r>
    <x v="0"/>
    <n v="80.84"/>
    <n v="1.71"/>
    <x v="204"/>
  </r>
  <r>
    <x v="2"/>
    <n v="168.3"/>
    <n v="1.49"/>
    <x v="205"/>
  </r>
  <r>
    <x v="8"/>
    <n v="58.2"/>
    <n v="0.48"/>
    <x v="206"/>
  </r>
  <r>
    <x v="8"/>
    <n v="189.09"/>
    <n v="2.48"/>
    <x v="207"/>
  </r>
  <r>
    <x v="7"/>
    <n v="23.5"/>
    <n v="2.95"/>
    <x v="208"/>
  </r>
  <r>
    <x v="5"/>
    <n v="118.79"/>
    <n v="2.68"/>
    <x v="209"/>
  </r>
  <r>
    <x v="1"/>
    <n v="79.12"/>
    <n v="2.57"/>
    <x v="210"/>
  </r>
  <r>
    <x v="9"/>
    <n v="85.99"/>
    <n v="1.75"/>
    <x v="210"/>
  </r>
  <r>
    <x v="4"/>
    <n v="45.28"/>
    <n v="0.71"/>
    <x v="210"/>
  </r>
  <r>
    <x v="5"/>
    <n v="80.400000000000006"/>
    <n v="2.0099999999999998"/>
    <x v="211"/>
  </r>
  <r>
    <x v="6"/>
    <n v="50.15"/>
    <n v="2.81"/>
    <x v="212"/>
  </r>
  <r>
    <x v="1"/>
    <n v="57.84"/>
    <m/>
    <x v="213"/>
  </r>
  <r>
    <x v="0"/>
    <n v="146.02000000000001"/>
    <n v="2.41"/>
    <x v="214"/>
  </r>
  <r>
    <x v="0"/>
    <n v="78.3"/>
    <n v="1.32"/>
    <x v="214"/>
  </r>
  <r>
    <x v="8"/>
    <n v="33.25"/>
    <n v="1.17"/>
    <x v="215"/>
  </r>
  <r>
    <x v="9"/>
    <n v="60.25"/>
    <n v="3.16"/>
    <x v="216"/>
  </r>
  <r>
    <x v="7"/>
    <n v="44.44"/>
    <n v="3"/>
    <x v="217"/>
  </r>
  <r>
    <x v="0"/>
    <n v="97.2"/>
    <n v="2.33"/>
    <x v="218"/>
  </r>
  <r>
    <x v="4"/>
    <n v="115.54"/>
    <n v="1.1299999999999999"/>
    <x v="219"/>
  </r>
  <r>
    <x v="4"/>
    <n v="39.32"/>
    <n v="1.71"/>
    <x v="220"/>
  </r>
  <r>
    <x v="3"/>
    <n v="50.55"/>
    <n v="3.44"/>
    <x v="221"/>
  </r>
  <r>
    <x v="9"/>
    <n v="133.38"/>
    <n v="2.9"/>
    <x v="222"/>
  </r>
  <r>
    <x v="8"/>
    <n v="57.92"/>
    <n v="1.23"/>
    <x v="223"/>
  </r>
  <r>
    <x v="7"/>
    <n v="76.12"/>
    <n v="3.94"/>
    <x v="224"/>
  </r>
  <r>
    <x v="0"/>
    <n v="111.43"/>
    <n v="1.25"/>
    <x v="225"/>
  </r>
  <r>
    <x v="8"/>
    <n v="78.94"/>
    <n v="2.2599999999999998"/>
    <x v="226"/>
  </r>
  <r>
    <x v="0"/>
    <n v="71.430000000000007"/>
    <n v="1.33"/>
    <x v="227"/>
  </r>
  <r>
    <x v="0"/>
    <n v="74.510000000000005"/>
    <n v="2.98"/>
    <x v="228"/>
  </r>
  <r>
    <x v="0"/>
    <n v="44.03"/>
    <n v="3.19"/>
    <x v="229"/>
  </r>
  <r>
    <x v="4"/>
    <n v="73.62"/>
    <n v="1.83"/>
    <x v="230"/>
  </r>
  <r>
    <x v="2"/>
    <n v="98.17"/>
    <n v="1.83"/>
    <x v="231"/>
  </r>
  <r>
    <x v="8"/>
    <n v="122"/>
    <n v="1.99"/>
    <x v="232"/>
  </r>
  <r>
    <x v="1"/>
    <n v="88.3"/>
    <m/>
    <x v="233"/>
  </r>
  <r>
    <x v="4"/>
    <n v="48.66"/>
    <n v="1.87"/>
    <x v="233"/>
  </r>
  <r>
    <x v="4"/>
    <n v="166.73"/>
    <n v="1.7"/>
    <x v="233"/>
  </r>
  <r>
    <x v="3"/>
    <n v="36.159999999999997"/>
    <m/>
    <x v="234"/>
  </r>
  <r>
    <x v="8"/>
    <n v="108.36"/>
    <n v="2.2200000000000002"/>
    <x v="235"/>
  </r>
  <r>
    <x v="9"/>
    <n v="29.47"/>
    <n v="1.89"/>
    <x v="236"/>
  </r>
  <r>
    <x v="2"/>
    <n v="56.33"/>
    <n v="2.72"/>
    <x v="237"/>
  </r>
  <r>
    <x v="2"/>
    <n v="151.84"/>
    <n v="0.03"/>
    <x v="238"/>
  </r>
  <r>
    <x v="9"/>
    <n v="34.85"/>
    <n v="1.92"/>
    <x v="238"/>
  </r>
  <r>
    <x v="1"/>
    <n v="117.43"/>
    <n v="1.52"/>
    <x v="239"/>
  </r>
  <r>
    <x v="7"/>
    <n v="101.55"/>
    <n v="3.26"/>
    <x v="240"/>
  </r>
  <r>
    <x v="0"/>
    <n v="37.42"/>
    <n v="1.69"/>
    <x v="241"/>
  </r>
  <r>
    <x v="7"/>
    <n v="130.65"/>
    <n v="3"/>
    <x v="242"/>
  </r>
  <r>
    <x v="7"/>
    <n v="82.54"/>
    <n v="3.16"/>
    <x v="242"/>
  </r>
  <r>
    <x v="2"/>
    <n v="123.83"/>
    <n v="2.59"/>
    <x v="243"/>
  </r>
  <r>
    <x v="4"/>
    <n v="19.09"/>
    <n v="3.51"/>
    <x v="244"/>
  </r>
  <r>
    <x v="1"/>
    <n v="109.73"/>
    <n v="1.92"/>
    <x v="245"/>
  </r>
  <r>
    <x v="0"/>
    <n v="37.82"/>
    <n v="3.55"/>
    <x v="246"/>
  </r>
  <r>
    <x v="9"/>
    <n v="94.23"/>
    <n v="2.44"/>
    <x v="246"/>
  </r>
  <r>
    <x v="8"/>
    <n v="154.47999999999999"/>
    <n v="1.91"/>
    <x v="246"/>
  </r>
  <r>
    <x v="0"/>
    <n v="30.89"/>
    <m/>
    <x v="247"/>
  </r>
  <r>
    <x v="0"/>
    <n v="52.62"/>
    <n v="3.19"/>
    <x v="247"/>
  </r>
  <r>
    <x v="8"/>
    <n v="58.9"/>
    <n v="2.33"/>
    <x v="248"/>
  </r>
  <r>
    <x v="4"/>
    <n v="73.17"/>
    <n v="2.7"/>
    <x v="249"/>
  </r>
  <r>
    <x v="9"/>
    <n v="44.46"/>
    <n v="2.83"/>
    <x v="250"/>
  </r>
  <r>
    <x v="2"/>
    <n v="70.56"/>
    <m/>
    <x v="250"/>
  </r>
  <r>
    <x v="7"/>
    <n v="54.82"/>
    <n v="3.21"/>
    <x v="251"/>
  </r>
  <r>
    <x v="4"/>
    <n v="88.39"/>
    <n v="1.71"/>
    <x v="251"/>
  </r>
  <r>
    <x v="2"/>
    <n v="130.59"/>
    <n v="1.53"/>
    <x v="252"/>
  </r>
  <r>
    <x v="0"/>
    <n v="93.52"/>
    <n v="2.85"/>
    <x v="252"/>
  </r>
  <r>
    <x v="8"/>
    <n v="126.26"/>
    <n v="2.11"/>
    <x v="253"/>
  </r>
  <r>
    <x v="4"/>
    <n v="14.24"/>
    <n v="2.2200000000000002"/>
    <x v="254"/>
  </r>
  <r>
    <x v="1"/>
    <n v="42.6"/>
    <n v="1.41"/>
    <x v="255"/>
  </r>
  <r>
    <x v="0"/>
    <n v="323.24"/>
    <m/>
    <x v="256"/>
  </r>
  <r>
    <x v="7"/>
    <n v="110.58"/>
    <n v="3.01"/>
    <x v="257"/>
  </r>
  <r>
    <x v="4"/>
    <n v="385.35"/>
    <n v="2.56"/>
    <x v="258"/>
  </r>
  <r>
    <x v="2"/>
    <n v="142.09"/>
    <n v="0"/>
    <x v="258"/>
  </r>
  <r>
    <x v="0"/>
    <n v="63.81"/>
    <m/>
    <x v="259"/>
  </r>
  <r>
    <x v="1"/>
    <n v="95.05"/>
    <n v="1.18"/>
    <x v="260"/>
  </r>
  <r>
    <x v="8"/>
    <n v="191.47"/>
    <n v="1.77"/>
    <x v="261"/>
  </r>
  <r>
    <x v="8"/>
    <n v="89"/>
    <n v="1.47"/>
    <x v="262"/>
  </r>
  <r>
    <x v="7"/>
    <n v="59.29"/>
    <n v="3.51"/>
    <x v="263"/>
  </r>
  <r>
    <x v="0"/>
    <n v="110.86"/>
    <n v="1.4"/>
    <x v="264"/>
  </r>
  <r>
    <x v="8"/>
    <n v="243.78"/>
    <n v="1.48"/>
    <x v="265"/>
  </r>
  <r>
    <x v="10"/>
    <n v="41.88"/>
    <n v="4.67"/>
    <x v="266"/>
  </r>
  <r>
    <x v="7"/>
    <n v="79.25"/>
    <n v="2.73"/>
    <x v="267"/>
  </r>
  <r>
    <x v="0"/>
    <n v="75.22"/>
    <m/>
    <x v="268"/>
  </r>
  <r>
    <x v="8"/>
    <n v="128.15"/>
    <m/>
    <x v="269"/>
  </r>
  <r>
    <x v="7"/>
    <n v="43.82"/>
    <n v="3.29"/>
    <x v="270"/>
  </r>
  <r>
    <x v="0"/>
    <n v="98.24"/>
    <n v="1.63"/>
    <x v="271"/>
  </r>
  <r>
    <x v="7"/>
    <n v="58.56"/>
    <n v="3.26"/>
    <x v="272"/>
  </r>
  <r>
    <x v="7"/>
    <n v="50.4"/>
    <n v="4.45"/>
    <x v="273"/>
  </r>
  <r>
    <x v="0"/>
    <n v="127.91"/>
    <n v="1.81"/>
    <x v="274"/>
  </r>
  <r>
    <x v="2"/>
    <n v="81.209999999999994"/>
    <n v="2.17"/>
    <x v="275"/>
  </r>
  <r>
    <x v="4"/>
    <n v="166.56"/>
    <n v="0.47"/>
    <x v="276"/>
  </r>
  <r>
    <x v="10"/>
    <n v="22.5"/>
    <n v="9.1999999999999993"/>
    <x v="277"/>
  </r>
  <r>
    <x v="2"/>
    <n v="49.71"/>
    <m/>
    <x v="278"/>
  </r>
  <r>
    <x v="4"/>
    <n v="37.97"/>
    <n v="1.46"/>
    <x v="279"/>
  </r>
  <r>
    <x v="0"/>
    <n v="51.51"/>
    <n v="3.96"/>
    <x v="280"/>
  </r>
  <r>
    <x v="1"/>
    <n v="36.97"/>
    <n v="1.08"/>
    <x v="281"/>
  </r>
  <r>
    <x v="8"/>
    <n v="169.07"/>
    <n v="1.79"/>
    <x v="282"/>
  </r>
  <r>
    <x v="7"/>
    <n v="76.64"/>
    <n v="3.6"/>
    <x v="283"/>
  </r>
  <r>
    <x v="0"/>
    <n v="30.52"/>
    <n v="1.18"/>
    <x v="283"/>
  </r>
  <r>
    <x v="3"/>
    <n v="65.27"/>
    <n v="4.2699999999999996"/>
    <x v="284"/>
  </r>
  <r>
    <x v="8"/>
    <n v="152.1"/>
    <n v="2.7"/>
    <x v="285"/>
  </r>
  <r>
    <x v="1"/>
    <n v="28.15"/>
    <n v="1.41"/>
    <x v="286"/>
  </r>
  <r>
    <x v="1"/>
    <n v="124.14"/>
    <n v="1.96"/>
    <x v="287"/>
  </r>
  <r>
    <x v="0"/>
    <n v="30.11"/>
    <n v="1.2"/>
    <x v="288"/>
  </r>
  <r>
    <x v="8"/>
    <n v="112.28"/>
    <n v="2.35"/>
    <x v="288"/>
  </r>
  <r>
    <x v="0"/>
    <n v="168.46"/>
    <n v="1.67"/>
    <x v="289"/>
  </r>
  <r>
    <x v="5"/>
    <n v="103.79"/>
    <n v="1.22"/>
    <x v="290"/>
  </r>
  <r>
    <x v="5"/>
    <n v="44.41"/>
    <n v="1.38"/>
    <x v="291"/>
  </r>
  <r>
    <x v="2"/>
    <n v="166.01"/>
    <n v="1.57"/>
    <x v="292"/>
  </r>
  <r>
    <x v="5"/>
    <n v="63.15"/>
    <n v="2.91"/>
    <x v="293"/>
  </r>
  <r>
    <x v="3"/>
    <n v="23.92"/>
    <n v="3.61"/>
    <x v="294"/>
  </r>
  <r>
    <x v="3"/>
    <n v="18.18"/>
    <n v="4.3499999999999996"/>
    <x v="295"/>
  </r>
  <r>
    <x v="8"/>
    <n v="47.53"/>
    <n v="2.02"/>
    <x v="296"/>
  </r>
  <r>
    <x v="0"/>
    <n v="48.83"/>
    <n v="2.75"/>
    <x v="297"/>
  </r>
  <r>
    <x v="4"/>
    <n v="35.07"/>
    <n v="0"/>
    <x v="298"/>
  </r>
  <r>
    <x v="1"/>
    <n v="34.200000000000003"/>
    <n v="3.38"/>
    <x v="299"/>
  </r>
  <r>
    <x v="0"/>
    <n v="84.09"/>
    <n v="2.58"/>
    <x v="300"/>
  </r>
  <r>
    <x v="2"/>
    <n v="63.69"/>
    <n v="4.04"/>
    <x v="301"/>
  </r>
  <r>
    <x v="2"/>
    <n v="147.24"/>
    <n v="0.73"/>
    <x v="302"/>
  </r>
  <r>
    <x v="4"/>
    <n v="127.4"/>
    <n v="1.72"/>
    <x v="303"/>
  </r>
  <r>
    <x v="4"/>
    <n v="15.25"/>
    <n v="1.69"/>
    <x v="303"/>
  </r>
  <r>
    <x v="4"/>
    <n v="81.459999999999994"/>
    <n v="1.66"/>
    <x v="304"/>
  </r>
  <r>
    <x v="8"/>
    <n v="97.47"/>
    <n v="1.36"/>
    <x v="305"/>
  </r>
  <r>
    <x v="4"/>
    <n v="78.03"/>
    <n v="0.77"/>
    <x v="306"/>
  </r>
  <r>
    <x v="2"/>
    <n v="123.75"/>
    <n v="0.32"/>
    <x v="307"/>
  </r>
  <r>
    <x v="2"/>
    <n v="177.38"/>
    <n v="2.5499999999999998"/>
    <x v="308"/>
  </r>
  <r>
    <x v="4"/>
    <n v="47.93"/>
    <n v="2.4700000000000002"/>
    <x v="309"/>
  </r>
  <r>
    <x v="1"/>
    <n v="56.73"/>
    <n v="3.76"/>
    <x v="309"/>
  </r>
  <r>
    <x v="2"/>
    <n v="291.10000000000002"/>
    <m/>
    <x v="310"/>
  </r>
  <r>
    <x v="3"/>
    <n v="45.43"/>
    <n v="3.17"/>
    <x v="311"/>
  </r>
  <r>
    <x v="8"/>
    <n v="71.540000000000006"/>
    <n v="3.34"/>
    <x v="312"/>
  </r>
  <r>
    <x v="4"/>
    <n v="55.03"/>
    <n v="2.02"/>
    <x v="313"/>
  </r>
  <r>
    <x v="1"/>
    <n v="31.97"/>
    <n v="3.14"/>
    <x v="314"/>
  </r>
  <r>
    <x v="4"/>
    <n v="132.18"/>
    <n v="2.25"/>
    <x v="315"/>
  </r>
  <r>
    <x v="1"/>
    <n v="35.799999999999997"/>
    <n v="2.9"/>
    <x v="316"/>
  </r>
  <r>
    <x v="4"/>
    <n v="25.21"/>
    <n v="1.18"/>
    <x v="317"/>
  </r>
  <r>
    <x v="7"/>
    <n v="69.81"/>
    <n v="3.48"/>
    <x v="318"/>
  </r>
  <r>
    <x v="1"/>
    <n v="139.52000000000001"/>
    <n v="1.63"/>
    <x v="319"/>
  </r>
  <r>
    <x v="0"/>
    <n v="71.36"/>
    <n v="1.37"/>
    <x v="320"/>
  </r>
  <r>
    <x v="0"/>
    <n v="712.72"/>
    <m/>
    <x v="321"/>
  </r>
  <r>
    <x v="4"/>
    <n v="59.72"/>
    <n v="1.73"/>
    <x v="322"/>
  </r>
  <r>
    <x v="0"/>
    <n v="75.97"/>
    <n v="1.5"/>
    <x v="323"/>
  </r>
  <r>
    <x v="1"/>
    <n v="91.04"/>
    <n v="2.39"/>
    <x v="323"/>
  </r>
  <r>
    <x v="9"/>
    <n v="90.29"/>
    <n v="2.96"/>
    <x v="324"/>
  </r>
  <r>
    <x v="9"/>
    <n v="80.81"/>
    <n v="2.4700000000000002"/>
    <x v="325"/>
  </r>
  <r>
    <x v="4"/>
    <n v="130.69"/>
    <n v="1.27"/>
    <x v="325"/>
  </r>
  <r>
    <x v="0"/>
    <n v="24.2"/>
    <n v="2.97"/>
    <x v="326"/>
  </r>
  <r>
    <x v="8"/>
    <n v="56.83"/>
    <n v="0.68"/>
    <x v="327"/>
  </r>
  <r>
    <x v="4"/>
    <n v="79.599999999999994"/>
    <n v="1.89"/>
    <x v="327"/>
  </r>
  <r>
    <x v="9"/>
    <n v="69.87"/>
    <n v="2.91"/>
    <x v="328"/>
  </r>
  <r>
    <x v="0"/>
    <n v="94.54"/>
    <n v="2.0099999999999998"/>
    <x v="329"/>
  </r>
  <r>
    <x v="2"/>
    <n v="68.13"/>
    <m/>
    <x v="330"/>
  </r>
  <r>
    <x v="4"/>
    <n v="46.33"/>
    <n v="1.71"/>
    <x v="331"/>
  </r>
  <r>
    <x v="0"/>
    <n v="64.02"/>
    <n v="2.66"/>
    <x v="332"/>
  </r>
  <r>
    <x v="4"/>
    <n v="31.96"/>
    <n v="3.46"/>
    <x v="333"/>
  </r>
  <r>
    <x v="8"/>
    <n v="76.069999999999993"/>
    <n v="2.29"/>
    <x v="333"/>
  </r>
  <r>
    <x v="4"/>
    <n v="137.41"/>
    <n v="1.99"/>
    <x v="334"/>
  </r>
  <r>
    <x v="0"/>
    <n v="30.81"/>
    <n v="4.75"/>
    <x v="335"/>
  </r>
  <r>
    <x v="0"/>
    <n v="75.72"/>
    <n v="1.62"/>
    <x v="336"/>
  </r>
  <r>
    <x v="4"/>
    <n v="250.9"/>
    <n v="1.03"/>
    <x v="337"/>
  </r>
  <r>
    <x v="10"/>
    <n v="49.44"/>
    <n v="4.6100000000000003"/>
    <x v="337"/>
  </r>
  <r>
    <x v="8"/>
    <n v="269.04000000000002"/>
    <n v="2.72"/>
    <x v="338"/>
  </r>
  <r>
    <x v="0"/>
    <n v="175.38"/>
    <n v="2.25"/>
    <x v="339"/>
  </r>
  <r>
    <x v="4"/>
    <n v="47.67"/>
    <n v="1.58"/>
    <x v="340"/>
  </r>
  <r>
    <x v="0"/>
    <n v="78.34"/>
    <n v="1.53"/>
    <x v="341"/>
  </r>
  <r>
    <x v="0"/>
    <n v="57.78"/>
    <n v="2.48"/>
    <x v="342"/>
  </r>
  <r>
    <x v="0"/>
    <n v="55.53"/>
    <n v="2.5099999999999998"/>
    <x v="343"/>
  </r>
  <r>
    <x v="4"/>
    <n v="70.900000000000006"/>
    <n v="3.2"/>
    <x v="343"/>
  </r>
  <r>
    <x v="0"/>
    <n v="82.19"/>
    <n v="2.52"/>
    <x v="344"/>
  </r>
  <r>
    <x v="2"/>
    <n v="88.48"/>
    <n v="1.58"/>
    <x v="345"/>
  </r>
  <r>
    <x v="4"/>
    <n v="91.41"/>
    <n v="2.0699999999999998"/>
    <x v="346"/>
  </r>
  <r>
    <x v="4"/>
    <n v="58.3"/>
    <n v="2.58"/>
    <x v="347"/>
  </r>
  <r>
    <x v="1"/>
    <n v="180.38"/>
    <n v="3.11"/>
    <x v="348"/>
  </r>
  <r>
    <x v="8"/>
    <n v="95.12"/>
    <n v="1.21"/>
    <x v="349"/>
  </r>
  <r>
    <x v="9"/>
    <n v="61.18"/>
    <n v="3.32"/>
    <x v="350"/>
  </r>
  <r>
    <x v="0"/>
    <n v="24.18"/>
    <n v="3.73"/>
    <x v="351"/>
  </r>
  <r>
    <x v="4"/>
    <n v="42.38"/>
    <n v="1.87"/>
    <x v="352"/>
  </r>
  <r>
    <x v="0"/>
    <n v="19.98"/>
    <n v="2.92"/>
    <x v="353"/>
  </r>
  <r>
    <x v="0"/>
    <n v="27.75"/>
    <m/>
    <x v="354"/>
  </r>
  <r>
    <x v="4"/>
    <n v="27.37"/>
    <n v="2.0099999999999998"/>
    <x v="354"/>
  </r>
  <r>
    <x v="8"/>
    <n v="79.59"/>
    <n v="2"/>
    <x v="355"/>
  </r>
  <r>
    <x v="4"/>
    <n v="79.58"/>
    <n v="1.6"/>
    <x v="356"/>
  </r>
  <r>
    <x v="9"/>
    <n v="28.81"/>
    <n v="1.62"/>
    <x v="357"/>
  </r>
  <r>
    <x v="4"/>
    <n v="63.04"/>
    <n v="2.83"/>
    <x v="358"/>
  </r>
  <r>
    <x v="0"/>
    <n v="27.2"/>
    <m/>
    <x v="359"/>
  </r>
  <r>
    <x v="4"/>
    <n v="69.25"/>
    <n v="1.63"/>
    <x v="360"/>
  </r>
  <r>
    <x v="5"/>
    <n v="78.92"/>
    <n v="2.54"/>
    <x v="361"/>
  </r>
  <r>
    <x v="6"/>
    <n v="83.46"/>
    <n v="2.64"/>
    <x v="362"/>
  </r>
  <r>
    <x v="8"/>
    <n v="47.85"/>
    <n v="0.17"/>
    <x v="363"/>
  </r>
  <r>
    <x v="4"/>
    <n v="92.82"/>
    <n v="1.7"/>
    <x v="364"/>
  </r>
  <r>
    <x v="4"/>
    <n v="20.84"/>
    <n v="4.1900000000000004"/>
    <x v="365"/>
  </r>
  <r>
    <x v="6"/>
    <n v="65.62"/>
    <n v="4.24"/>
    <x v="366"/>
  </r>
  <r>
    <x v="0"/>
    <n v="25.41"/>
    <m/>
    <x v="367"/>
  </r>
  <r>
    <x v="0"/>
    <n v="32.85"/>
    <n v="1.23"/>
    <x v="368"/>
  </r>
  <r>
    <x v="7"/>
    <n v="36.79"/>
    <n v="4.3099999999999996"/>
    <x v="369"/>
  </r>
  <r>
    <x v="4"/>
    <n v="35.6"/>
    <n v="1.44"/>
    <x v="370"/>
  </r>
  <r>
    <x v="0"/>
    <n v="22.79"/>
    <n v="1.6"/>
    <x v="371"/>
  </r>
  <r>
    <x v="1"/>
    <n v="74.36"/>
    <n v="1.96"/>
    <x v="372"/>
  </r>
  <r>
    <x v="0"/>
    <n v="25.82"/>
    <n v="2.16"/>
    <x v="373"/>
  </r>
  <r>
    <x v="6"/>
    <n v="31.9"/>
    <n v="3.43"/>
    <x v="374"/>
  </r>
  <r>
    <x v="0"/>
    <n v="50.71"/>
    <n v="0.32"/>
    <x v="375"/>
  </r>
  <r>
    <x v="4"/>
    <n v="60.5"/>
    <n v="1.05"/>
    <x v="376"/>
  </r>
  <r>
    <x v="0"/>
    <n v="39.51"/>
    <n v="4.96"/>
    <x v="377"/>
  </r>
  <r>
    <x v="0"/>
    <n v="50.17"/>
    <n v="4.59"/>
    <x v="378"/>
  </r>
  <r>
    <x v="0"/>
    <n v="89.75"/>
    <n v="0.17"/>
    <x v="379"/>
  </r>
  <r>
    <x v="2"/>
    <n v="67.39"/>
    <n v="0"/>
    <x v="380"/>
  </r>
  <r>
    <x v="9"/>
    <n v="61.89"/>
    <n v="1.42"/>
    <x v="381"/>
  </r>
  <r>
    <x v="1"/>
    <n v="22.82"/>
    <n v="1.04"/>
    <x v="382"/>
  </r>
  <r>
    <x v="4"/>
    <n v="48.71"/>
    <n v="1.63"/>
    <x v="383"/>
  </r>
  <r>
    <x v="0"/>
    <n v="42.93"/>
    <n v="1.89"/>
    <x v="384"/>
  </r>
  <r>
    <x v="4"/>
    <n v="70.98"/>
    <n v="1.68"/>
    <x v="385"/>
  </r>
  <r>
    <x v="4"/>
    <n v="122.14"/>
    <n v="2.16"/>
    <x v="386"/>
  </r>
  <r>
    <x v="2"/>
    <n v="86.63"/>
    <n v="0"/>
    <x v="387"/>
  </r>
  <r>
    <x v="1"/>
    <n v="17.27"/>
    <n v="3.06"/>
    <x v="388"/>
  </r>
  <r>
    <x v="0"/>
    <n v="55.14"/>
    <n v="4.18"/>
    <x v="389"/>
  </r>
  <r>
    <x v="0"/>
    <n v="44.55"/>
    <n v="2.64"/>
    <x v="390"/>
  </r>
  <r>
    <x v="4"/>
    <n v="111.24"/>
    <n v="2.67"/>
    <x v="391"/>
  </r>
  <r>
    <x v="4"/>
    <n v="71.95"/>
    <n v="2.38"/>
    <x v="392"/>
  </r>
  <r>
    <x v="4"/>
    <n v="99.6"/>
    <n v="2.12"/>
    <x v="393"/>
  </r>
  <r>
    <x v="0"/>
    <n v="45.26"/>
    <m/>
    <x v="393"/>
  </r>
  <r>
    <x v="0"/>
    <n v="12.46"/>
    <n v="4.74"/>
    <x v="394"/>
  </r>
  <r>
    <x v="8"/>
    <n v="72.64"/>
    <n v="0"/>
    <x v="395"/>
  </r>
  <r>
    <x v="9"/>
    <n v="96.99"/>
    <n v="1.64"/>
    <x v="396"/>
  </r>
  <r>
    <x v="9"/>
    <n v="76.099999999999994"/>
    <n v="3.23"/>
    <x v="397"/>
  </r>
  <r>
    <x v="5"/>
    <n v="91.23"/>
    <n v="3.69"/>
    <x v="398"/>
  </r>
  <r>
    <x v="0"/>
    <n v="63.25"/>
    <n v="1.61"/>
    <x v="399"/>
  </r>
  <r>
    <x v="8"/>
    <n v="44.84"/>
    <n v="0.85"/>
    <x v="400"/>
  </r>
  <r>
    <x v="1"/>
    <n v="29.29"/>
    <n v="1.03"/>
    <x v="401"/>
  </r>
  <r>
    <x v="1"/>
    <n v="27.72"/>
    <n v="2.2200000000000002"/>
    <x v="402"/>
  </r>
  <r>
    <x v="0"/>
    <n v="39.01"/>
    <n v="1.24"/>
    <x v="403"/>
  </r>
  <r>
    <x v="8"/>
    <n v="47.64"/>
    <n v="1.62"/>
    <x v="404"/>
  </r>
  <r>
    <x v="0"/>
    <n v="36.020000000000003"/>
    <m/>
    <x v="404"/>
  </r>
  <r>
    <x v="0"/>
    <n v="35.270000000000003"/>
    <n v="0.95"/>
    <x v="405"/>
  </r>
  <r>
    <x v="2"/>
    <n v="69.02"/>
    <n v="2.94"/>
    <x v="406"/>
  </r>
  <r>
    <x v="4"/>
    <n v="14.54"/>
    <n v="4.29"/>
    <x v="407"/>
  </r>
  <r>
    <x v="2"/>
    <n v="239.6"/>
    <n v="1.1399999999999999"/>
    <x v="408"/>
  </r>
  <r>
    <x v="0"/>
    <n v="37.520000000000003"/>
    <n v="3.98"/>
    <x v="409"/>
  </r>
  <r>
    <x v="6"/>
    <n v="12.78"/>
    <n v="0"/>
    <x v="410"/>
  </r>
  <r>
    <x v="2"/>
    <n v="51.04"/>
    <n v="1.02"/>
    <x v="411"/>
  </r>
  <r>
    <x v="3"/>
    <n v="62.55"/>
    <n v="3.23"/>
    <x v="412"/>
  </r>
  <r>
    <x v="1"/>
    <n v="33.47"/>
    <m/>
    <x v="413"/>
  </r>
  <r>
    <x v="7"/>
    <n v="11.33"/>
    <n v="4.16"/>
    <x v="414"/>
  </r>
  <r>
    <x v="4"/>
    <n v="63.45"/>
    <n v="1.99"/>
    <x v="414"/>
  </r>
  <r>
    <x v="6"/>
    <n v="63.16"/>
    <n v="0.32"/>
    <x v="414"/>
  </r>
  <r>
    <x v="6"/>
    <n v="51.28"/>
    <n v="1.92"/>
    <x v="414"/>
  </r>
  <r>
    <x v="8"/>
    <n v="26.98"/>
    <n v="0.85"/>
    <x v="414"/>
  </r>
  <r>
    <x v="1"/>
    <n v="82.07"/>
    <n v="0"/>
    <x v="414"/>
  </r>
  <r>
    <x v="6"/>
    <n v="59.41"/>
    <n v="1.1399999999999999"/>
    <x v="414"/>
  </r>
  <r>
    <x v="4"/>
    <m/>
    <m/>
    <x v="414"/>
  </r>
  <r>
    <x v="1"/>
    <n v="219.25"/>
    <n v="1.87"/>
    <x v="414"/>
  </r>
  <r>
    <x v="9"/>
    <m/>
    <m/>
    <x v="414"/>
  </r>
  <r>
    <x v="6"/>
    <n v="22.93"/>
    <n v="0.36"/>
    <x v="414"/>
  </r>
  <r>
    <x v="8"/>
    <n v="95.93"/>
    <n v="3.24"/>
    <x v="414"/>
  </r>
  <r>
    <x v="5"/>
    <n v="30.2"/>
    <n v="3.88"/>
    <x v="414"/>
  </r>
  <r>
    <x v="6"/>
    <n v="5.26"/>
    <n v="0"/>
    <x v="414"/>
  </r>
  <r>
    <x v="6"/>
    <n v="111.81"/>
    <n v="3.8"/>
    <x v="414"/>
  </r>
  <r>
    <x v="6"/>
    <n v="124.25"/>
    <n v="0.25"/>
    <x v="414"/>
  </r>
  <r>
    <x v="6"/>
    <n v="133.54"/>
    <m/>
    <x v="414"/>
  </r>
  <r>
    <x v="6"/>
    <n v="47.72"/>
    <n v="2.2200000000000002"/>
    <x v="414"/>
  </r>
  <r>
    <x v="9"/>
    <n v="18.8"/>
    <n v="2.67"/>
    <x v="414"/>
  </r>
  <r>
    <x v="6"/>
    <n v="43.56"/>
    <n v="0.55000000000000004"/>
    <x v="414"/>
  </r>
  <r>
    <x v="7"/>
    <n v="75"/>
    <n v="4.62"/>
    <x v="414"/>
  </r>
  <r>
    <x v="2"/>
    <n v="66.14"/>
    <m/>
    <x v="414"/>
  </r>
  <r>
    <x v="6"/>
    <n v="99.53"/>
    <n v="0.68"/>
    <x v="414"/>
  </r>
  <r>
    <x v="6"/>
    <n v="58.79"/>
    <n v="0.2"/>
    <x v="414"/>
  </r>
  <r>
    <x v="1"/>
    <n v="32.630000000000003"/>
    <m/>
    <x v="414"/>
  </r>
  <r>
    <x v="7"/>
    <n v="31.18"/>
    <n v="4.54"/>
    <x v="414"/>
  </r>
  <r>
    <x v="5"/>
    <n v="12.69"/>
    <n v="0"/>
    <x v="414"/>
  </r>
  <r>
    <x v="10"/>
    <n v="2.62"/>
    <n v="14.63"/>
    <x v="414"/>
  </r>
  <r>
    <x v="6"/>
    <n v="52.97"/>
    <n v="1.34"/>
    <x v="414"/>
  </r>
  <r>
    <x v="6"/>
    <n v="68.37"/>
    <n v="4.04"/>
    <x v="414"/>
  </r>
  <r>
    <x v="6"/>
    <n v="49.51"/>
    <n v="1.96"/>
    <x v="414"/>
  </r>
  <r>
    <x v="8"/>
    <n v="41.47"/>
    <n v="2.66"/>
    <x v="414"/>
  </r>
  <r>
    <x v="6"/>
    <n v="16.28"/>
    <n v="1.24"/>
    <x v="414"/>
  </r>
  <r>
    <x v="1"/>
    <n v="25.64"/>
    <n v="0"/>
    <x v="414"/>
  </r>
  <r>
    <x v="0"/>
    <n v="227.3"/>
    <m/>
    <x v="414"/>
  </r>
  <r>
    <x v="6"/>
    <n v="27.74"/>
    <n v="3.57"/>
    <x v="414"/>
  </r>
  <r>
    <x v="6"/>
    <n v="39.299999999999997"/>
    <n v="0.5"/>
    <x v="414"/>
  </r>
  <r>
    <x v="6"/>
    <n v="35.86"/>
    <m/>
    <x v="414"/>
  </r>
  <r>
    <x v="5"/>
    <n v="32.979999999999997"/>
    <n v="0.59"/>
    <x v="414"/>
  </r>
  <r>
    <x v="0"/>
    <n v="12.66"/>
    <n v="1.55"/>
    <x v="414"/>
  </r>
  <r>
    <x v="0"/>
    <n v="13"/>
    <n v="1.51"/>
    <x v="414"/>
  </r>
  <r>
    <x v="6"/>
    <n v="35.880000000000003"/>
    <n v="1.0900000000000001"/>
    <x v="414"/>
  </r>
  <r>
    <x v="7"/>
    <n v="17.100000000000001"/>
    <n v="0.69"/>
    <x v="414"/>
  </r>
  <r>
    <x v="6"/>
    <n v="64.7"/>
    <n v="4.6900000000000004"/>
    <x v="414"/>
  </r>
  <r>
    <x v="2"/>
    <n v="70.3"/>
    <n v="0.88"/>
    <x v="414"/>
  </r>
  <r>
    <x v="6"/>
    <n v="193.94"/>
    <n v="0.04"/>
    <x v="414"/>
  </r>
  <r>
    <x v="1"/>
    <n v="66.89"/>
    <m/>
    <x v="414"/>
  </r>
  <r>
    <x v="6"/>
    <n v="27.91"/>
    <n v="0.28999999999999998"/>
    <x v="414"/>
  </r>
  <r>
    <x v="6"/>
    <n v="79.95"/>
    <n v="2.38"/>
    <x v="414"/>
  </r>
  <r>
    <x v="6"/>
    <n v="7.61"/>
    <n v="0"/>
    <x v="414"/>
  </r>
  <r>
    <x v="0"/>
    <n v="8.7799999999999994"/>
    <n v="5.34"/>
    <x v="414"/>
  </r>
  <r>
    <x v="2"/>
    <n v="91.32"/>
    <m/>
    <x v="414"/>
  </r>
  <r>
    <x v="1"/>
    <n v="76.8"/>
    <n v="2.58"/>
    <x v="414"/>
  </r>
  <r>
    <x v="6"/>
    <n v="29.42"/>
    <n v="4.05"/>
    <x v="414"/>
  </r>
  <r>
    <x v="1"/>
    <n v="7.36"/>
    <n v="3.4"/>
    <x v="414"/>
  </r>
  <r>
    <x v="1"/>
    <n v="45.73"/>
    <m/>
    <x v="41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FE7B96-69C1-45F7-B06C-DAAF747A297D}" name="PivotTable1" cacheId="0" applyNumberFormats="0" applyBorderFormats="0" applyFontFormats="0" applyPatternFormats="0" applyAlignmentFormats="0" applyWidthHeightFormats="1" dataCaption="Values" grandTotalCaption="Total" updatedVersion="6" minRefreshableVersion="3" useAutoFormatting="1" itemPrintTitles="1" createdVersion="6" indent="0" outline="1" outlineData="1" multipleFieldFilters="0" rowHeaderCaption="Sector">
  <location ref="A1:B13" firstHeaderRow="1" firstDataRow="1" firstDataCol="1"/>
  <pivotFields count="4">
    <pivotField axis="axisRow" subtotalTop="0" showAll="0" sortType="descending">
      <items count="12">
        <item x="0"/>
        <item x="9"/>
        <item x="6"/>
        <item x="4"/>
        <item x="2"/>
        <item x="8"/>
        <item x="1"/>
        <item x="5"/>
        <item x="3"/>
        <item x="10"/>
        <item x="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ubtotalTop="0" showAll="0"/>
    <pivotField subtotalTop="0" showAll="0"/>
    <pivotField dataField="1" subtotalTop="0" showAll="0">
      <items count="416">
        <item x="413"/>
        <item x="412"/>
        <item x="411"/>
        <item x="410"/>
        <item x="409"/>
        <item x="408"/>
        <item x="407"/>
        <item x="406"/>
        <item x="405"/>
        <item x="404"/>
        <item x="403"/>
        <item x="402"/>
        <item x="401"/>
        <item x="400"/>
        <item x="399"/>
        <item x="398"/>
        <item x="397"/>
        <item x="396"/>
        <item x="395"/>
        <item x="394"/>
        <item x="393"/>
        <item x="392"/>
        <item x="391"/>
        <item x="390"/>
        <item x="389"/>
        <item x="388"/>
        <item x="387"/>
        <item x="386"/>
        <item x="385"/>
        <item x="384"/>
        <item x="383"/>
        <item x="382"/>
        <item x="381"/>
        <item x="380"/>
        <item x="379"/>
        <item x="378"/>
        <item x="377"/>
        <item x="376"/>
        <item x="375"/>
        <item x="374"/>
        <item x="373"/>
        <item x="372"/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x="414"/>
        <item t="default"/>
      </items>
    </pivotField>
  </pivotFields>
  <rowFields count="1">
    <field x="0"/>
  </rowFields>
  <rowItems count="12">
    <i>
      <x v="8"/>
    </i>
    <i>
      <x v="6"/>
    </i>
    <i>
      <x v="4"/>
    </i>
    <i>
      <x v="7"/>
    </i>
    <i>
      <x/>
    </i>
    <i>
      <x v="2"/>
    </i>
    <i>
      <x v="1"/>
    </i>
    <i>
      <x v="5"/>
    </i>
    <i>
      <x v="10"/>
    </i>
    <i>
      <x v="3"/>
    </i>
    <i>
      <x v="9"/>
    </i>
    <i t="grand">
      <x/>
    </i>
  </rowItems>
  <colItems count="1">
    <i/>
  </colItems>
  <dataFields count="1">
    <dataField name="Average of Price/Earnings" fld="3" subtotal="average" baseField="0" baseItem="0" numFmtId="2"/>
  </dataFields>
  <formats count="8">
    <format dxfId="9">
      <pivotArea outline="0" collapsedLevelsAreSubtotals="1" fieldPosition="0"/>
    </format>
    <format dxfId="8">
      <pivotArea outline="0" collapsedLevelsAreSubtotals="1" fieldPosition="0"/>
    </format>
    <format dxfId="7">
      <pivotArea outline="0" collapsedLevelsAreSubtotals="1" fieldPosition="0"/>
    </format>
    <format dxfId="6">
      <pivotArea outline="0" collapsedLevelsAreSubtotals="1" fieldPosition="0"/>
    </format>
    <format dxfId="5">
      <pivotArea outline="0" collapsedLevelsAreSubtotals="1" fieldPosition="0"/>
    </format>
    <format dxfId="4">
      <pivotArea outline="0" collapsedLevelsAreSubtotals="1" fieldPosition="0"/>
    </format>
    <format dxfId="3">
      <pivotArea outline="0" collapsedLevelsAreSubtotals="1" fieldPosition="0"/>
    </format>
    <format dxfId="2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59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D11" sqref="D11"/>
    </sheetView>
  </sheetViews>
  <sheetFormatPr defaultRowHeight="15" x14ac:dyDescent="0.25"/>
  <cols>
    <col min="1" max="1" width="11.140625" bestFit="1" customWidth="1"/>
    <col min="2" max="2" width="14.140625" style="37" customWidth="1"/>
    <col min="3" max="3" width="12" style="8" bestFit="1" customWidth="1"/>
    <col min="4" max="4" width="12.5703125" style="8" customWidth="1"/>
    <col min="5" max="5" width="10.7109375" style="8" customWidth="1"/>
    <col min="6" max="6" width="12.42578125" style="8" customWidth="1"/>
    <col min="7" max="7" width="13.42578125" style="8" customWidth="1"/>
    <col min="8" max="8" width="12" style="10" customWidth="1"/>
    <col min="9" max="9" width="11.5703125" style="14" bestFit="1" customWidth="1"/>
    <col min="10" max="10" width="10.5703125" style="14" customWidth="1"/>
    <col min="11" max="11" width="9.7109375" style="14" bestFit="1" customWidth="1"/>
    <col min="12" max="12" width="13.28515625" style="14" customWidth="1"/>
    <col min="13" max="13" width="13" style="14" customWidth="1"/>
    <col min="14" max="14" width="13.5703125" style="3" bestFit="1" customWidth="1"/>
    <col min="15" max="15" width="13.5703125" style="5" customWidth="1"/>
    <col min="17" max="18" width="11.28515625" bestFit="1" customWidth="1"/>
    <col min="19" max="19" width="10.5703125" bestFit="1" customWidth="1"/>
  </cols>
  <sheetData>
    <row r="1" spans="1:23" x14ac:dyDescent="0.25">
      <c r="B1" s="52" t="s">
        <v>2</v>
      </c>
      <c r="C1" s="53"/>
      <c r="D1" s="53"/>
      <c r="E1" s="53"/>
      <c r="F1" s="53"/>
      <c r="G1" s="54"/>
      <c r="H1" s="55" t="s">
        <v>3</v>
      </c>
      <c r="I1" s="56"/>
      <c r="J1" s="56"/>
      <c r="K1" s="56"/>
      <c r="L1" s="56"/>
      <c r="M1" s="56"/>
      <c r="N1" s="4" t="s">
        <v>4</v>
      </c>
      <c r="O1" s="5" t="s">
        <v>6</v>
      </c>
      <c r="Q1" t="s">
        <v>4</v>
      </c>
      <c r="R1" t="s">
        <v>6</v>
      </c>
      <c r="W1" s="9" t="s">
        <v>12</v>
      </c>
    </row>
    <row r="2" spans="1:23" s="23" customFormat="1" x14ac:dyDescent="0.25">
      <c r="A2" s="1"/>
      <c r="B2" t="s">
        <v>57</v>
      </c>
      <c r="C2" t="s">
        <v>58</v>
      </c>
      <c r="D2" s="8" t="s">
        <v>59</v>
      </c>
      <c r="E2" t="s">
        <v>60</v>
      </c>
      <c r="F2" t="s">
        <v>61</v>
      </c>
      <c r="G2" t="s">
        <v>62</v>
      </c>
      <c r="H2" s="24" t="str">
        <f t="shared" ref="H2:M2" si="0">B2</f>
        <v>AMD</v>
      </c>
      <c r="I2" s="25" t="str">
        <f t="shared" si="0"/>
        <v>INTC</v>
      </c>
      <c r="J2" s="25" t="str">
        <f t="shared" si="0"/>
        <v>QMNNX</v>
      </c>
      <c r="K2" s="25" t="str">
        <f t="shared" si="0"/>
        <v>LYB</v>
      </c>
      <c r="L2" s="25" t="str">
        <f t="shared" si="0"/>
        <v>MCD</v>
      </c>
      <c r="M2" s="25" t="str">
        <f t="shared" si="0"/>
        <v>MHK</v>
      </c>
      <c r="N2" s="21" t="s">
        <v>5</v>
      </c>
      <c r="O2" s="22"/>
      <c r="Q2" s="23" t="s">
        <v>7</v>
      </c>
      <c r="R2" s="23" t="s">
        <v>7</v>
      </c>
    </row>
    <row r="3" spans="1:23" s="23" customFormat="1" ht="41.25" customHeight="1" x14ac:dyDescent="0.25">
      <c r="A3" s="1" t="s">
        <v>0</v>
      </c>
      <c r="B3" s="36" t="s">
        <v>94</v>
      </c>
      <c r="C3" s="36" t="str">
        <f>VLOOKUP(C2,'constituents-financials_csv'!$A:$C,3,FALSE)</f>
        <v>Information Technology</v>
      </c>
      <c r="D3" s="36" t="s">
        <v>1598</v>
      </c>
      <c r="E3" s="36" t="str">
        <f>VLOOKUP(E2,'constituents-financials_csv'!$A:$C,3,FALSE)</f>
        <v>Materials</v>
      </c>
      <c r="F3" s="36" t="str">
        <f>VLOOKUP(F2,'constituents-financials_csv'!$A:$C,3,FALSE)</f>
        <v>Consumer Discretionary</v>
      </c>
      <c r="G3" s="36" t="str">
        <f>VLOOKUP(G2,'constituents-financials_csv'!$A:$C,3,FALSE)</f>
        <v>Consumer Discretionary</v>
      </c>
      <c r="H3" s="36" t="s">
        <v>94</v>
      </c>
      <c r="I3" s="36" t="str">
        <f>VLOOKUP(I2,'constituents-financials_csv'!$A:$C,3,FALSE)</f>
        <v>Information Technology</v>
      </c>
      <c r="J3" s="36" t="s">
        <v>1598</v>
      </c>
      <c r="K3" s="36" t="str">
        <f>VLOOKUP(K2,'constituents-financials_csv'!$A:$C,3,FALSE)</f>
        <v>Materials</v>
      </c>
      <c r="L3" s="36" t="str">
        <f>VLOOKUP(L2,'constituents-financials_csv'!$A:$C,3,FALSE)</f>
        <v>Consumer Discretionary</v>
      </c>
      <c r="M3" s="36" t="str">
        <f>VLOOKUP(M2,'constituents-financials_csv'!$A:$C,3,FALSE)</f>
        <v>Consumer Discretionary</v>
      </c>
      <c r="N3" s="21" t="s">
        <v>3</v>
      </c>
      <c r="O3" s="22" t="s">
        <v>3</v>
      </c>
      <c r="Q3" s="23" t="s">
        <v>8</v>
      </c>
      <c r="R3" s="23" t="s">
        <v>8</v>
      </c>
    </row>
    <row r="4" spans="1:23" x14ac:dyDescent="0.25">
      <c r="A4" s="1" t="s">
        <v>1</v>
      </c>
      <c r="H4" s="17">
        <v>0.05</v>
      </c>
      <c r="I4" s="18">
        <v>0.05</v>
      </c>
      <c r="J4" s="18">
        <v>0.59424036525033719</v>
      </c>
      <c r="K4" s="18">
        <v>0.05</v>
      </c>
      <c r="L4" s="18">
        <v>0.17823423770337177</v>
      </c>
      <c r="M4" s="18">
        <v>7.7525389595710523E-2</v>
      </c>
      <c r="N4" s="16">
        <f>SUM(H4:M4)</f>
        <v>0.99999999254941951</v>
      </c>
    </row>
    <row r="5" spans="1:23" x14ac:dyDescent="0.25">
      <c r="A5" s="2">
        <v>41946</v>
      </c>
      <c r="B5" s="38">
        <v>2.78</v>
      </c>
      <c r="C5" s="38">
        <v>30.489408000000001</v>
      </c>
      <c r="D5" s="38">
        <v>8.7204379999999997</v>
      </c>
      <c r="E5" s="38">
        <v>78.119986999999995</v>
      </c>
      <c r="F5" s="38">
        <v>86.693916000000002</v>
      </c>
      <c r="G5" s="38">
        <v>142.66000399999999</v>
      </c>
      <c r="H5" s="15"/>
      <c r="N5" s="7"/>
    </row>
    <row r="6" spans="1:23" x14ac:dyDescent="0.25">
      <c r="A6" s="2">
        <v>41953</v>
      </c>
      <c r="B6" s="38">
        <v>2.61</v>
      </c>
      <c r="C6" s="38">
        <v>31.027470000000001</v>
      </c>
      <c r="D6" s="38">
        <v>8.7633960000000002</v>
      </c>
      <c r="E6" s="38">
        <v>78.897079000000005</v>
      </c>
      <c r="F6" s="38">
        <v>87.705794999999995</v>
      </c>
      <c r="G6" s="38">
        <v>143.470001</v>
      </c>
      <c r="H6" s="15">
        <f>(B6-B5)/B5</f>
        <v>-6.1151079136690628E-2</v>
      </c>
      <c r="I6" s="15">
        <f t="shared" ref="I6:M6" si="1">(C6-C5)/C5</f>
        <v>1.7647505651798817E-2</v>
      </c>
      <c r="J6" s="15">
        <f t="shared" si="1"/>
        <v>4.926128710507488E-3</v>
      </c>
      <c r="K6" s="15">
        <f t="shared" si="1"/>
        <v>9.9474158898670891E-3</v>
      </c>
      <c r="L6" s="15">
        <f t="shared" si="1"/>
        <v>1.1671857111633915E-2</v>
      </c>
      <c r="M6" s="15">
        <f t="shared" si="1"/>
        <v>5.6778142246512895E-3</v>
      </c>
      <c r="N6" s="7">
        <f t="shared" ref="N6:N37" si="2">SUMPRODUCT(H$4:M$4,H6:M6)</f>
        <v>3.7699959591438134E-3</v>
      </c>
      <c r="O6" s="5">
        <v>3.8879000299876518E-3</v>
      </c>
    </row>
    <row r="7" spans="1:23" x14ac:dyDescent="0.25">
      <c r="A7" s="2">
        <v>41960</v>
      </c>
      <c r="B7" s="38">
        <v>2.77</v>
      </c>
      <c r="C7" s="38">
        <v>32.526291000000001</v>
      </c>
      <c r="D7" s="38">
        <v>8.737622</v>
      </c>
      <c r="E7" s="38">
        <v>81.460587000000004</v>
      </c>
      <c r="F7" s="38">
        <v>88.134262000000007</v>
      </c>
      <c r="G7" s="38">
        <v>151.61000100000001</v>
      </c>
      <c r="H7" s="15">
        <f t="shared" ref="H7:H70" si="3">(B7-B6)/B6</f>
        <v>6.1302681992337224E-2</v>
      </c>
      <c r="I7" s="15">
        <f t="shared" ref="I7:I70" si="4">(C7-C6)/C6</f>
        <v>4.8306258937644592E-2</v>
      </c>
      <c r="J7" s="15">
        <f t="shared" ref="J7:J70" si="5">(D7-D6)/D6</f>
        <v>-2.9410972641200038E-3</v>
      </c>
      <c r="K7" s="15">
        <f t="shared" ref="K7:K70" si="6">(E7-E6)/E6</f>
        <v>3.2491798587372271E-2</v>
      </c>
      <c r="L7" s="15">
        <f t="shared" ref="L7:L70" si="7">(F7-F6)/F6</f>
        <v>4.8852758247047634E-3</v>
      </c>
      <c r="M7" s="15">
        <f t="shared" ref="M7:M70" si="8">(G7-G6)/G6</f>
        <v>5.6736599590600234E-2</v>
      </c>
      <c r="N7" s="7">
        <f t="shared" si="2"/>
        <v>1.0626568663584343E-2</v>
      </c>
      <c r="O7" s="5">
        <v>1.1608894229334065E-2</v>
      </c>
    </row>
    <row r="8" spans="1:23" x14ac:dyDescent="0.25">
      <c r="A8" s="2">
        <v>41967</v>
      </c>
      <c r="B8" s="38">
        <v>2.79</v>
      </c>
      <c r="C8" s="38">
        <v>34.043391999999997</v>
      </c>
      <c r="D8" s="38">
        <v>8.9180449999999993</v>
      </c>
      <c r="E8" s="38">
        <v>70.994591</v>
      </c>
      <c r="F8" s="38">
        <v>88.252776999999995</v>
      </c>
      <c r="G8" s="38">
        <v>153.58999600000001</v>
      </c>
      <c r="H8" s="15">
        <f t="shared" si="3"/>
        <v>7.2202166064982013E-3</v>
      </c>
      <c r="I8" s="15">
        <f t="shared" si="4"/>
        <v>4.6642299301817E-2</v>
      </c>
      <c r="J8" s="15">
        <f t="shared" si="5"/>
        <v>2.0648982068576478E-2</v>
      </c>
      <c r="K8" s="15">
        <f t="shared" si="6"/>
        <v>-0.12847926077429325</v>
      </c>
      <c r="L8" s="15">
        <f t="shared" si="7"/>
        <v>1.3447097338829242E-3</v>
      </c>
      <c r="M8" s="15">
        <f t="shared" si="8"/>
        <v>1.3059791484336197E-2</v>
      </c>
      <c r="N8" s="7">
        <f t="shared" si="2"/>
        <v>9.7917601403924789E-3</v>
      </c>
      <c r="O8" s="5">
        <v>1.9675594863096243E-3</v>
      </c>
    </row>
    <row r="9" spans="1:23" x14ac:dyDescent="0.25">
      <c r="A9" s="2">
        <v>41974</v>
      </c>
      <c r="B9" s="38">
        <v>2.66</v>
      </c>
      <c r="C9" s="38">
        <v>34.427238000000003</v>
      </c>
      <c r="D9" s="38">
        <v>9.1414249999999999</v>
      </c>
      <c r="E9" s="38">
        <v>72.714088000000004</v>
      </c>
      <c r="F9" s="38">
        <v>88.573120000000003</v>
      </c>
      <c r="G9" s="38">
        <v>155.490005</v>
      </c>
      <c r="H9" s="15">
        <f t="shared" si="3"/>
        <v>-4.6594982078853008E-2</v>
      </c>
      <c r="I9" s="15">
        <f t="shared" si="4"/>
        <v>1.1275198429110869E-2</v>
      </c>
      <c r="J9" s="15">
        <f t="shared" si="5"/>
        <v>2.504809069700821E-2</v>
      </c>
      <c r="K9" s="15">
        <f t="shared" si="6"/>
        <v>2.4220112768872828E-2</v>
      </c>
      <c r="L9" s="15">
        <f t="shared" si="7"/>
        <v>3.6298347869552963E-3</v>
      </c>
      <c r="M9" s="15">
        <f t="shared" si="8"/>
        <v>1.2370655963816698E-2</v>
      </c>
      <c r="N9" s="7">
        <f t="shared" si="2"/>
        <v>1.5935603779961813E-2</v>
      </c>
      <c r="O9" s="5">
        <v>3.7774273912881901E-3</v>
      </c>
    </row>
    <row r="10" spans="1:23" x14ac:dyDescent="0.25">
      <c r="A10" s="2">
        <v>41981</v>
      </c>
      <c r="B10" s="38">
        <v>2.52</v>
      </c>
      <c r="C10" s="38">
        <v>33.111190999999998</v>
      </c>
      <c r="D10" s="38">
        <v>9.1500170000000001</v>
      </c>
      <c r="E10" s="38">
        <v>63.567436000000001</v>
      </c>
      <c r="F10" s="38">
        <v>83.340225000000004</v>
      </c>
      <c r="G10" s="38">
        <v>153.78999300000001</v>
      </c>
      <c r="H10" s="15">
        <f t="shared" si="3"/>
        <v>-5.2631578947368467E-2</v>
      </c>
      <c r="I10" s="15">
        <f t="shared" si="4"/>
        <v>-3.8226912074677745E-2</v>
      </c>
      <c r="J10" s="15">
        <f t="shared" si="5"/>
        <v>9.3989722608894734E-4</v>
      </c>
      <c r="K10" s="15">
        <f t="shared" si="6"/>
        <v>-0.12578926933663809</v>
      </c>
      <c r="L10" s="15">
        <f t="shared" si="7"/>
        <v>-5.9079944344288642E-2</v>
      </c>
      <c r="M10" s="15">
        <f t="shared" si="8"/>
        <v>-1.0933255806377952E-2</v>
      </c>
      <c r="N10" s="7">
        <f t="shared" si="2"/>
        <v>-2.1651536906706272E-2</v>
      </c>
      <c r="O10" s="5">
        <v>-3.5193800084960897E-2</v>
      </c>
    </row>
    <row r="11" spans="1:23" x14ac:dyDescent="0.25">
      <c r="A11" s="2">
        <v>41988</v>
      </c>
      <c r="B11" s="38">
        <v>2.57</v>
      </c>
      <c r="C11" s="38">
        <v>33.239147000000003</v>
      </c>
      <c r="D11" s="38">
        <v>8.6345220000000005</v>
      </c>
      <c r="E11" s="38">
        <v>73.821419000000006</v>
      </c>
      <c r="F11" s="38">
        <v>85.731346000000002</v>
      </c>
      <c r="G11" s="38">
        <v>154.96000699999999</v>
      </c>
      <c r="H11" s="15">
        <f t="shared" si="3"/>
        <v>1.9841269841269771E-2</v>
      </c>
      <c r="I11" s="15">
        <f t="shared" si="4"/>
        <v>3.8644336291015517E-3</v>
      </c>
      <c r="J11" s="15">
        <f t="shared" si="5"/>
        <v>-5.6338146694153636E-2</v>
      </c>
      <c r="K11" s="15">
        <f t="shared" si="6"/>
        <v>0.1613087399026131</v>
      </c>
      <c r="L11" s="15">
        <f t="shared" si="7"/>
        <v>2.8691079247746189E-2</v>
      </c>
      <c r="M11" s="15">
        <f t="shared" si="8"/>
        <v>7.6078682180574682E-3</v>
      </c>
      <c r="N11" s="7">
        <f t="shared" si="2"/>
        <v>-1.8524143114204909E-2</v>
      </c>
      <c r="O11" s="5">
        <v>3.4120223690046053E-2</v>
      </c>
    </row>
    <row r="12" spans="1:23" x14ac:dyDescent="0.25">
      <c r="A12" s="2">
        <v>41995</v>
      </c>
      <c r="B12" s="38">
        <v>2.65</v>
      </c>
      <c r="C12" s="38">
        <v>34.317574</v>
      </c>
      <c r="D12" s="38">
        <v>9.1141629999999996</v>
      </c>
      <c r="E12" s="38">
        <v>72.903152000000006</v>
      </c>
      <c r="F12" s="38">
        <v>87.166022999999996</v>
      </c>
      <c r="G12" s="38">
        <v>155.300003</v>
      </c>
      <c r="H12" s="15">
        <f t="shared" si="3"/>
        <v>3.1128404669260729E-2</v>
      </c>
      <c r="I12" s="15">
        <f t="shared" si="4"/>
        <v>3.2444484811839418E-2</v>
      </c>
      <c r="J12" s="15">
        <f t="shared" si="5"/>
        <v>5.5549224380921039E-2</v>
      </c>
      <c r="K12" s="15">
        <f t="shared" si="6"/>
        <v>-1.2439032091756461E-2</v>
      </c>
      <c r="L12" s="15">
        <f t="shared" si="7"/>
        <v>1.673456754079183E-2</v>
      </c>
      <c r="M12" s="15">
        <f t="shared" si="8"/>
        <v>2.1940886979955644E-3</v>
      </c>
      <c r="N12" s="7">
        <f t="shared" si="2"/>
        <v>3.8719054725006911E-2</v>
      </c>
      <c r="O12" s="5">
        <v>8.7509327301046654E-3</v>
      </c>
    </row>
    <row r="13" spans="1:23" x14ac:dyDescent="0.25">
      <c r="A13" s="2">
        <v>42002</v>
      </c>
      <c r="B13" s="38">
        <v>2.67</v>
      </c>
      <c r="C13" s="38">
        <v>33.230010999999998</v>
      </c>
      <c r="D13" s="38">
        <v>9.64344</v>
      </c>
      <c r="E13" s="38">
        <v>72.083907999999994</v>
      </c>
      <c r="F13" s="38">
        <v>85.768135000000001</v>
      </c>
      <c r="G13" s="38">
        <v>154.570007</v>
      </c>
      <c r="H13" s="15">
        <f t="shared" si="3"/>
        <v>7.5471698113207617E-3</v>
      </c>
      <c r="I13" s="15">
        <f t="shared" si="4"/>
        <v>-3.1691138773387736E-2</v>
      </c>
      <c r="J13" s="15">
        <f t="shared" si="5"/>
        <v>5.8071926078127029E-2</v>
      </c>
      <c r="K13" s="15">
        <f t="shared" si="6"/>
        <v>-1.1237429075769067E-2</v>
      </c>
      <c r="L13" s="15">
        <f t="shared" si="7"/>
        <v>-1.6037074445853686E-2</v>
      </c>
      <c r="M13" s="15">
        <f t="shared" si="8"/>
        <v>-4.7005536761000567E-3</v>
      </c>
      <c r="N13" s="7">
        <f t="shared" si="2"/>
        <v>2.9516844667660823E-2</v>
      </c>
      <c r="O13" s="5">
        <v>-1.4635440334403055E-2</v>
      </c>
    </row>
    <row r="14" spans="1:23" x14ac:dyDescent="0.25">
      <c r="A14" s="2">
        <v>42009</v>
      </c>
      <c r="B14" s="38">
        <v>2.63</v>
      </c>
      <c r="C14" s="38">
        <v>33.595573000000002</v>
      </c>
      <c r="D14" s="38">
        <v>9.7784490000000002</v>
      </c>
      <c r="E14" s="38">
        <v>71.102622999999994</v>
      </c>
      <c r="F14" s="38">
        <v>85.722160000000002</v>
      </c>
      <c r="G14" s="38">
        <v>158.35000600000001</v>
      </c>
      <c r="H14" s="15">
        <f t="shared" si="3"/>
        <v>-1.4981273408239714E-2</v>
      </c>
      <c r="I14" s="15">
        <f t="shared" si="4"/>
        <v>1.1000959343648854E-2</v>
      </c>
      <c r="J14" s="15">
        <f t="shared" si="5"/>
        <v>1.4000087105846062E-2</v>
      </c>
      <c r="K14" s="15">
        <f t="shared" si="6"/>
        <v>-1.3613093785092782E-2</v>
      </c>
      <c r="L14" s="15">
        <f t="shared" si="7"/>
        <v>-5.3603823844366614E-4</v>
      </c>
      <c r="M14" s="15">
        <f t="shared" si="8"/>
        <v>2.4454931932557936E-2</v>
      </c>
      <c r="N14" s="7">
        <f t="shared" si="2"/>
        <v>9.2400842416295904E-3</v>
      </c>
      <c r="O14" s="5">
        <v>-6.5056322606044728E-3</v>
      </c>
    </row>
    <row r="15" spans="1:23" x14ac:dyDescent="0.25">
      <c r="A15" s="2">
        <v>42016</v>
      </c>
      <c r="B15" s="38">
        <v>2.39</v>
      </c>
      <c r="C15" s="38">
        <v>33.312255999999998</v>
      </c>
      <c r="D15" s="38">
        <v>9.9520300000000006</v>
      </c>
      <c r="E15" s="38">
        <v>71.876839000000004</v>
      </c>
      <c r="F15" s="38">
        <v>84.140334999999993</v>
      </c>
      <c r="G15" s="38">
        <v>168.449997</v>
      </c>
      <c r="H15" s="15">
        <f t="shared" si="3"/>
        <v>-9.1254752851710946E-2</v>
      </c>
      <c r="I15" s="15">
        <f t="shared" si="4"/>
        <v>-8.4331646910741423E-3</v>
      </c>
      <c r="J15" s="15">
        <f t="shared" si="5"/>
        <v>1.7751383680581698E-2</v>
      </c>
      <c r="K15" s="15">
        <f t="shared" si="6"/>
        <v>1.0888712220926222E-2</v>
      </c>
      <c r="L15" s="15">
        <f t="shared" si="7"/>
        <v>-1.8452929790849986E-2</v>
      </c>
      <c r="M15" s="15">
        <f t="shared" si="8"/>
        <v>6.3782700456607416E-2</v>
      </c>
      <c r="N15" s="7">
        <f t="shared" si="2"/>
        <v>7.7644632836538063E-3</v>
      </c>
      <c r="O15" s="5">
        <v>-1.2416808538401243E-2</v>
      </c>
    </row>
    <row r="16" spans="1:23" x14ac:dyDescent="0.25">
      <c r="A16" s="2">
        <v>42023</v>
      </c>
      <c r="B16" s="38">
        <v>2.4500000000000002</v>
      </c>
      <c r="C16" s="38">
        <v>33.312255999999998</v>
      </c>
      <c r="D16" s="38">
        <v>9.9230999999999998</v>
      </c>
      <c r="E16" s="38">
        <v>72.741095999999999</v>
      </c>
      <c r="F16" s="38">
        <v>82.365356000000006</v>
      </c>
      <c r="G16" s="38">
        <v>167.08999600000001</v>
      </c>
      <c r="H16" s="15">
        <f t="shared" si="3"/>
        <v>2.5104602510460271E-2</v>
      </c>
      <c r="I16" s="15">
        <f t="shared" si="4"/>
        <v>0</v>
      </c>
      <c r="J16" s="15">
        <f t="shared" si="5"/>
        <v>-2.9069446133101274E-3</v>
      </c>
      <c r="K16" s="15">
        <f t="shared" si="6"/>
        <v>1.2024137566761873E-2</v>
      </c>
      <c r="L16" s="15">
        <f t="shared" si="7"/>
        <v>-2.1095459151665937E-2</v>
      </c>
      <c r="M16" s="15">
        <f t="shared" si="8"/>
        <v>-8.0736184281438878E-3</v>
      </c>
      <c r="N16" s="7">
        <f t="shared" si="2"/>
        <v>-4.2568303199035625E-3</v>
      </c>
      <c r="O16" s="5">
        <v>1.6044222248989437E-2</v>
      </c>
      <c r="Q16" s="6"/>
      <c r="R16" s="6"/>
      <c r="S16" s="8"/>
    </row>
    <row r="17" spans="1:18" x14ac:dyDescent="0.25">
      <c r="A17" s="2">
        <v>42030</v>
      </c>
      <c r="B17" s="38">
        <v>2.57</v>
      </c>
      <c r="C17" s="38">
        <v>30.195805</v>
      </c>
      <c r="D17" s="38">
        <v>9.9327430000000003</v>
      </c>
      <c r="E17" s="38">
        <v>71.201652999999993</v>
      </c>
      <c r="F17" s="38">
        <v>85.014008000000004</v>
      </c>
      <c r="G17" s="38">
        <v>165.03999300000001</v>
      </c>
      <c r="H17" s="15">
        <f t="shared" si="3"/>
        <v>4.8979591836734553E-2</v>
      </c>
      <c r="I17" s="15">
        <f t="shared" si="4"/>
        <v>-9.3552685233927055E-2</v>
      </c>
      <c r="J17" s="15">
        <f t="shared" si="5"/>
        <v>9.7177293386144573E-4</v>
      </c>
      <c r="K17" s="15">
        <f t="shared" si="6"/>
        <v>-2.1163318738007544E-2</v>
      </c>
      <c r="L17" s="15">
        <f t="shared" si="7"/>
        <v>3.2157355089923949E-2</v>
      </c>
      <c r="M17" s="15">
        <f t="shared" si="8"/>
        <v>-1.2268855401732151E-2</v>
      </c>
      <c r="N17" s="7">
        <f t="shared" si="2"/>
        <v>2.0710399724947299E-3</v>
      </c>
      <c r="O17" s="5">
        <v>-2.7697398464084016E-2</v>
      </c>
      <c r="Q17" s="6">
        <f t="shared" ref="Q17:Q80" si="9">AVERAGE(N6:N17)</f>
        <v>6.9169087577261304E-3</v>
      </c>
      <c r="R17" s="6">
        <f t="shared" ref="R17:R80" si="10">AVERAGE(O6:O17)</f>
        <v>-1.3576599896994994E-3</v>
      </c>
    </row>
    <row r="18" spans="1:18" x14ac:dyDescent="0.25">
      <c r="A18" s="2">
        <v>42037</v>
      </c>
      <c r="B18" s="38">
        <v>3.03</v>
      </c>
      <c r="C18" s="38">
        <v>30.433422</v>
      </c>
      <c r="D18" s="38">
        <v>9.8170219999999997</v>
      </c>
      <c r="E18" s="38">
        <v>78.160667000000004</v>
      </c>
      <c r="F18" s="38">
        <v>86.439491000000004</v>
      </c>
      <c r="G18" s="38">
        <v>165.529999</v>
      </c>
      <c r="H18" s="15">
        <f t="shared" si="3"/>
        <v>0.17898832684824903</v>
      </c>
      <c r="I18" s="15">
        <f t="shared" si="4"/>
        <v>7.8692056727747515E-3</v>
      </c>
      <c r="J18" s="15">
        <f t="shared" si="5"/>
        <v>-1.1650457481885984E-2</v>
      </c>
      <c r="K18" s="15">
        <f t="shared" si="6"/>
        <v>9.7736691590573202E-2</v>
      </c>
      <c r="L18" s="15">
        <f t="shared" si="7"/>
        <v>1.6767624930705535E-2</v>
      </c>
      <c r="M18" s="15">
        <f t="shared" si="8"/>
        <v>2.9690136983948727E-3</v>
      </c>
      <c r="N18" s="7">
        <f t="shared" si="2"/>
        <v>1.0525277887513817E-2</v>
      </c>
      <c r="O18" s="5">
        <v>3.0315932061393425E-2</v>
      </c>
      <c r="Q18" s="6">
        <f t="shared" si="9"/>
        <v>7.4798489184236304E-3</v>
      </c>
      <c r="R18" s="6">
        <f t="shared" si="10"/>
        <v>8.4467601291764779E-4</v>
      </c>
    </row>
    <row r="19" spans="1:18" x14ac:dyDescent="0.25">
      <c r="A19" s="2">
        <v>42044</v>
      </c>
      <c r="B19" s="38">
        <v>3.15</v>
      </c>
      <c r="C19" s="38">
        <v>31.627419</v>
      </c>
      <c r="D19" s="38">
        <v>9.7977349999999994</v>
      </c>
      <c r="E19" s="38">
        <v>81.014503000000005</v>
      </c>
      <c r="F19" s="38">
        <v>87.966164000000006</v>
      </c>
      <c r="G19" s="38">
        <v>173</v>
      </c>
      <c r="H19" s="15">
        <f t="shared" si="3"/>
        <v>3.9603960396039639E-2</v>
      </c>
      <c r="I19" s="15">
        <f t="shared" si="4"/>
        <v>3.9233083943041293E-2</v>
      </c>
      <c r="J19" s="15">
        <f t="shared" si="5"/>
        <v>-1.9646487498958722E-3</v>
      </c>
      <c r="K19" s="15">
        <f t="shared" si="6"/>
        <v>3.6512431502151853E-2</v>
      </c>
      <c r="L19" s="15">
        <f t="shared" si="7"/>
        <v>1.7661753700053628E-2</v>
      </c>
      <c r="M19" s="15">
        <f t="shared" si="8"/>
        <v>4.512777771478145E-2</v>
      </c>
      <c r="N19" s="7">
        <f t="shared" si="2"/>
        <v>1.1246477957495718E-2</v>
      </c>
      <c r="O19" s="5">
        <v>2.0199769194292963E-2</v>
      </c>
      <c r="Q19" s="6">
        <f t="shared" si="9"/>
        <v>7.5315080262495782E-3</v>
      </c>
      <c r="R19" s="6">
        <f t="shared" si="10"/>
        <v>1.5605822599975563E-3</v>
      </c>
    </row>
    <row r="20" spans="1:18" x14ac:dyDescent="0.25">
      <c r="A20" s="2">
        <v>42051</v>
      </c>
      <c r="B20" s="38">
        <v>3.06</v>
      </c>
      <c r="C20" s="38">
        <v>31.673437</v>
      </c>
      <c r="D20" s="38">
        <v>9.8459520000000005</v>
      </c>
      <c r="E20" s="38">
        <v>81.446631999999994</v>
      </c>
      <c r="F20" s="38">
        <v>86.623435999999998</v>
      </c>
      <c r="G20" s="38">
        <v>184.259995</v>
      </c>
      <c r="H20" s="15">
        <f t="shared" si="3"/>
        <v>-2.8571428571428525E-2</v>
      </c>
      <c r="I20" s="15">
        <f t="shared" si="4"/>
        <v>1.4550033311286044E-3</v>
      </c>
      <c r="J20" s="15">
        <f t="shared" si="5"/>
        <v>4.9212394497300718E-3</v>
      </c>
      <c r="K20" s="15">
        <f t="shared" si="6"/>
        <v>5.3339708817319916E-3</v>
      </c>
      <c r="L20" s="15">
        <f t="shared" si="7"/>
        <v>-1.5264141789790993E-2</v>
      </c>
      <c r="M20" s="15">
        <f t="shared" si="8"/>
        <v>6.5086676300578059E-2</v>
      </c>
      <c r="N20" s="7">
        <f t="shared" si="2"/>
        <v>4.1605536717562036E-3</v>
      </c>
      <c r="O20" s="5">
        <v>6.3472210470589367E-3</v>
      </c>
      <c r="Q20" s="6">
        <f t="shared" si="9"/>
        <v>7.062240820529888E-3</v>
      </c>
      <c r="R20" s="6">
        <f t="shared" si="10"/>
        <v>1.9255540567266656E-3</v>
      </c>
    </row>
    <row r="21" spans="1:18" x14ac:dyDescent="0.25">
      <c r="A21" s="2">
        <v>42058</v>
      </c>
      <c r="B21" s="38">
        <v>3.11</v>
      </c>
      <c r="C21" s="38">
        <v>30.605692000000001</v>
      </c>
      <c r="D21" s="38">
        <v>9.8555960000000002</v>
      </c>
      <c r="E21" s="38">
        <v>77.341437999999997</v>
      </c>
      <c r="F21" s="38">
        <v>90.955062999999996</v>
      </c>
      <c r="G21" s="38">
        <v>184.35000600000001</v>
      </c>
      <c r="H21" s="15">
        <f t="shared" si="3"/>
        <v>1.6339869281045694E-2</v>
      </c>
      <c r="I21" s="15">
        <f t="shared" si="4"/>
        <v>-3.3711055734178728E-2</v>
      </c>
      <c r="J21" s="15">
        <f t="shared" si="5"/>
        <v>9.7948882952098113E-4</v>
      </c>
      <c r="K21" s="15">
        <f t="shared" si="6"/>
        <v>-5.0403483842032873E-2</v>
      </c>
      <c r="L21" s="15">
        <f t="shared" si="7"/>
        <v>5.0005254928931674E-2</v>
      </c>
      <c r="M21" s="15">
        <f t="shared" si="8"/>
        <v>4.8849995898460786E-4</v>
      </c>
      <c r="N21" s="7">
        <f t="shared" si="2"/>
        <v>6.1438379281135583E-3</v>
      </c>
      <c r="O21" s="5">
        <v>-2.7484475502658461E-3</v>
      </c>
      <c r="Q21" s="6">
        <f t="shared" si="9"/>
        <v>6.2462603328758666E-3</v>
      </c>
      <c r="R21" s="6">
        <f t="shared" si="10"/>
        <v>1.3817311449304953E-3</v>
      </c>
    </row>
    <row r="22" spans="1:18" x14ac:dyDescent="0.25">
      <c r="A22" s="2">
        <v>42065</v>
      </c>
      <c r="B22" s="38">
        <v>2.92</v>
      </c>
      <c r="C22" s="38">
        <v>30.550459</v>
      </c>
      <c r="D22" s="38">
        <v>9.8073789999999992</v>
      </c>
      <c r="E22" s="38">
        <v>79.302459999999996</v>
      </c>
      <c r="F22" s="38">
        <v>90.103531000000004</v>
      </c>
      <c r="G22" s="38">
        <v>180.25</v>
      </c>
      <c r="H22" s="15">
        <f t="shared" si="3"/>
        <v>-6.1093247588424424E-2</v>
      </c>
      <c r="I22" s="15">
        <f t="shared" si="4"/>
        <v>-1.8046643088482101E-3</v>
      </c>
      <c r="J22" s="15">
        <f t="shared" si="5"/>
        <v>-4.8923474541774101E-3</v>
      </c>
      <c r="K22" s="15">
        <f t="shared" si="6"/>
        <v>2.5355385815298649E-2</v>
      </c>
      <c r="L22" s="15">
        <f t="shared" si="7"/>
        <v>-9.3621176426428483E-3</v>
      </c>
      <c r="M22" s="15">
        <f t="shared" si="8"/>
        <v>-2.2240335592937314E-2</v>
      </c>
      <c r="N22" s="7">
        <f t="shared" si="2"/>
        <v>-8.1771972251081897E-3</v>
      </c>
      <c r="O22" s="5">
        <v>-1.5794720836303178E-2</v>
      </c>
      <c r="Q22" s="6">
        <f t="shared" si="9"/>
        <v>7.3691219730090407E-3</v>
      </c>
      <c r="R22" s="6">
        <f t="shared" si="10"/>
        <v>2.9983210823186397E-3</v>
      </c>
    </row>
    <row r="23" spans="1:18" x14ac:dyDescent="0.25">
      <c r="A23" s="2">
        <v>42072</v>
      </c>
      <c r="B23" s="38">
        <v>2.75</v>
      </c>
      <c r="C23" s="38">
        <v>28.470193999999999</v>
      </c>
      <c r="D23" s="38">
        <v>9.9038129999999995</v>
      </c>
      <c r="E23" s="38">
        <v>75.963402000000002</v>
      </c>
      <c r="F23" s="38">
        <v>89.379958999999999</v>
      </c>
      <c r="G23" s="38">
        <v>178.60000600000001</v>
      </c>
      <c r="H23" s="15">
        <f t="shared" si="3"/>
        <v>-5.8219178082191757E-2</v>
      </c>
      <c r="I23" s="15">
        <f t="shared" si="4"/>
        <v>-6.8092757624361733E-2</v>
      </c>
      <c r="J23" s="15">
        <f t="shared" si="5"/>
        <v>9.8328003842821175E-3</v>
      </c>
      <c r="K23" s="15">
        <f t="shared" si="6"/>
        <v>-4.2105352091221314E-2</v>
      </c>
      <c r="L23" s="15">
        <f t="shared" si="7"/>
        <v>-8.0304511040749805E-3</v>
      </c>
      <c r="M23" s="15">
        <f t="shared" si="8"/>
        <v>-9.1539195561719418E-3</v>
      </c>
      <c r="N23" s="7">
        <f t="shared" si="2"/>
        <v>-4.7187800089683067E-3</v>
      </c>
      <c r="O23" s="5">
        <v>-8.6228227811919449E-3</v>
      </c>
      <c r="Q23" s="6">
        <f t="shared" si="9"/>
        <v>8.5195688984454239E-3</v>
      </c>
      <c r="R23" s="6">
        <f t="shared" si="10"/>
        <v>-5.6359945695119457E-4</v>
      </c>
    </row>
    <row r="24" spans="1:18" x14ac:dyDescent="0.25">
      <c r="A24" s="2">
        <v>42079</v>
      </c>
      <c r="B24" s="38">
        <v>2.8</v>
      </c>
      <c r="C24" s="38">
        <v>28.819974999999999</v>
      </c>
      <c r="D24" s="38">
        <v>9.9906030000000001</v>
      </c>
      <c r="E24" s="38">
        <v>77.605705</v>
      </c>
      <c r="F24" s="38">
        <v>90.029319999999998</v>
      </c>
      <c r="G24" s="38">
        <v>181.029999</v>
      </c>
      <c r="H24" s="15">
        <f t="shared" si="3"/>
        <v>1.8181818181818118E-2</v>
      </c>
      <c r="I24" s="15">
        <f t="shared" si="4"/>
        <v>1.2285866404703815E-2</v>
      </c>
      <c r="J24" s="15">
        <f t="shared" si="5"/>
        <v>8.7632914716786955E-3</v>
      </c>
      <c r="K24" s="15">
        <f t="shared" si="6"/>
        <v>2.1619661004650612E-2</v>
      </c>
      <c r="L24" s="15">
        <f t="shared" si="7"/>
        <v>7.2651745118835756E-3</v>
      </c>
      <c r="M24" s="15">
        <f t="shared" si="8"/>
        <v>1.3605783417498855E-2</v>
      </c>
      <c r="N24" s="7">
        <f t="shared" si="2"/>
        <v>1.0161565305588132E-2</v>
      </c>
      <c r="O24" s="5">
        <v>2.6638842218080411E-2</v>
      </c>
      <c r="Q24" s="6">
        <f t="shared" si="9"/>
        <v>6.1397781134938595E-3</v>
      </c>
      <c r="R24" s="6">
        <f t="shared" si="10"/>
        <v>9.2705966704678471E-4</v>
      </c>
    </row>
    <row r="25" spans="1:18" x14ac:dyDescent="0.25">
      <c r="A25" s="2">
        <v>42086</v>
      </c>
      <c r="B25" s="38">
        <v>2.72</v>
      </c>
      <c r="C25" s="38">
        <v>29.455099000000001</v>
      </c>
      <c r="D25" s="38">
        <v>9.9230999999999998</v>
      </c>
      <c r="E25" s="38">
        <v>78.540267999999998</v>
      </c>
      <c r="F25" s="38">
        <v>89.945824000000002</v>
      </c>
      <c r="G25" s="38">
        <v>181.220001</v>
      </c>
      <c r="H25" s="15">
        <f t="shared" si="3"/>
        <v>-2.8571428571428439E-2</v>
      </c>
      <c r="I25" s="15">
        <f t="shared" si="4"/>
        <v>2.2037631885523882E-2</v>
      </c>
      <c r="J25" s="15">
        <f t="shared" si="5"/>
        <v>-6.7566492232751432E-3</v>
      </c>
      <c r="K25" s="15">
        <f t="shared" si="6"/>
        <v>1.2042452291361791E-2</v>
      </c>
      <c r="L25" s="15">
        <f t="shared" si="7"/>
        <v>-9.2743119685894206E-4</v>
      </c>
      <c r="M25" s="15">
        <f t="shared" si="8"/>
        <v>1.0495608520662515E-3</v>
      </c>
      <c r="N25" s="7">
        <f t="shared" si="2"/>
        <v>-3.8235733004682044E-3</v>
      </c>
      <c r="O25" s="5">
        <v>-2.2332942370557187E-2</v>
      </c>
      <c r="Q25" s="6">
        <f t="shared" si="9"/>
        <v>3.3614099494831081E-3</v>
      </c>
      <c r="R25" s="6">
        <f t="shared" si="10"/>
        <v>2.8560116403394058E-4</v>
      </c>
    </row>
    <row r="26" spans="1:18" x14ac:dyDescent="0.25">
      <c r="A26" s="2">
        <v>42093</v>
      </c>
      <c r="B26" s="38">
        <v>2.69</v>
      </c>
      <c r="C26" s="38">
        <v>28.359743000000002</v>
      </c>
      <c r="D26" s="38">
        <v>9.8363080000000007</v>
      </c>
      <c r="E26" s="38">
        <v>79.828720000000004</v>
      </c>
      <c r="F26" s="38">
        <v>88.897582999999997</v>
      </c>
      <c r="G26" s="38">
        <v>185.279999</v>
      </c>
      <c r="H26" s="15">
        <f t="shared" si="3"/>
        <v>-1.1029411764705973E-2</v>
      </c>
      <c r="I26" s="15">
        <f t="shared" si="4"/>
        <v>-3.718731347669206E-2</v>
      </c>
      <c r="J26" s="15">
        <f t="shared" si="5"/>
        <v>-8.7464602795496466E-3</v>
      </c>
      <c r="K26" s="15">
        <f t="shared" si="6"/>
        <v>1.6404986038499471E-2</v>
      </c>
      <c r="L26" s="15">
        <f t="shared" si="7"/>
        <v>-1.1654137495032614E-2</v>
      </c>
      <c r="M26" s="15">
        <f t="shared" si="8"/>
        <v>2.2403697040041443E-2</v>
      </c>
      <c r="N26" s="7">
        <f t="shared" si="2"/>
        <v>-7.1283976824160159E-3</v>
      </c>
      <c r="O26" s="5">
        <v>2.8820394476323863E-3</v>
      </c>
      <c r="Q26" s="6">
        <f t="shared" si="9"/>
        <v>1.9973697891459735E-3</v>
      </c>
      <c r="R26" s="6">
        <f t="shared" si="10"/>
        <v>1.0679071397203448E-3</v>
      </c>
    </row>
    <row r="27" spans="1:18" x14ac:dyDescent="0.25">
      <c r="A27" s="2">
        <v>42100</v>
      </c>
      <c r="B27" s="38">
        <v>2.76</v>
      </c>
      <c r="C27" s="38">
        <v>29.390671000000001</v>
      </c>
      <c r="D27" s="38">
        <v>9.7784490000000002</v>
      </c>
      <c r="E27" s="38">
        <v>82.940926000000005</v>
      </c>
      <c r="F27" s="38">
        <v>90.725066999999996</v>
      </c>
      <c r="G27" s="38">
        <v>183.86000100000001</v>
      </c>
      <c r="H27" s="15">
        <f t="shared" si="3"/>
        <v>2.6022304832713696E-2</v>
      </c>
      <c r="I27" s="15">
        <f t="shared" si="4"/>
        <v>3.6351810381356396E-2</v>
      </c>
      <c r="J27" s="15">
        <f t="shared" si="5"/>
        <v>-5.882186690372093E-3</v>
      </c>
      <c r="K27" s="15">
        <f t="shared" si="6"/>
        <v>3.8986044120461916E-2</v>
      </c>
      <c r="L27" s="15">
        <f t="shared" si="7"/>
        <v>2.0557184327497389E-2</v>
      </c>
      <c r="M27" s="15">
        <f t="shared" si="8"/>
        <v>-7.6640652399830407E-3</v>
      </c>
      <c r="N27" s="7">
        <f t="shared" si="2"/>
        <v>4.6424096336917858E-3</v>
      </c>
      <c r="O27" s="5">
        <v>1.6981508428938499E-2</v>
      </c>
      <c r="Q27" s="6">
        <f t="shared" si="9"/>
        <v>1.7371986516491386E-3</v>
      </c>
      <c r="R27" s="6">
        <f t="shared" si="10"/>
        <v>3.5177668869986567E-3</v>
      </c>
    </row>
    <row r="28" spans="1:18" x14ac:dyDescent="0.25">
      <c r="A28" s="2">
        <v>42107</v>
      </c>
      <c r="B28" s="38">
        <v>2.58</v>
      </c>
      <c r="C28" s="38">
        <v>29.887726000000001</v>
      </c>
      <c r="D28" s="38">
        <v>9.7495170000000009</v>
      </c>
      <c r="E28" s="38">
        <v>86.788094000000001</v>
      </c>
      <c r="F28" s="38">
        <v>88.016311999999999</v>
      </c>
      <c r="G28" s="38">
        <v>177.10000600000001</v>
      </c>
      <c r="H28" s="15">
        <f t="shared" si="3"/>
        <v>-6.5217391304347727E-2</v>
      </c>
      <c r="I28" s="15">
        <f t="shared" si="4"/>
        <v>1.6911999048949904E-2</v>
      </c>
      <c r="J28" s="15">
        <f t="shared" si="5"/>
        <v>-2.9587514338929714E-3</v>
      </c>
      <c r="K28" s="15">
        <f t="shared" si="6"/>
        <v>4.6384435109875624E-2</v>
      </c>
      <c r="L28" s="15">
        <f t="shared" si="7"/>
        <v>-2.985674289995285E-2</v>
      </c>
      <c r="M28" s="15">
        <f t="shared" si="8"/>
        <v>-3.6767078011709586E-2</v>
      </c>
      <c r="N28" s="7">
        <f t="shared" si="2"/>
        <v>-1.0026133248269949E-2</v>
      </c>
      <c r="O28" s="5">
        <v>-9.9331733699050805E-3</v>
      </c>
      <c r="Q28" s="6">
        <f t="shared" si="9"/>
        <v>1.2564234076186066E-3</v>
      </c>
      <c r="R28" s="6">
        <f t="shared" si="10"/>
        <v>1.3529839187574472E-3</v>
      </c>
    </row>
    <row r="29" spans="1:18" x14ac:dyDescent="0.25">
      <c r="A29" s="2">
        <v>42114</v>
      </c>
      <c r="B29" s="38">
        <v>2.2999999999999998</v>
      </c>
      <c r="C29" s="38">
        <v>29.528744</v>
      </c>
      <c r="D29" s="38">
        <v>9.7591610000000006</v>
      </c>
      <c r="E29" s="38">
        <v>91.488174000000001</v>
      </c>
      <c r="F29" s="38">
        <v>91.597069000000005</v>
      </c>
      <c r="G29" s="38">
        <v>179.259995</v>
      </c>
      <c r="H29" s="15">
        <f t="shared" si="3"/>
        <v>-0.10852713178294583</v>
      </c>
      <c r="I29" s="15">
        <f t="shared" si="4"/>
        <v>-1.2011017499290545E-2</v>
      </c>
      <c r="J29" s="15">
        <f t="shared" si="5"/>
        <v>9.8917720744522652E-4</v>
      </c>
      <c r="K29" s="15">
        <f t="shared" si="6"/>
        <v>5.415581542786272E-2</v>
      </c>
      <c r="L29" s="15">
        <f t="shared" si="7"/>
        <v>4.0682879328095521E-2</v>
      </c>
      <c r="M29" s="15">
        <f t="shared" si="8"/>
        <v>1.2196436628014546E-2</v>
      </c>
      <c r="N29" s="7">
        <f t="shared" si="2"/>
        <v>5.465307818218466E-3</v>
      </c>
      <c r="O29" s="5">
        <v>1.7542937272566436E-2</v>
      </c>
      <c r="Q29" s="6">
        <f t="shared" si="9"/>
        <v>1.5392790614289179E-3</v>
      </c>
      <c r="R29" s="6">
        <f t="shared" si="10"/>
        <v>5.1230118968116503E-3</v>
      </c>
    </row>
    <row r="30" spans="1:18" x14ac:dyDescent="0.25">
      <c r="A30" s="2">
        <v>42121</v>
      </c>
      <c r="B30" s="38">
        <v>2.31</v>
      </c>
      <c r="C30" s="38">
        <v>30.762169</v>
      </c>
      <c r="D30" s="38">
        <v>9.7205879999999993</v>
      </c>
      <c r="E30" s="38">
        <v>94.818152999999995</v>
      </c>
      <c r="F30" s="38">
        <v>90.725066999999996</v>
      </c>
      <c r="G30" s="38">
        <v>177.69000199999999</v>
      </c>
      <c r="H30" s="15">
        <f t="shared" si="3"/>
        <v>4.3478260869566224E-3</v>
      </c>
      <c r="I30" s="15">
        <f t="shared" si="4"/>
        <v>4.1770317084939355E-2</v>
      </c>
      <c r="J30" s="15">
        <f t="shared" si="5"/>
        <v>-3.9524914078168504E-3</v>
      </c>
      <c r="K30" s="15">
        <f t="shared" si="6"/>
        <v>3.639791739640573E-2</v>
      </c>
      <c r="L30" s="15">
        <f t="shared" si="7"/>
        <v>-9.5199771075645343E-3</v>
      </c>
      <c r="M30" s="15">
        <f t="shared" si="8"/>
        <v>-8.7581894666459784E-3</v>
      </c>
      <c r="N30" s="7">
        <f t="shared" si="2"/>
        <v>-5.9869482268991173E-4</v>
      </c>
      <c r="O30" s="5">
        <v>-4.4387527267383429E-3</v>
      </c>
      <c r="Q30" s="6">
        <f t="shared" si="9"/>
        <v>6.1228133557860722E-4</v>
      </c>
      <c r="R30" s="6">
        <f t="shared" si="10"/>
        <v>2.2267881644673373E-3</v>
      </c>
    </row>
    <row r="31" spans="1:18" x14ac:dyDescent="0.25">
      <c r="A31" s="2">
        <v>42128</v>
      </c>
      <c r="B31" s="38">
        <v>2.31</v>
      </c>
      <c r="C31" s="38">
        <v>30.191476999999999</v>
      </c>
      <c r="D31" s="38">
        <v>9.8266650000000002</v>
      </c>
      <c r="E31" s="38">
        <v>94.210220000000007</v>
      </c>
      <c r="F31" s="38">
        <v>91.12397</v>
      </c>
      <c r="G31" s="38">
        <v>184.25</v>
      </c>
      <c r="H31" s="15">
        <f t="shared" si="3"/>
        <v>0</v>
      </c>
      <c r="I31" s="15">
        <f t="shared" si="4"/>
        <v>-1.855174776525027E-2</v>
      </c>
      <c r="J31" s="15">
        <f t="shared" si="5"/>
        <v>1.0912611459306873E-2</v>
      </c>
      <c r="K31" s="15">
        <f t="shared" si="6"/>
        <v>-6.4115676246086391E-3</v>
      </c>
      <c r="L31" s="15">
        <f t="shared" si="7"/>
        <v>4.3968333470616695E-3</v>
      </c>
      <c r="M31" s="15">
        <f t="shared" si="8"/>
        <v>3.691821670416779E-2</v>
      </c>
      <c r="N31" s="7">
        <f t="shared" si="2"/>
        <v>8.8823138230123624E-3</v>
      </c>
      <c r="O31" s="5">
        <v>3.7044518806835336E-3</v>
      </c>
      <c r="Q31" s="6">
        <f t="shared" si="9"/>
        <v>4.1526765770499418E-4</v>
      </c>
      <c r="R31" s="6">
        <f t="shared" si="10"/>
        <v>8.5217838833321843E-4</v>
      </c>
    </row>
    <row r="32" spans="1:18" x14ac:dyDescent="0.25">
      <c r="A32" s="2">
        <v>42135</v>
      </c>
      <c r="B32" s="38">
        <v>2.3199999999999998</v>
      </c>
      <c r="C32" s="38">
        <v>30.58596</v>
      </c>
      <c r="D32" s="38">
        <v>9.9423870000000001</v>
      </c>
      <c r="E32" s="38">
        <v>95.035895999999994</v>
      </c>
      <c r="F32" s="38">
        <v>90.947700999999995</v>
      </c>
      <c r="G32" s="38">
        <v>183.050003</v>
      </c>
      <c r="H32" s="15">
        <f t="shared" si="3"/>
        <v>4.3290043290042362E-3</v>
      </c>
      <c r="I32" s="15">
        <f t="shared" si="4"/>
        <v>1.3066038471718394E-2</v>
      </c>
      <c r="J32" s="15">
        <f t="shared" si="5"/>
        <v>1.1776324928141936E-2</v>
      </c>
      <c r="K32" s="15">
        <f t="shared" si="6"/>
        <v>8.7641871550664802E-3</v>
      </c>
      <c r="L32" s="15">
        <f t="shared" si="7"/>
        <v>-1.9343867480752308E-3</v>
      </c>
      <c r="M32" s="15">
        <f t="shared" si="8"/>
        <v>-6.5128738127543896E-3</v>
      </c>
      <c r="N32" s="7">
        <f t="shared" si="2"/>
        <v>7.4562420972069917E-3</v>
      </c>
      <c r="O32" s="5">
        <v>3.1330663451442173E-3</v>
      </c>
      <c r="Q32" s="6">
        <f t="shared" si="9"/>
        <v>6.8990835982589308E-4</v>
      </c>
      <c r="R32" s="6">
        <f t="shared" si="10"/>
        <v>5.8433216317365819E-4</v>
      </c>
    </row>
    <row r="33" spans="1:18" x14ac:dyDescent="0.25">
      <c r="A33" s="2">
        <v>42142</v>
      </c>
      <c r="B33" s="38">
        <v>2.2799999999999998</v>
      </c>
      <c r="C33" s="38">
        <v>31.012432</v>
      </c>
      <c r="D33" s="38">
        <v>9.9616740000000004</v>
      </c>
      <c r="E33" s="38">
        <v>93.366378999999995</v>
      </c>
      <c r="F33" s="38">
        <v>91.828963999999999</v>
      </c>
      <c r="G33" s="38">
        <v>187.179993</v>
      </c>
      <c r="H33" s="15">
        <f t="shared" si="3"/>
        <v>-1.7241379310344845E-2</v>
      </c>
      <c r="I33" s="15">
        <f t="shared" si="4"/>
        <v>1.3943391019932035E-2</v>
      </c>
      <c r="J33" s="15">
        <f t="shared" si="5"/>
        <v>1.9398762088017974E-3</v>
      </c>
      <c r="K33" s="15">
        <f t="shared" si="6"/>
        <v>-1.7567225335572142E-2</v>
      </c>
      <c r="L33" s="15">
        <f t="shared" si="7"/>
        <v>9.6897776448467247E-3</v>
      </c>
      <c r="M33" s="15">
        <f t="shared" si="8"/>
        <v>2.2562086491743964E-2</v>
      </c>
      <c r="N33" s="7">
        <f t="shared" si="2"/>
        <v>3.5856767429685694E-3</v>
      </c>
      <c r="O33" s="5">
        <v>1.568771832204415E-3</v>
      </c>
      <c r="Q33" s="6">
        <f t="shared" si="9"/>
        <v>4.7672826106381081E-4</v>
      </c>
      <c r="R33" s="6">
        <f t="shared" si="10"/>
        <v>9.4410044504618016E-4</v>
      </c>
    </row>
    <row r="34" spans="1:18" x14ac:dyDescent="0.25">
      <c r="A34" s="2">
        <v>42149</v>
      </c>
      <c r="B34" s="38">
        <v>2.2799999999999998</v>
      </c>
      <c r="C34" s="38">
        <v>31.948830000000001</v>
      </c>
      <c r="D34" s="38">
        <v>10.077394</v>
      </c>
      <c r="E34" s="38">
        <v>91.733138999999994</v>
      </c>
      <c r="F34" s="38">
        <v>88.990348999999995</v>
      </c>
      <c r="G34" s="38">
        <v>186.63999899999999</v>
      </c>
      <c r="H34" s="15">
        <f t="shared" si="3"/>
        <v>0</v>
      </c>
      <c r="I34" s="15">
        <f t="shared" si="4"/>
        <v>3.0194278217200138E-2</v>
      </c>
      <c r="J34" s="15">
        <f t="shared" si="5"/>
        <v>1.1616521480225071E-2</v>
      </c>
      <c r="K34" s="15">
        <f t="shared" si="6"/>
        <v>-1.7492806484441265E-2</v>
      </c>
      <c r="L34" s="15">
        <f t="shared" si="7"/>
        <v>-3.0911978926387588E-2</v>
      </c>
      <c r="M34" s="15">
        <f t="shared" si="8"/>
        <v>-2.8848916561291208E-3</v>
      </c>
      <c r="N34" s="7">
        <f t="shared" si="2"/>
        <v>1.8048542045550682E-3</v>
      </c>
      <c r="O34" s="5">
        <v>-8.7815797681564372E-3</v>
      </c>
      <c r="Q34" s="6">
        <f t="shared" si="9"/>
        <v>1.3085658802024155E-3</v>
      </c>
      <c r="R34" s="6">
        <f t="shared" si="10"/>
        <v>1.5285288673917419E-3</v>
      </c>
    </row>
    <row r="35" spans="1:18" x14ac:dyDescent="0.25">
      <c r="A35" s="2">
        <v>42156</v>
      </c>
      <c r="B35" s="38">
        <v>2.33</v>
      </c>
      <c r="C35" s="38">
        <v>29.519753000000001</v>
      </c>
      <c r="D35" s="38">
        <v>9.9906030000000001</v>
      </c>
      <c r="E35" s="38">
        <v>91.146248</v>
      </c>
      <c r="F35" s="38">
        <v>89.398765999999995</v>
      </c>
      <c r="G35" s="38">
        <v>188.60000600000001</v>
      </c>
      <c r="H35" s="15">
        <f t="shared" si="3"/>
        <v>2.1929824561403629E-2</v>
      </c>
      <c r="I35" s="15">
        <f t="shared" si="4"/>
        <v>-7.6030233345008233E-2</v>
      </c>
      <c r="J35" s="15">
        <f t="shared" si="5"/>
        <v>-8.612444844371455E-3</v>
      </c>
      <c r="K35" s="15">
        <f t="shared" si="6"/>
        <v>-6.397807884890915E-3</v>
      </c>
      <c r="L35" s="15">
        <f t="shared" si="7"/>
        <v>4.5894527281829184E-3</v>
      </c>
      <c r="M35" s="15">
        <f t="shared" si="8"/>
        <v>1.0501537775940616E-2</v>
      </c>
      <c r="N35" s="7">
        <f t="shared" si="2"/>
        <v>-6.5106397875252424E-3</v>
      </c>
      <c r="O35" s="5">
        <v>-6.9089327268592304E-3</v>
      </c>
      <c r="Q35" s="6">
        <f t="shared" si="9"/>
        <v>1.1592442319893377E-3</v>
      </c>
      <c r="R35" s="6">
        <f t="shared" si="10"/>
        <v>1.6713530385861341E-3</v>
      </c>
    </row>
    <row r="36" spans="1:18" x14ac:dyDescent="0.25">
      <c r="A36" s="2">
        <v>42163</v>
      </c>
      <c r="B36" s="38">
        <v>2.31</v>
      </c>
      <c r="C36" s="38">
        <v>29.037645000000001</v>
      </c>
      <c r="D36" s="38">
        <v>10.058108000000001</v>
      </c>
      <c r="E36" s="38">
        <v>95.352440000000001</v>
      </c>
      <c r="F36" s="38">
        <v>88.949614999999994</v>
      </c>
      <c r="G36" s="38">
        <v>190.61999499999999</v>
      </c>
      <c r="H36" s="15">
        <f t="shared" si="3"/>
        <v>-8.5836909871244704E-3</v>
      </c>
      <c r="I36" s="15">
        <f t="shared" si="4"/>
        <v>-1.6331708466530873E-2</v>
      </c>
      <c r="J36" s="15">
        <f t="shared" si="5"/>
        <v>6.7568494113919445E-3</v>
      </c>
      <c r="K36" s="15">
        <f t="shared" si="6"/>
        <v>4.6147725137298042E-2</v>
      </c>
      <c r="L36" s="15">
        <f t="shared" si="7"/>
        <v>-5.0241297514106685E-3</v>
      </c>
      <c r="M36" s="15">
        <f t="shared" si="8"/>
        <v>1.0710439744100438E-2</v>
      </c>
      <c r="N36" s="7">
        <f t="shared" si="2"/>
        <v>5.011668023886467E-3</v>
      </c>
      <c r="O36" s="5">
        <v>6.1162586177243062E-4</v>
      </c>
      <c r="Q36" s="6">
        <f t="shared" si="9"/>
        <v>7.3008612518086569E-4</v>
      </c>
      <c r="R36" s="6">
        <f t="shared" si="10"/>
        <v>-4.975816577728635E-4</v>
      </c>
    </row>
    <row r="37" spans="1:18" x14ac:dyDescent="0.25">
      <c r="A37" s="2">
        <v>42170</v>
      </c>
      <c r="B37" s="38">
        <v>2.58</v>
      </c>
      <c r="C37" s="38">
        <v>29.732991999999999</v>
      </c>
      <c r="D37" s="38">
        <v>10.048465</v>
      </c>
      <c r="E37" s="38">
        <v>95.041550000000001</v>
      </c>
      <c r="F37" s="38">
        <v>89.904053000000005</v>
      </c>
      <c r="G37" s="38">
        <v>192.779999</v>
      </c>
      <c r="H37" s="15">
        <f t="shared" si="3"/>
        <v>0.11688311688311689</v>
      </c>
      <c r="I37" s="15">
        <f t="shared" si="4"/>
        <v>2.3946397856988683E-2</v>
      </c>
      <c r="J37" s="15">
        <f t="shared" si="5"/>
        <v>-9.5872901742559457E-4</v>
      </c>
      <c r="K37" s="15">
        <f t="shared" si="6"/>
        <v>-3.2604304619787447E-3</v>
      </c>
      <c r="L37" s="15">
        <f t="shared" si="7"/>
        <v>1.0730097033022688E-2</v>
      </c>
      <c r="M37" s="15">
        <f t="shared" si="8"/>
        <v>1.1331466040590417E-2</v>
      </c>
      <c r="N37" s="7">
        <f t="shared" si="2"/>
        <v>9.0996857170666055E-3</v>
      </c>
      <c r="O37" s="5">
        <v>7.5831175003254325E-3</v>
      </c>
      <c r="Q37" s="6">
        <f t="shared" si="9"/>
        <v>1.8070243766420996E-3</v>
      </c>
      <c r="R37" s="6">
        <f t="shared" si="10"/>
        <v>1.9954233314673545E-3</v>
      </c>
    </row>
    <row r="38" spans="1:18" x14ac:dyDescent="0.25">
      <c r="A38" s="2">
        <v>42177</v>
      </c>
      <c r="B38" s="38">
        <v>2.4700000000000002</v>
      </c>
      <c r="C38" s="38">
        <v>28.759509999999999</v>
      </c>
      <c r="D38" s="38">
        <v>10.154543</v>
      </c>
      <c r="E38" s="38">
        <v>95.672477999999998</v>
      </c>
      <c r="F38" s="38">
        <v>91.036270000000002</v>
      </c>
      <c r="G38" s="38">
        <v>193.16999799999999</v>
      </c>
      <c r="H38" s="15">
        <f t="shared" si="3"/>
        <v>-4.2635658914728633E-2</v>
      </c>
      <c r="I38" s="15">
        <f t="shared" si="4"/>
        <v>-3.2740801867501279E-2</v>
      </c>
      <c r="J38" s="15">
        <f t="shared" si="5"/>
        <v>1.0556637257531386E-2</v>
      </c>
      <c r="K38" s="15">
        <f t="shared" si="6"/>
        <v>6.6384439226843126E-3</v>
      </c>
      <c r="L38" s="15">
        <f t="shared" si="7"/>
        <v>1.2593614661621507E-2</v>
      </c>
      <c r="M38" s="15">
        <f t="shared" si="8"/>
        <v>2.023026258029957E-3</v>
      </c>
      <c r="N38" s="7">
        <f t="shared" ref="N38:N69" si="11">SUMPRODUCT(H$4:M$4,H38:M38)</f>
        <v>5.2377283447137294E-3</v>
      </c>
      <c r="O38" s="5">
        <v>-4.0284551302539589E-3</v>
      </c>
      <c r="Q38" s="6">
        <f t="shared" si="9"/>
        <v>2.8375348789029115E-3</v>
      </c>
      <c r="R38" s="6">
        <f t="shared" si="10"/>
        <v>1.4195487833101594E-3</v>
      </c>
    </row>
    <row r="39" spans="1:18" x14ac:dyDescent="0.25">
      <c r="A39" s="2">
        <v>42184</v>
      </c>
      <c r="B39" s="38">
        <v>2.5299999999999998</v>
      </c>
      <c r="C39" s="38">
        <v>28.333030999999998</v>
      </c>
      <c r="D39" s="38">
        <v>10.115969</v>
      </c>
      <c r="E39" s="38">
        <v>92.947601000000006</v>
      </c>
      <c r="F39" s="38">
        <v>89.988265999999996</v>
      </c>
      <c r="G39" s="38">
        <v>193.550003</v>
      </c>
      <c r="H39" s="15">
        <f t="shared" si="3"/>
        <v>2.4291497975708343E-2</v>
      </c>
      <c r="I39" s="15">
        <f t="shared" si="4"/>
        <v>-1.4829146950000208E-2</v>
      </c>
      <c r="J39" s="15">
        <f t="shared" si="5"/>
        <v>-3.7986938457004469E-3</v>
      </c>
      <c r="K39" s="15">
        <f t="shared" si="6"/>
        <v>-2.8481304727990764E-2</v>
      </c>
      <c r="L39" s="15">
        <f t="shared" si="7"/>
        <v>-1.1511939142497886E-2</v>
      </c>
      <c r="M39" s="15">
        <f t="shared" si="8"/>
        <v>1.9672050729120536E-3</v>
      </c>
      <c r="N39" s="7">
        <f t="shared" si="11"/>
        <v>-5.107598261315926E-3</v>
      </c>
      <c r="O39" s="5">
        <v>-1.1758305353621989E-2</v>
      </c>
      <c r="Q39" s="6">
        <f t="shared" si="9"/>
        <v>2.0250342209856024E-3</v>
      </c>
      <c r="R39" s="6">
        <f t="shared" si="10"/>
        <v>-9.7543569856988128E-4</v>
      </c>
    </row>
    <row r="40" spans="1:18" x14ac:dyDescent="0.25">
      <c r="A40" s="2">
        <v>42191</v>
      </c>
      <c r="B40" s="38">
        <v>1.96</v>
      </c>
      <c r="C40" s="38">
        <v>27.044325000000001</v>
      </c>
      <c r="D40" s="38">
        <v>10.212403999999999</v>
      </c>
      <c r="E40" s="38">
        <v>89.957549999999998</v>
      </c>
      <c r="F40" s="38">
        <v>91.373131000000001</v>
      </c>
      <c r="G40" s="38">
        <v>194.009995</v>
      </c>
      <c r="H40" s="15">
        <f t="shared" si="3"/>
        <v>-0.22529644268774698</v>
      </c>
      <c r="I40" s="15">
        <f t="shared" si="4"/>
        <v>-4.5484226519922906E-2</v>
      </c>
      <c r="J40" s="15">
        <f t="shared" si="5"/>
        <v>9.5329473627291279E-3</v>
      </c>
      <c r="K40" s="15">
        <f t="shared" si="6"/>
        <v>-3.2169211123587879E-2</v>
      </c>
      <c r="L40" s="15">
        <f t="shared" si="7"/>
        <v>1.5389395324052637E-2</v>
      </c>
      <c r="M40" s="15">
        <f t="shared" si="8"/>
        <v>2.3766054914501848E-3</v>
      </c>
      <c r="N40" s="7">
        <f t="shared" si="11"/>
        <v>-6.5554674828841577E-3</v>
      </c>
      <c r="O40" s="5">
        <v>-7.6999970033935961E-5</v>
      </c>
      <c r="Q40" s="6">
        <f t="shared" si="9"/>
        <v>2.314256368101085E-3</v>
      </c>
      <c r="R40" s="6">
        <f t="shared" si="10"/>
        <v>-1.5408791524728585E-4</v>
      </c>
    </row>
    <row r="41" spans="1:18" x14ac:dyDescent="0.25">
      <c r="A41" s="2">
        <v>42198</v>
      </c>
      <c r="B41" s="38">
        <v>1.79</v>
      </c>
      <c r="C41" s="38">
        <v>27.32246</v>
      </c>
      <c r="D41" s="38">
        <v>10.299194</v>
      </c>
      <c r="E41" s="38">
        <v>89.152893000000006</v>
      </c>
      <c r="F41" s="38">
        <v>91.232765000000001</v>
      </c>
      <c r="G41" s="38">
        <v>193.570007</v>
      </c>
      <c r="H41" s="15">
        <f t="shared" si="3"/>
        <v>-8.6734693877550992E-2</v>
      </c>
      <c r="I41" s="15">
        <f t="shared" si="4"/>
        <v>1.0284412718749641E-2</v>
      </c>
      <c r="J41" s="15">
        <f t="shared" si="5"/>
        <v>8.4984887006037558E-3</v>
      </c>
      <c r="K41" s="15">
        <f t="shared" si="6"/>
        <v>-8.9448523220117902E-3</v>
      </c>
      <c r="L41" s="15">
        <f t="shared" si="7"/>
        <v>-1.536184636159619E-3</v>
      </c>
      <c r="M41" s="15">
        <f t="shared" si="8"/>
        <v>-2.2678625397624468E-3</v>
      </c>
      <c r="N41" s="7">
        <f t="shared" si="11"/>
        <v>3.3077073093983934E-4</v>
      </c>
      <c r="O41" s="5">
        <v>2.4087109428690995E-2</v>
      </c>
      <c r="Q41" s="6">
        <f t="shared" si="9"/>
        <v>1.8863782774945327E-3</v>
      </c>
      <c r="R41" s="6">
        <f t="shared" si="10"/>
        <v>3.9125976442976051E-4</v>
      </c>
    </row>
    <row r="42" spans="1:18" x14ac:dyDescent="0.25">
      <c r="A42" s="2">
        <v>42205</v>
      </c>
      <c r="B42" s="38">
        <v>1.67</v>
      </c>
      <c r="C42" s="38">
        <v>26.015207</v>
      </c>
      <c r="D42" s="38">
        <v>10.299194</v>
      </c>
      <c r="E42" s="38">
        <v>82.633301000000003</v>
      </c>
      <c r="F42" s="38">
        <v>89.922768000000005</v>
      </c>
      <c r="G42" s="38">
        <v>196</v>
      </c>
      <c r="H42" s="15">
        <f t="shared" si="3"/>
        <v>-6.7039106145251451E-2</v>
      </c>
      <c r="I42" s="15">
        <f t="shared" si="4"/>
        <v>-4.7845362386842158E-2</v>
      </c>
      <c r="J42" s="15">
        <f t="shared" si="5"/>
        <v>0</v>
      </c>
      <c r="K42" s="15">
        <f t="shared" si="6"/>
        <v>-7.3128215816844019E-2</v>
      </c>
      <c r="L42" s="15">
        <f t="shared" si="7"/>
        <v>-1.4358843558013349E-2</v>
      </c>
      <c r="M42" s="15">
        <f t="shared" si="8"/>
        <v>1.2553561564938085E-2</v>
      </c>
      <c r="N42" s="7">
        <f t="shared" si="11"/>
        <v>-1.0986652002175799E-2</v>
      </c>
      <c r="O42" s="5">
        <v>-2.209588522940396E-2</v>
      </c>
      <c r="Q42" s="6">
        <f t="shared" si="9"/>
        <v>1.0207151792040422E-3</v>
      </c>
      <c r="R42" s="6">
        <f t="shared" si="10"/>
        <v>-1.0801679441257075E-3</v>
      </c>
    </row>
    <row r="43" spans="1:18" x14ac:dyDescent="0.25">
      <c r="A43" s="2">
        <v>42212</v>
      </c>
      <c r="B43" s="38">
        <v>1.93</v>
      </c>
      <c r="C43" s="38">
        <v>26.840354999999999</v>
      </c>
      <c r="D43" s="38">
        <v>10.414916</v>
      </c>
      <c r="E43" s="38">
        <v>85.797095999999996</v>
      </c>
      <c r="F43" s="38">
        <v>93.441070999999994</v>
      </c>
      <c r="G43" s="38">
        <v>201.58999600000001</v>
      </c>
      <c r="H43" s="15">
        <f t="shared" si="3"/>
        <v>0.15568862275449102</v>
      </c>
      <c r="I43" s="15">
        <f t="shared" si="4"/>
        <v>3.1717910220741226E-2</v>
      </c>
      <c r="J43" s="15">
        <f t="shared" si="5"/>
        <v>1.1236024877286503E-2</v>
      </c>
      <c r="K43" s="15">
        <f t="shared" si="6"/>
        <v>3.8287167058713933E-2</v>
      </c>
      <c r="L43" s="15">
        <f t="shared" si="7"/>
        <v>3.9125830735103583E-2</v>
      </c>
      <c r="M43" s="15">
        <f t="shared" si="8"/>
        <v>2.8520387755102111E-2</v>
      </c>
      <c r="N43" s="7">
        <f t="shared" si="11"/>
        <v>2.714620131645528E-2</v>
      </c>
      <c r="O43" s="5">
        <v>1.1631854946708146E-2</v>
      </c>
      <c r="Q43" s="6">
        <f t="shared" si="9"/>
        <v>2.5427058036576189E-3</v>
      </c>
      <c r="R43" s="6">
        <f t="shared" si="10"/>
        <v>-4.1955102195698982E-4</v>
      </c>
    </row>
    <row r="44" spans="1:18" x14ac:dyDescent="0.25">
      <c r="A44" s="2">
        <v>42219</v>
      </c>
      <c r="B44" s="38">
        <v>2.09</v>
      </c>
      <c r="C44" s="38">
        <v>26.775455000000001</v>
      </c>
      <c r="D44" s="38">
        <v>10.569210999999999</v>
      </c>
      <c r="E44" s="38">
        <v>79.542664000000002</v>
      </c>
      <c r="F44" s="38">
        <v>92.561492999999999</v>
      </c>
      <c r="G44" s="38">
        <v>203.85000600000001</v>
      </c>
      <c r="H44" s="15">
        <f t="shared" si="3"/>
        <v>8.2901554404145039E-2</v>
      </c>
      <c r="I44" s="15">
        <f t="shared" si="4"/>
        <v>-2.4180008051308548E-3</v>
      </c>
      <c r="J44" s="15">
        <f t="shared" si="5"/>
        <v>1.4814809836200255E-2</v>
      </c>
      <c r="K44" s="15">
        <f t="shared" si="6"/>
        <v>-7.2897945170545098E-2</v>
      </c>
      <c r="L44" s="15">
        <f t="shared" si="7"/>
        <v>-9.4131840590739278E-3</v>
      </c>
      <c r="M44" s="15">
        <f t="shared" si="8"/>
        <v>1.1210923383321036E-2</v>
      </c>
      <c r="N44" s="7">
        <f t="shared" si="11"/>
        <v>8.3742179474904348E-3</v>
      </c>
      <c r="O44" s="5">
        <v>-1.2486699987247288E-2</v>
      </c>
      <c r="Q44" s="6">
        <f t="shared" si="9"/>
        <v>2.6192037911812391E-3</v>
      </c>
      <c r="R44" s="6">
        <f t="shared" si="10"/>
        <v>-1.7211982163229484E-3</v>
      </c>
    </row>
    <row r="45" spans="1:18" x14ac:dyDescent="0.25">
      <c r="A45" s="2">
        <v>42226</v>
      </c>
      <c r="B45" s="38">
        <v>1.84</v>
      </c>
      <c r="C45" s="38">
        <v>27.128765000000001</v>
      </c>
      <c r="D45" s="38">
        <v>10.588497</v>
      </c>
      <c r="E45" s="38">
        <v>79.652389999999997</v>
      </c>
      <c r="F45" s="38">
        <v>92.888985000000005</v>
      </c>
      <c r="G45" s="38">
        <v>207.38000500000001</v>
      </c>
      <c r="H45" s="15">
        <f t="shared" si="3"/>
        <v>-0.11961722488038268</v>
      </c>
      <c r="I45" s="15">
        <f t="shared" si="4"/>
        <v>1.3195293973529131E-2</v>
      </c>
      <c r="J45" s="15">
        <f t="shared" si="5"/>
        <v>1.8247341263222985E-3</v>
      </c>
      <c r="K45" s="15">
        <f t="shared" si="6"/>
        <v>1.3794609644956683E-3</v>
      </c>
      <c r="L45" s="15">
        <f t="shared" si="7"/>
        <v>3.5381019621194588E-3</v>
      </c>
      <c r="M45" s="15">
        <f t="shared" si="8"/>
        <v>1.7316648987491339E-2</v>
      </c>
      <c r="N45" s="7">
        <f t="shared" si="11"/>
        <v>-2.1947019580247787E-3</v>
      </c>
      <c r="O45" s="5">
        <v>6.7241876532464495E-3</v>
      </c>
      <c r="Q45" s="6">
        <f t="shared" si="9"/>
        <v>2.1375055660984598E-3</v>
      </c>
      <c r="R45" s="6">
        <f t="shared" si="10"/>
        <v>-1.2915802312361121E-3</v>
      </c>
    </row>
    <row r="46" spans="1:18" x14ac:dyDescent="0.25">
      <c r="A46" s="2">
        <v>42233</v>
      </c>
      <c r="B46" s="38">
        <v>1.78</v>
      </c>
      <c r="C46" s="38">
        <v>24.829082</v>
      </c>
      <c r="D46" s="38">
        <v>10.51135</v>
      </c>
      <c r="E46" s="38">
        <v>73.379683999999997</v>
      </c>
      <c r="F46" s="38">
        <v>90.886559000000005</v>
      </c>
      <c r="G46" s="38">
        <v>200.179993</v>
      </c>
      <c r="H46" s="15">
        <f t="shared" si="3"/>
        <v>-3.260869565217394E-2</v>
      </c>
      <c r="I46" s="15">
        <f t="shared" si="4"/>
        <v>-8.476917397456174E-2</v>
      </c>
      <c r="J46" s="15">
        <f t="shared" si="5"/>
        <v>-7.285925471764319E-3</v>
      </c>
      <c r="K46" s="15">
        <f t="shared" si="6"/>
        <v>-7.8751007973520942E-2</v>
      </c>
      <c r="L46" s="15">
        <f t="shared" si="7"/>
        <v>-2.1557195398356432E-2</v>
      </c>
      <c r="M46" s="15">
        <f t="shared" si="8"/>
        <v>-3.4718930593139942E-2</v>
      </c>
      <c r="N46" s="7">
        <f t="shared" si="11"/>
        <v>-2.0669863802969098E-2</v>
      </c>
      <c r="O46" s="5">
        <v>-5.768477856043569E-2</v>
      </c>
      <c r="Q46" s="6">
        <f t="shared" si="9"/>
        <v>2.6461239880477941E-4</v>
      </c>
      <c r="R46" s="6">
        <f t="shared" si="10"/>
        <v>-5.3668467972593824E-3</v>
      </c>
    </row>
    <row r="47" spans="1:18" x14ac:dyDescent="0.25">
      <c r="A47" s="2">
        <v>42240</v>
      </c>
      <c r="B47" s="38">
        <v>1.85</v>
      </c>
      <c r="C47" s="38">
        <v>26.567867</v>
      </c>
      <c r="D47" s="38">
        <v>10.434202000000001</v>
      </c>
      <c r="E47" s="38">
        <v>78.849181999999999</v>
      </c>
      <c r="F47" s="38">
        <v>90.063125999999997</v>
      </c>
      <c r="G47" s="38">
        <v>197.58999600000001</v>
      </c>
      <c r="H47" s="15">
        <f t="shared" si="3"/>
        <v>3.9325842696629247E-2</v>
      </c>
      <c r="I47" s="15">
        <f t="shared" si="4"/>
        <v>7.0030176709714842E-2</v>
      </c>
      <c r="J47" s="15">
        <f t="shared" si="5"/>
        <v>-7.3394949269122737E-3</v>
      </c>
      <c r="K47" s="15">
        <f t="shared" si="6"/>
        <v>7.4536952216910632E-2</v>
      </c>
      <c r="L47" s="15">
        <f t="shared" si="7"/>
        <v>-9.0600085321748021E-3</v>
      </c>
      <c r="M47" s="15">
        <f t="shared" si="8"/>
        <v>-1.2938340945990454E-2</v>
      </c>
      <c r="N47" s="7">
        <f t="shared" si="11"/>
        <v>2.2153707981631271E-3</v>
      </c>
      <c r="O47" s="5">
        <v>9.1227718762378878E-3</v>
      </c>
      <c r="Q47" s="6">
        <f t="shared" si="9"/>
        <v>9.9177994761214428E-4</v>
      </c>
      <c r="R47" s="6">
        <f t="shared" si="10"/>
        <v>-4.0308714136679568E-3</v>
      </c>
    </row>
    <row r="48" spans="1:18" x14ac:dyDescent="0.25">
      <c r="A48" s="2">
        <v>42247</v>
      </c>
      <c r="B48" s="38">
        <v>1.82</v>
      </c>
      <c r="C48" s="38">
        <v>26.661349999999999</v>
      </c>
      <c r="D48" s="38">
        <v>10.520993000000001</v>
      </c>
      <c r="E48" s="38">
        <v>74.068199000000007</v>
      </c>
      <c r="F48" s="38">
        <v>89.535033999999996</v>
      </c>
      <c r="G48" s="38">
        <v>197.5</v>
      </c>
      <c r="H48" s="15">
        <f t="shared" si="3"/>
        <v>-1.6216216216216231E-2</v>
      </c>
      <c r="I48" s="15">
        <f t="shared" si="4"/>
        <v>3.5186490507498813E-3</v>
      </c>
      <c r="J48" s="15">
        <f t="shared" si="5"/>
        <v>8.3179336570252168E-3</v>
      </c>
      <c r="K48" s="15">
        <f t="shared" si="6"/>
        <v>-6.0634528840134219E-2</v>
      </c>
      <c r="L48" s="15">
        <f t="shared" si="7"/>
        <v>-5.8635761765586606E-3</v>
      </c>
      <c r="M48" s="15">
        <f t="shared" si="8"/>
        <v>-4.5546840337004461E-4</v>
      </c>
      <c r="N48" s="7">
        <f t="shared" si="11"/>
        <v>1.9584673873432676E-4</v>
      </c>
      <c r="O48" s="5">
        <v>-3.401430167385075E-2</v>
      </c>
      <c r="Q48" s="6">
        <f t="shared" si="9"/>
        <v>5.9046150718279882E-4</v>
      </c>
      <c r="R48" s="6">
        <f t="shared" si="10"/>
        <v>-6.9163653749698883E-3</v>
      </c>
    </row>
    <row r="49" spans="1:18" x14ac:dyDescent="0.25">
      <c r="A49" s="2">
        <v>42254</v>
      </c>
      <c r="B49" s="38">
        <v>2.0099999999999998</v>
      </c>
      <c r="C49" s="38">
        <v>27.549437999999999</v>
      </c>
      <c r="D49" s="38">
        <v>10.684932</v>
      </c>
      <c r="E49" s="38">
        <v>77.317054999999996</v>
      </c>
      <c r="F49" s="38">
        <v>91.951599000000002</v>
      </c>
      <c r="G49" s="38">
        <v>206.71000699999999</v>
      </c>
      <c r="H49" s="15">
        <f t="shared" si="3"/>
        <v>0.10439560439560425</v>
      </c>
      <c r="I49" s="15">
        <f t="shared" si="4"/>
        <v>3.3309941169520664E-2</v>
      </c>
      <c r="J49" s="15">
        <f t="shared" si="5"/>
        <v>1.5582084314664894E-2</v>
      </c>
      <c r="K49" s="15">
        <f t="shared" si="6"/>
        <v>4.3863034930820839E-2</v>
      </c>
      <c r="L49" s="15">
        <f t="shared" si="7"/>
        <v>2.6990161192098343E-2</v>
      </c>
      <c r="M49" s="15">
        <f t="shared" si="8"/>
        <v>4.6632946835442987E-2</v>
      </c>
      <c r="N49" s="7">
        <f t="shared" si="11"/>
        <v>2.6763740676283853E-2</v>
      </c>
      <c r="O49" s="5">
        <v>2.0731659362914233E-2</v>
      </c>
      <c r="Q49" s="6">
        <f t="shared" si="9"/>
        <v>2.0624660871175694E-3</v>
      </c>
      <c r="R49" s="6">
        <f t="shared" si="10"/>
        <v>-5.8206535530874876E-3</v>
      </c>
    </row>
    <row r="50" spans="1:18" x14ac:dyDescent="0.25">
      <c r="A50" s="2">
        <v>42261</v>
      </c>
      <c r="B50" s="38">
        <v>1.87</v>
      </c>
      <c r="C50" s="38">
        <v>27.128765000000001</v>
      </c>
      <c r="D50" s="38">
        <v>10.607784000000001</v>
      </c>
      <c r="E50" s="38">
        <v>79.089141999999995</v>
      </c>
      <c r="F50" s="38">
        <v>91.611771000000005</v>
      </c>
      <c r="G50" s="38">
        <v>202.19000199999999</v>
      </c>
      <c r="H50" s="15">
        <f t="shared" si="3"/>
        <v>-6.9651741293532188E-2</v>
      </c>
      <c r="I50" s="15">
        <f t="shared" si="4"/>
        <v>-1.5269748878361774E-2</v>
      </c>
      <c r="J50" s="15">
        <f t="shared" si="5"/>
        <v>-7.2202612052186506E-3</v>
      </c>
      <c r="K50" s="15">
        <f t="shared" si="6"/>
        <v>2.2919742610475777E-2</v>
      </c>
      <c r="L50" s="15">
        <f t="shared" si="7"/>
        <v>-3.6957269225954092E-3</v>
      </c>
      <c r="M50" s="15">
        <f t="shared" si="8"/>
        <v>-2.1866406303203297E-2</v>
      </c>
      <c r="N50" s="7">
        <f t="shared" si="11"/>
        <v>-9.7445647723854376E-3</v>
      </c>
      <c r="O50" s="5">
        <v>-1.5145421716872796E-3</v>
      </c>
      <c r="Q50" s="6">
        <f t="shared" si="9"/>
        <v>8.1394166069263861E-4</v>
      </c>
      <c r="R50" s="6">
        <f t="shared" si="10"/>
        <v>-5.6111608065402647E-3</v>
      </c>
    </row>
    <row r="51" spans="1:18" x14ac:dyDescent="0.25">
      <c r="A51" s="2">
        <v>42268</v>
      </c>
      <c r="B51" s="38">
        <v>1.71</v>
      </c>
      <c r="C51" s="38">
        <v>26.932448999999998</v>
      </c>
      <c r="D51" s="38">
        <v>10.954948</v>
      </c>
      <c r="E51" s="38">
        <v>78.000052999999994</v>
      </c>
      <c r="F51" s="38">
        <v>92.121498000000003</v>
      </c>
      <c r="G51" s="38">
        <v>191.490005</v>
      </c>
      <c r="H51" s="15">
        <f t="shared" si="3"/>
        <v>-8.5561497326203273E-2</v>
      </c>
      <c r="I51" s="15">
        <f t="shared" si="4"/>
        <v>-7.236451788350964E-3</v>
      </c>
      <c r="J51" s="15">
        <f t="shared" si="5"/>
        <v>3.2727287810536049E-2</v>
      </c>
      <c r="K51" s="15">
        <f t="shared" si="6"/>
        <v>-1.3770398470121238E-2</v>
      </c>
      <c r="L51" s="15">
        <f t="shared" si="7"/>
        <v>5.5639902431315075E-3</v>
      </c>
      <c r="M51" s="15">
        <f t="shared" si="8"/>
        <v>-5.2920504941683502E-2</v>
      </c>
      <c r="N51" s="7">
        <f t="shared" si="11"/>
        <v>1.1008468879319878E-2</v>
      </c>
      <c r="O51" s="5">
        <v>-1.3656229878694512E-2</v>
      </c>
      <c r="Q51" s="6">
        <f t="shared" si="9"/>
        <v>2.1569472557456224E-3</v>
      </c>
      <c r="R51" s="6">
        <f t="shared" si="10"/>
        <v>-5.769321183629641E-3</v>
      </c>
    </row>
    <row r="52" spans="1:18" x14ac:dyDescent="0.25">
      <c r="A52" s="2">
        <v>42275</v>
      </c>
      <c r="B52" s="38">
        <v>1.83</v>
      </c>
      <c r="C52" s="38">
        <v>28.521661999999999</v>
      </c>
      <c r="D52" s="38">
        <v>10.935662000000001</v>
      </c>
      <c r="E52" s="38">
        <v>81.618080000000006</v>
      </c>
      <c r="F52" s="38">
        <v>94.198227000000003</v>
      </c>
      <c r="G52" s="38">
        <v>188.970001</v>
      </c>
      <c r="H52" s="15">
        <f t="shared" si="3"/>
        <v>7.0175438596491294E-2</v>
      </c>
      <c r="I52" s="15">
        <f t="shared" si="4"/>
        <v>5.9007370625671691E-2</v>
      </c>
      <c r="J52" s="15">
        <f t="shared" si="5"/>
        <v>-1.760483025569747E-3</v>
      </c>
      <c r="K52" s="15">
        <f t="shared" si="6"/>
        <v>4.6384930020496429E-2</v>
      </c>
      <c r="L52" s="15">
        <f t="shared" si="7"/>
        <v>2.2543369844029243E-2</v>
      </c>
      <c r="M52" s="15">
        <f t="shared" si="8"/>
        <v>-1.3159976678678348E-2</v>
      </c>
      <c r="N52" s="7">
        <f t="shared" si="11"/>
        <v>1.0730004906332115E-2</v>
      </c>
      <c r="O52" s="5">
        <v>1.036586999308233E-2</v>
      </c>
      <c r="Q52" s="6">
        <f t="shared" si="9"/>
        <v>3.5974032881803115E-3</v>
      </c>
      <c r="R52" s="6">
        <f t="shared" si="10"/>
        <v>-4.899082020036619E-3</v>
      </c>
    </row>
    <row r="53" spans="1:18" x14ac:dyDescent="0.25">
      <c r="A53" s="2">
        <v>42282</v>
      </c>
      <c r="B53" s="38">
        <v>1.96</v>
      </c>
      <c r="C53" s="38">
        <v>30.045431000000001</v>
      </c>
      <c r="D53" s="38">
        <v>10.636714</v>
      </c>
      <c r="E53" s="38">
        <v>88.097305000000006</v>
      </c>
      <c r="F53" s="38">
        <v>97.001801</v>
      </c>
      <c r="G53" s="38">
        <v>196.320007</v>
      </c>
      <c r="H53" s="15">
        <f t="shared" si="3"/>
        <v>7.1038251366120159E-2</v>
      </c>
      <c r="I53" s="15">
        <f t="shared" si="4"/>
        <v>5.3424972219360906E-2</v>
      </c>
      <c r="J53" s="15">
        <f t="shared" si="5"/>
        <v>-2.7336982434168235E-2</v>
      </c>
      <c r="K53" s="15">
        <f t="shared" si="6"/>
        <v>7.9384678002717035E-2</v>
      </c>
      <c r="L53" s="15">
        <f t="shared" si="7"/>
        <v>2.9762492238840095E-2</v>
      </c>
      <c r="M53" s="15">
        <f t="shared" si="8"/>
        <v>3.8895094253611227E-2</v>
      </c>
      <c r="N53" s="7">
        <f t="shared" si="11"/>
        <v>2.267709104602997E-3</v>
      </c>
      <c r="O53" s="5">
        <v>3.255679653592973E-2</v>
      </c>
      <c r="Q53" s="6">
        <f t="shared" si="9"/>
        <v>3.7588148193189088E-3</v>
      </c>
      <c r="R53" s="6">
        <f t="shared" si="10"/>
        <v>-4.1932747611000583E-3</v>
      </c>
    </row>
    <row r="54" spans="1:18" x14ac:dyDescent="0.25">
      <c r="A54" s="2">
        <v>42289</v>
      </c>
      <c r="B54" s="38">
        <v>1.94</v>
      </c>
      <c r="C54" s="38">
        <v>30.886783999999999</v>
      </c>
      <c r="D54" s="38">
        <v>10.762079</v>
      </c>
      <c r="E54" s="38">
        <v>86.906693000000004</v>
      </c>
      <c r="F54" s="38">
        <v>98.946381000000002</v>
      </c>
      <c r="G54" s="38">
        <v>196.11000100000001</v>
      </c>
      <c r="H54" s="15">
        <f t="shared" si="3"/>
        <v>-1.0204081632653071E-2</v>
      </c>
      <c r="I54" s="15">
        <f t="shared" si="4"/>
        <v>2.8002693654153206E-2</v>
      </c>
      <c r="J54" s="15">
        <f t="shared" si="5"/>
        <v>1.1786064756465238E-2</v>
      </c>
      <c r="K54" s="15">
        <f t="shared" si="6"/>
        <v>-1.3514738050159439E-2</v>
      </c>
      <c r="L54" s="15">
        <f t="shared" si="7"/>
        <v>2.0046844284880874E-2</v>
      </c>
      <c r="M54" s="15">
        <f t="shared" si="8"/>
        <v>-1.0697126757946418E-3</v>
      </c>
      <c r="N54" s="7">
        <f t="shared" si="11"/>
        <v>1.0708053241840553E-2</v>
      </c>
      <c r="O54" s="5">
        <v>9.0426623112726586E-3</v>
      </c>
      <c r="Q54" s="6">
        <f t="shared" si="9"/>
        <v>5.566706922986938E-3</v>
      </c>
      <c r="R54" s="6">
        <f t="shared" si="10"/>
        <v>-1.5983957993770069E-3</v>
      </c>
    </row>
    <row r="55" spans="1:18" x14ac:dyDescent="0.25">
      <c r="A55" s="2">
        <v>42296</v>
      </c>
      <c r="B55" s="38">
        <v>2.21</v>
      </c>
      <c r="C55" s="38">
        <v>32.625568000000001</v>
      </c>
      <c r="D55" s="38">
        <v>11.022453000000001</v>
      </c>
      <c r="E55" s="38">
        <v>86.906693000000004</v>
      </c>
      <c r="F55" s="38">
        <v>106.28095999999999</v>
      </c>
      <c r="G55" s="38">
        <v>195.479996</v>
      </c>
      <c r="H55" s="15">
        <f t="shared" si="3"/>
        <v>0.13917525773195877</v>
      </c>
      <c r="I55" s="15">
        <f t="shared" si="4"/>
        <v>5.6295404532890267E-2</v>
      </c>
      <c r="J55" s="15">
        <f t="shared" si="5"/>
        <v>2.4193652546129846E-2</v>
      </c>
      <c r="K55" s="15">
        <f t="shared" si="6"/>
        <v>0</v>
      </c>
      <c r="L55" s="15">
        <f t="shared" si="7"/>
        <v>7.412680409200606E-2</v>
      </c>
      <c r="M55" s="15">
        <f t="shared" si="8"/>
        <v>-3.2125082697848297E-3</v>
      </c>
      <c r="N55" s="7">
        <f t="shared" si="11"/>
        <v>3.7113261504525777E-2</v>
      </c>
      <c r="O55" s="5">
        <v>2.0677640319591493E-2</v>
      </c>
      <c r="Q55" s="6">
        <f t="shared" si="9"/>
        <v>6.3972952719928118E-3</v>
      </c>
      <c r="R55" s="6">
        <f t="shared" si="10"/>
        <v>-8.4458035163672911E-4</v>
      </c>
    </row>
    <row r="56" spans="1:18" x14ac:dyDescent="0.25">
      <c r="A56" s="2">
        <v>42303</v>
      </c>
      <c r="B56" s="38">
        <v>2.12</v>
      </c>
      <c r="C56" s="38">
        <v>31.653345000000002</v>
      </c>
      <c r="D56" s="38">
        <v>11.089956000000001</v>
      </c>
      <c r="E56" s="38">
        <v>85.752990999999994</v>
      </c>
      <c r="F56" s="38">
        <v>105.960022</v>
      </c>
      <c r="G56" s="38">
        <v>195.5</v>
      </c>
      <c r="H56" s="15">
        <f t="shared" si="3"/>
        <v>-4.0723981900452427E-2</v>
      </c>
      <c r="I56" s="15">
        <f t="shared" si="4"/>
        <v>-2.9799419890559439E-2</v>
      </c>
      <c r="J56" s="15">
        <f t="shared" si="5"/>
        <v>6.124135888808082E-3</v>
      </c>
      <c r="K56" s="15">
        <f t="shared" si="6"/>
        <v>-1.327518008308071E-2</v>
      </c>
      <c r="L56" s="15">
        <f t="shared" si="7"/>
        <v>-3.0197130323248696E-3</v>
      </c>
      <c r="M56" s="15">
        <f t="shared" si="8"/>
        <v>1.023327215537703E-4</v>
      </c>
      <c r="N56" s="7">
        <f t="shared" si="11"/>
        <v>-1.0810032125891311E-3</v>
      </c>
      <c r="O56" s="5">
        <v>2.0288678885039216E-3</v>
      </c>
      <c r="Q56" s="6">
        <f t="shared" si="9"/>
        <v>5.609360175319514E-3</v>
      </c>
      <c r="R56" s="6">
        <f t="shared" si="10"/>
        <v>3.6505030467587335E-4</v>
      </c>
    </row>
    <row r="57" spans="1:18" x14ac:dyDescent="0.25">
      <c r="A57" s="2">
        <v>42310</v>
      </c>
      <c r="B57" s="38">
        <v>2.15</v>
      </c>
      <c r="C57" s="38">
        <v>31.634644999999999</v>
      </c>
      <c r="D57" s="38">
        <v>11.089956000000001</v>
      </c>
      <c r="E57" s="38">
        <v>88.771079999999998</v>
      </c>
      <c r="F57" s="38">
        <v>106.960617</v>
      </c>
      <c r="G57" s="38">
        <v>187.13999899999999</v>
      </c>
      <c r="H57" s="15">
        <f t="shared" si="3"/>
        <v>1.4150943396226322E-2</v>
      </c>
      <c r="I57" s="15">
        <f t="shared" si="4"/>
        <v>-5.9077484543900815E-4</v>
      </c>
      <c r="J57" s="15">
        <f t="shared" si="5"/>
        <v>0</v>
      </c>
      <c r="K57" s="15">
        <f t="shared" si="6"/>
        <v>3.5195145554748099E-2</v>
      </c>
      <c r="L57" s="15">
        <f t="shared" si="7"/>
        <v>9.4431369597111278E-3</v>
      </c>
      <c r="M57" s="15">
        <f t="shared" si="8"/>
        <v>-4.2762153452685477E-2</v>
      </c>
      <c r="N57" s="7">
        <f t="shared" si="11"/>
        <v>8.0570341644841965E-4</v>
      </c>
      <c r="O57" s="5">
        <v>9.5413218389690333E-3</v>
      </c>
      <c r="Q57" s="6">
        <f t="shared" si="9"/>
        <v>5.859393956525614E-3</v>
      </c>
      <c r="R57" s="6">
        <f t="shared" si="10"/>
        <v>5.9981148681942148E-4</v>
      </c>
    </row>
    <row r="58" spans="1:18" x14ac:dyDescent="0.25">
      <c r="A58" s="2">
        <v>42317</v>
      </c>
      <c r="B58" s="38">
        <v>1.99</v>
      </c>
      <c r="C58" s="38">
        <v>30.228840000000002</v>
      </c>
      <c r="D58" s="38">
        <v>11.109244</v>
      </c>
      <c r="E58" s="38">
        <v>84.710007000000004</v>
      </c>
      <c r="F58" s="38">
        <v>103.807777</v>
      </c>
      <c r="G58" s="38">
        <v>180.75</v>
      </c>
      <c r="H58" s="15">
        <f t="shared" si="3"/>
        <v>-7.4418604651162762E-2</v>
      </c>
      <c r="I58" s="15">
        <f t="shared" si="4"/>
        <v>-4.443877906643167E-2</v>
      </c>
      <c r="J58" s="15">
        <f t="shared" si="5"/>
        <v>1.7392314270678374E-3</v>
      </c>
      <c r="K58" s="15">
        <f t="shared" si="6"/>
        <v>-4.5747702968128738E-2</v>
      </c>
      <c r="L58" s="15">
        <f t="shared" si="7"/>
        <v>-2.9476643725792995E-2</v>
      </c>
      <c r="M58" s="15">
        <f t="shared" si="8"/>
        <v>-3.4145554313057304E-2</v>
      </c>
      <c r="N58" s="7">
        <f t="shared" si="11"/>
        <v>-1.5097627341412356E-2</v>
      </c>
      <c r="O58" s="5">
        <v>-3.6280446731012751E-2</v>
      </c>
      <c r="Q58" s="6">
        <f t="shared" si="9"/>
        <v>6.3237469949886764E-3</v>
      </c>
      <c r="R58" s="6">
        <f t="shared" si="10"/>
        <v>2.3835058059379997E-3</v>
      </c>
    </row>
    <row r="59" spans="1:18" x14ac:dyDescent="0.25">
      <c r="A59" s="2">
        <v>42324</v>
      </c>
      <c r="B59" s="38">
        <v>2.2200000000000002</v>
      </c>
      <c r="C59" s="38">
        <v>32.629447999999996</v>
      </c>
      <c r="D59" s="38">
        <v>11.167104</v>
      </c>
      <c r="E59" s="38">
        <v>86.103706000000003</v>
      </c>
      <c r="F59" s="38">
        <v>107.527</v>
      </c>
      <c r="G59" s="38">
        <v>192.28999300000001</v>
      </c>
      <c r="H59" s="15">
        <f t="shared" si="3"/>
        <v>0.11557788944723628</v>
      </c>
      <c r="I59" s="15">
        <f t="shared" si="4"/>
        <v>7.9414492914713058E-2</v>
      </c>
      <c r="J59" s="15">
        <f t="shared" si="5"/>
        <v>5.208275198564349E-3</v>
      </c>
      <c r="K59" s="15">
        <f t="shared" si="6"/>
        <v>1.6452589833925974E-2</v>
      </c>
      <c r="L59" s="15">
        <f t="shared" si="7"/>
        <v>3.5827980402662891E-2</v>
      </c>
      <c r="M59" s="15">
        <f t="shared" si="8"/>
        <v>6.3845051175657044E-2</v>
      </c>
      <c r="N59" s="7">
        <f t="shared" si="11"/>
        <v>2.5002601207783769E-2</v>
      </c>
      <c r="O59" s="5">
        <v>3.2688370830608195E-2</v>
      </c>
      <c r="Q59" s="6">
        <f t="shared" si="9"/>
        <v>8.2226828624570644E-3</v>
      </c>
      <c r="R59" s="6">
        <f t="shared" si="10"/>
        <v>4.3473057188021915E-3</v>
      </c>
    </row>
    <row r="60" spans="1:18" x14ac:dyDescent="0.25">
      <c r="A60" s="2">
        <v>42331</v>
      </c>
      <c r="B60" s="38">
        <v>2.33</v>
      </c>
      <c r="C60" s="38">
        <v>32.44117</v>
      </c>
      <c r="D60" s="38">
        <v>11.147817999999999</v>
      </c>
      <c r="E60" s="38">
        <v>88.556220999999994</v>
      </c>
      <c r="F60" s="38">
        <v>107.82907899999999</v>
      </c>
      <c r="G60" s="38">
        <v>192.71000699999999</v>
      </c>
      <c r="H60" s="15">
        <f t="shared" si="3"/>
        <v>4.9549549549549488E-2</v>
      </c>
      <c r="I60" s="15">
        <f t="shared" si="4"/>
        <v>-5.770186489210509E-3</v>
      </c>
      <c r="J60" s="15">
        <f t="shared" si="5"/>
        <v>-1.7270368396319247E-3</v>
      </c>
      <c r="K60" s="15">
        <f t="shared" si="6"/>
        <v>2.8483268768942315E-2</v>
      </c>
      <c r="L60" s="15">
        <f t="shared" si="7"/>
        <v>2.8093316097351547E-3</v>
      </c>
      <c r="M60" s="15">
        <f t="shared" si="8"/>
        <v>2.1842738327000747E-3</v>
      </c>
      <c r="N60" s="7">
        <f t="shared" si="11"/>
        <v>3.2569123468613225E-3</v>
      </c>
      <c r="O60" s="5">
        <v>4.5002801835279752E-4</v>
      </c>
      <c r="Q60" s="6">
        <f t="shared" si="9"/>
        <v>8.4777716631343134E-3</v>
      </c>
      <c r="R60" s="6">
        <f t="shared" si="10"/>
        <v>7.2193331931524884E-3</v>
      </c>
    </row>
    <row r="61" spans="1:18" x14ac:dyDescent="0.25">
      <c r="A61" s="2">
        <v>42338</v>
      </c>
      <c r="B61" s="38">
        <v>2.2799999999999998</v>
      </c>
      <c r="C61" s="38">
        <v>32.893047000000003</v>
      </c>
      <c r="D61" s="38">
        <v>11.350329</v>
      </c>
      <c r="E61" s="38">
        <v>89.645020000000002</v>
      </c>
      <c r="F61" s="38">
        <v>110.548714</v>
      </c>
      <c r="G61" s="38">
        <v>189.479996</v>
      </c>
      <c r="H61" s="15">
        <f t="shared" si="3"/>
        <v>-2.1459227467811273E-2</v>
      </c>
      <c r="I61" s="15">
        <f t="shared" si="4"/>
        <v>1.3929121545246463E-2</v>
      </c>
      <c r="J61" s="15">
        <f t="shared" si="5"/>
        <v>1.8165976516660142E-2</v>
      </c>
      <c r="K61" s="15">
        <f t="shared" si="6"/>
        <v>1.2295002967662868E-2</v>
      </c>
      <c r="L61" s="15">
        <f t="shared" si="7"/>
        <v>2.5221721498706402E-2</v>
      </c>
      <c r="M61" s="15">
        <f t="shared" si="8"/>
        <v>-1.676099259339444E-2</v>
      </c>
      <c r="N61" s="7">
        <f t="shared" si="11"/>
        <v>1.4229173196719029E-2</v>
      </c>
      <c r="O61" s="5">
        <v>7.5586161451929627E-4</v>
      </c>
      <c r="Q61" s="6">
        <f t="shared" si="9"/>
        <v>7.4332243731705791E-3</v>
      </c>
      <c r="R61" s="6">
        <f t="shared" si="10"/>
        <v>5.5546833807862414E-3</v>
      </c>
    </row>
    <row r="62" spans="1:18" x14ac:dyDescent="0.25">
      <c r="A62" s="2">
        <v>42345</v>
      </c>
      <c r="B62" s="38">
        <v>2.36</v>
      </c>
      <c r="C62" s="38">
        <v>32.262298999999999</v>
      </c>
      <c r="D62" s="38">
        <v>11.350329</v>
      </c>
      <c r="E62" s="38">
        <v>79.641029000000003</v>
      </c>
      <c r="F62" s="38">
        <v>110.43454699999999</v>
      </c>
      <c r="G62" s="38">
        <v>190.38999899999999</v>
      </c>
      <c r="H62" s="15">
        <f t="shared" si="3"/>
        <v>3.5087719298245647E-2</v>
      </c>
      <c r="I62" s="15">
        <f t="shared" si="4"/>
        <v>-1.9175724279967252E-2</v>
      </c>
      <c r="J62" s="15">
        <f t="shared" si="5"/>
        <v>0</v>
      </c>
      <c r="K62" s="15">
        <f t="shared" si="6"/>
        <v>-0.11159561345404351</v>
      </c>
      <c r="L62" s="15">
        <f t="shared" si="7"/>
        <v>-1.0327302405345846E-3</v>
      </c>
      <c r="M62" s="15">
        <f t="shared" si="8"/>
        <v>4.802633624712495E-3</v>
      </c>
      <c r="N62" s="7">
        <f t="shared" si="11"/>
        <v>-4.5959227661218618E-3</v>
      </c>
      <c r="O62" s="5">
        <v>-3.7921464575231739E-2</v>
      </c>
      <c r="Q62" s="6">
        <f t="shared" si="9"/>
        <v>7.862277873692541E-3</v>
      </c>
      <c r="R62" s="6">
        <f t="shared" si="10"/>
        <v>2.5207731804908705E-3</v>
      </c>
    </row>
    <row r="63" spans="1:18" x14ac:dyDescent="0.25">
      <c r="A63" s="2">
        <v>42352</v>
      </c>
      <c r="B63" s="38">
        <v>2.4500000000000002</v>
      </c>
      <c r="C63" s="38">
        <v>31.885722999999999</v>
      </c>
      <c r="D63" s="38">
        <v>11.475694000000001</v>
      </c>
      <c r="E63" s="38">
        <v>81.455703999999997</v>
      </c>
      <c r="F63" s="38">
        <v>110.986351</v>
      </c>
      <c r="G63" s="38">
        <v>188.020004</v>
      </c>
      <c r="H63" s="15">
        <f t="shared" si="3"/>
        <v>3.813559322033911E-2</v>
      </c>
      <c r="I63" s="15">
        <f t="shared" si="4"/>
        <v>-1.1672323785728972E-2</v>
      </c>
      <c r="J63" s="15">
        <f t="shared" si="5"/>
        <v>1.1045054288734748E-2</v>
      </c>
      <c r="K63" s="15">
        <f t="shared" si="6"/>
        <v>2.2785679979097129E-2</v>
      </c>
      <c r="L63" s="15">
        <f t="shared" si="7"/>
        <v>4.9966610539001373E-3</v>
      </c>
      <c r="M63" s="15">
        <f t="shared" si="8"/>
        <v>-1.2448106583581572E-2</v>
      </c>
      <c r="N63" s="7">
        <f t="shared" si="11"/>
        <v>8.95139632681583E-3</v>
      </c>
      <c r="O63" s="5">
        <v>-3.3890119694415699E-3</v>
      </c>
      <c r="Q63" s="6">
        <f t="shared" si="9"/>
        <v>7.690855160983872E-3</v>
      </c>
      <c r="R63" s="6">
        <f t="shared" si="10"/>
        <v>3.3763746729286166E-3</v>
      </c>
    </row>
    <row r="64" spans="1:18" x14ac:dyDescent="0.25">
      <c r="A64" s="2">
        <v>42359</v>
      </c>
      <c r="B64" s="38">
        <v>2.92</v>
      </c>
      <c r="C64" s="38">
        <v>32.930701999999997</v>
      </c>
      <c r="D64" s="38">
        <v>11.061026999999999</v>
      </c>
      <c r="E64" s="38">
        <v>82.051292000000004</v>
      </c>
      <c r="F64" s="38">
        <v>112.803459</v>
      </c>
      <c r="G64" s="38">
        <v>190.71000699999999</v>
      </c>
      <c r="H64" s="15">
        <f t="shared" si="3"/>
        <v>0.19183673469387744</v>
      </c>
      <c r="I64" s="15">
        <f t="shared" si="4"/>
        <v>3.2772629932211292E-2</v>
      </c>
      <c r="J64" s="15">
        <f t="shared" si="5"/>
        <v>-3.6134372352556753E-2</v>
      </c>
      <c r="K64" s="15">
        <f t="shared" si="6"/>
        <v>7.3118022526698252E-3</v>
      </c>
      <c r="L64" s="15">
        <f t="shared" si="7"/>
        <v>1.6372355552080494E-2</v>
      </c>
      <c r="M64" s="15">
        <f t="shared" si="8"/>
        <v>1.4307004269609474E-2</v>
      </c>
      <c r="N64" s="7">
        <f t="shared" si="11"/>
        <v>-5.8491738897544785E-3</v>
      </c>
      <c r="O64" s="5">
        <v>2.7643259776859396E-2</v>
      </c>
      <c r="Q64" s="6">
        <f t="shared" si="9"/>
        <v>6.3092569279766557E-3</v>
      </c>
      <c r="R64" s="6">
        <f t="shared" si="10"/>
        <v>4.8161571549100394E-3</v>
      </c>
    </row>
    <row r="65" spans="1:18" x14ac:dyDescent="0.25">
      <c r="A65" s="2">
        <v>42366</v>
      </c>
      <c r="B65" s="38">
        <v>2.87</v>
      </c>
      <c r="C65" s="38">
        <v>32.431750999999998</v>
      </c>
      <c r="D65" s="38">
        <v>11.334384999999999</v>
      </c>
      <c r="E65" s="38">
        <v>80.869431000000006</v>
      </c>
      <c r="F65" s="38">
        <v>112.394363</v>
      </c>
      <c r="G65" s="38">
        <v>189.38999899999999</v>
      </c>
      <c r="H65" s="15">
        <f t="shared" si="3"/>
        <v>-1.7123287671232817E-2</v>
      </c>
      <c r="I65" s="15">
        <f t="shared" si="4"/>
        <v>-1.5151544598107814E-2</v>
      </c>
      <c r="J65" s="15">
        <f t="shared" si="5"/>
        <v>2.4713618364732317E-2</v>
      </c>
      <c r="K65" s="15">
        <f t="shared" si="6"/>
        <v>-1.4403929191023559E-2</v>
      </c>
      <c r="L65" s="15">
        <f t="shared" si="7"/>
        <v>-3.626626378540442E-3</v>
      </c>
      <c r="M65" s="15">
        <f t="shared" si="8"/>
        <v>-6.9215455484724587E-3</v>
      </c>
      <c r="N65" s="7">
        <f t="shared" si="11"/>
        <v>1.1168907027433886E-2</v>
      </c>
      <c r="O65" s="5">
        <v>-8.2727471180002888E-3</v>
      </c>
      <c r="Q65" s="6">
        <f t="shared" si="9"/>
        <v>7.0510234215458963E-3</v>
      </c>
      <c r="R65" s="6">
        <f t="shared" si="10"/>
        <v>1.4136951837492029E-3</v>
      </c>
    </row>
    <row r="66" spans="1:18" x14ac:dyDescent="0.25">
      <c r="A66" s="2">
        <v>42373</v>
      </c>
      <c r="B66" s="38">
        <v>2.14</v>
      </c>
      <c r="C66" s="38">
        <v>29.663989999999998</v>
      </c>
      <c r="D66" s="38">
        <v>11.413439</v>
      </c>
      <c r="E66" s="38">
        <v>74.066727</v>
      </c>
      <c r="F66" s="38">
        <v>109.863731</v>
      </c>
      <c r="G66" s="38">
        <v>176.820007</v>
      </c>
      <c r="H66" s="15">
        <f t="shared" si="3"/>
        <v>-0.25435540069686408</v>
      </c>
      <c r="I66" s="15">
        <f t="shared" si="4"/>
        <v>-8.5341090587430821E-2</v>
      </c>
      <c r="J66" s="15">
        <f t="shared" si="5"/>
        <v>6.974705729512547E-3</v>
      </c>
      <c r="K66" s="15">
        <f t="shared" si="6"/>
        <v>-8.4119597675912983E-2</v>
      </c>
      <c r="L66" s="15">
        <f t="shared" si="7"/>
        <v>-2.2515648760783467E-2</v>
      </c>
      <c r="M66" s="15">
        <f t="shared" si="8"/>
        <v>-6.6370938625961898E-2</v>
      </c>
      <c r="N66" s="7">
        <f t="shared" si="11"/>
        <v>-2.6204645135877037E-2</v>
      </c>
      <c r="O66" s="5">
        <v>-5.9644566630639599E-2</v>
      </c>
      <c r="Q66" s="6">
        <f t="shared" si="9"/>
        <v>3.9749652234027637E-3</v>
      </c>
      <c r="R66" s="6">
        <f t="shared" si="10"/>
        <v>-4.3102405614101518E-3</v>
      </c>
    </row>
    <row r="67" spans="1:18" x14ac:dyDescent="0.25">
      <c r="A67" s="2">
        <v>42380</v>
      </c>
      <c r="B67" s="38">
        <v>2.0299999999999998</v>
      </c>
      <c r="C67" s="38">
        <v>28.016515999999999</v>
      </c>
      <c r="D67" s="38">
        <v>11.581429</v>
      </c>
      <c r="E67" s="38">
        <v>69.776641999999995</v>
      </c>
      <c r="F67" s="38">
        <v>109.578323</v>
      </c>
      <c r="G67" s="38">
        <v>165.44000199999999</v>
      </c>
      <c r="H67" s="15">
        <f t="shared" si="3"/>
        <v>-5.1401869158878649E-2</v>
      </c>
      <c r="I67" s="15">
        <f t="shared" si="4"/>
        <v>-5.553784234689936E-2</v>
      </c>
      <c r="J67" s="15">
        <f t="shared" si="5"/>
        <v>1.4718613732460447E-2</v>
      </c>
      <c r="K67" s="15">
        <f t="shared" si="6"/>
        <v>-5.7921892511869799E-2</v>
      </c>
      <c r="L67" s="15">
        <f t="shared" si="7"/>
        <v>-2.5978364051736408E-3</v>
      </c>
      <c r="M67" s="15">
        <f t="shared" si="8"/>
        <v>-6.4359261110084734E-2</v>
      </c>
      <c r="N67" s="7">
        <f t="shared" si="11"/>
        <v>-4.9491859835320371E-3</v>
      </c>
      <c r="O67" s="5">
        <v>-2.1695848852942127E-2</v>
      </c>
      <c r="Q67" s="6">
        <f t="shared" si="9"/>
        <v>4.6976126606461318E-4</v>
      </c>
      <c r="R67" s="6">
        <f t="shared" si="10"/>
        <v>-7.841364659121287E-3</v>
      </c>
    </row>
    <row r="68" spans="1:18" x14ac:dyDescent="0.25">
      <c r="A68" s="2">
        <v>42387</v>
      </c>
      <c r="B68" s="38">
        <v>2.02</v>
      </c>
      <c r="C68" s="38">
        <v>28.176558</v>
      </c>
      <c r="D68" s="38">
        <v>11.571548</v>
      </c>
      <c r="E68" s="38">
        <v>73.043053</v>
      </c>
      <c r="F68" s="38">
        <v>112.64173099999999</v>
      </c>
      <c r="G68" s="38">
        <v>166.990005</v>
      </c>
      <c r="H68" s="15">
        <f t="shared" si="3"/>
        <v>-4.9261083743841316E-3</v>
      </c>
      <c r="I68" s="15">
        <f t="shared" si="4"/>
        <v>5.712416204784374E-3</v>
      </c>
      <c r="J68" s="15">
        <f t="shared" si="5"/>
        <v>-8.5317623585138148E-4</v>
      </c>
      <c r="K68" s="15">
        <f t="shared" si="6"/>
        <v>4.6812384579928701E-2</v>
      </c>
      <c r="L68" s="15">
        <f t="shared" si="7"/>
        <v>2.7956332202674752E-2</v>
      </c>
      <c r="M68" s="15">
        <f t="shared" si="8"/>
        <v>9.3689735327735536E-3</v>
      </c>
      <c r="N68" s="7">
        <f t="shared" si="11"/>
        <v>7.5820517448673425E-3</v>
      </c>
      <c r="O68" s="5">
        <v>1.4130534864488427E-2</v>
      </c>
      <c r="Q68" s="6">
        <f t="shared" si="9"/>
        <v>1.1916825125193192E-3</v>
      </c>
      <c r="R68" s="6">
        <f t="shared" si="10"/>
        <v>-6.8328924111225771E-3</v>
      </c>
    </row>
    <row r="69" spans="1:18" x14ac:dyDescent="0.25">
      <c r="A69" s="2">
        <v>42394</v>
      </c>
      <c r="B69" s="38">
        <v>2.2000000000000002</v>
      </c>
      <c r="C69" s="38">
        <v>29.202701999999999</v>
      </c>
      <c r="D69" s="38">
        <v>11.571548</v>
      </c>
      <c r="E69" s="38">
        <v>72.559151</v>
      </c>
      <c r="F69" s="38">
        <v>117.760063</v>
      </c>
      <c r="G69" s="38">
        <v>166.41000399999999</v>
      </c>
      <c r="H69" s="15">
        <f t="shared" si="3"/>
        <v>8.9108910891089188E-2</v>
      </c>
      <c r="I69" s="15">
        <f t="shared" si="4"/>
        <v>3.6418358835738511E-2</v>
      </c>
      <c r="J69" s="15">
        <f t="shared" si="5"/>
        <v>0</v>
      </c>
      <c r="K69" s="15">
        <f t="shared" si="6"/>
        <v>-6.6248873797758769E-3</v>
      </c>
      <c r="L69" s="15">
        <f t="shared" si="7"/>
        <v>4.5439038929542104E-2</v>
      </c>
      <c r="M69" s="15">
        <f t="shared" si="8"/>
        <v>-3.4732677563546993E-3</v>
      </c>
      <c r="N69" s="7">
        <f t="shared" si="11"/>
        <v>1.3774645146951743E-2</v>
      </c>
      <c r="O69" s="5">
        <v>1.7483856301005532E-2</v>
      </c>
      <c r="Q69" s="6">
        <f t="shared" si="9"/>
        <v>2.2724276567279295E-3</v>
      </c>
      <c r="R69" s="6">
        <f t="shared" si="10"/>
        <v>-6.1710145392862023E-3</v>
      </c>
    </row>
    <row r="70" spans="1:18" x14ac:dyDescent="0.25">
      <c r="A70" s="2">
        <v>42401</v>
      </c>
      <c r="B70" s="38">
        <v>1.98</v>
      </c>
      <c r="C70" s="38">
        <v>27.338698999999998</v>
      </c>
      <c r="D70" s="38">
        <v>11.354148</v>
      </c>
      <c r="E70" s="38">
        <v>74.215614000000002</v>
      </c>
      <c r="F70" s="38">
        <v>109.787628</v>
      </c>
      <c r="G70" s="38">
        <v>159.91999799999999</v>
      </c>
      <c r="H70" s="15">
        <f t="shared" si="3"/>
        <v>-0.10000000000000007</v>
      </c>
      <c r="I70" s="15">
        <f t="shared" si="4"/>
        <v>-6.3829812734451777E-2</v>
      </c>
      <c r="J70" s="15">
        <f t="shared" si="5"/>
        <v>-1.8787460415840611E-2</v>
      </c>
      <c r="K70" s="15">
        <f t="shared" si="6"/>
        <v>2.28291397731487E-2</v>
      </c>
      <c r="L70" s="15">
        <f t="shared" si="7"/>
        <v>-6.7700668604431746E-2</v>
      </c>
      <c r="M70" s="15">
        <f t="shared" si="8"/>
        <v>-3.9000095210622039E-2</v>
      </c>
      <c r="N70" s="7">
        <f t="shared" ref="N70:N101" si="12">SUMPRODUCT(H$4:M$4,H70:M70)</f>
        <v>-3.3304375623893295E-2</v>
      </c>
      <c r="O70" s="5">
        <v>-3.102190518194612E-2</v>
      </c>
      <c r="Q70" s="6">
        <f t="shared" si="9"/>
        <v>7.5519863318785144E-4</v>
      </c>
      <c r="R70" s="6">
        <f t="shared" si="10"/>
        <v>-5.7328027435306515E-3</v>
      </c>
    </row>
    <row r="71" spans="1:18" x14ac:dyDescent="0.25">
      <c r="A71" s="2">
        <v>42408</v>
      </c>
      <c r="B71" s="38">
        <v>1.83</v>
      </c>
      <c r="C71" s="38">
        <v>27.199438000000001</v>
      </c>
      <c r="D71" s="38">
        <v>11.452966</v>
      </c>
      <c r="E71" s="38">
        <v>71.153937999999997</v>
      </c>
      <c r="F71" s="38">
        <v>112.19458</v>
      </c>
      <c r="G71" s="38">
        <v>155.21000699999999</v>
      </c>
      <c r="H71" s="15">
        <f t="shared" ref="H71:H134" si="13">(B71-B70)/B70</f>
        <v>-7.5757575757575718E-2</v>
      </c>
      <c r="I71" s="15">
        <f t="shared" ref="I71:I134" si="14">(C71-C70)/C70</f>
        <v>-5.0939146738474151E-3</v>
      </c>
      <c r="J71" s="15">
        <f t="shared" ref="J71:J134" si="15">(D71-D70)/D70</f>
        <v>8.7032510057117127E-3</v>
      </c>
      <c r="K71" s="15">
        <f t="shared" ref="K71:K134" si="16">(E71-E70)/E70</f>
        <v>-4.1253798695244988E-2</v>
      </c>
      <c r="L71" s="15">
        <f t="shared" ref="L71:L134" si="17">(F71-F70)/F70</f>
        <v>2.1923708926473974E-2</v>
      </c>
      <c r="M71" s="15">
        <f t="shared" ref="M71:M134" si="18">(G71-G70)/G70</f>
        <v>-2.9452170203253771E-2</v>
      </c>
      <c r="N71" s="7">
        <f t="shared" si="12"/>
        <v>6.9082317886035678E-4</v>
      </c>
      <c r="O71" s="5">
        <v>-8.1221348379113979E-3</v>
      </c>
      <c r="Q71" s="6">
        <f t="shared" si="9"/>
        <v>-1.2707828692224328E-3</v>
      </c>
      <c r="R71" s="6">
        <f t="shared" si="10"/>
        <v>-9.1336782159072826E-3</v>
      </c>
    </row>
    <row r="72" spans="1:18" x14ac:dyDescent="0.25">
      <c r="A72" s="2">
        <v>42415</v>
      </c>
      <c r="B72" s="38">
        <v>1.91</v>
      </c>
      <c r="C72" s="38">
        <v>27.265919</v>
      </c>
      <c r="D72" s="38">
        <v>11.522138999999999</v>
      </c>
      <c r="E72" s="38">
        <v>72.717346000000006</v>
      </c>
      <c r="F72" s="38">
        <v>110.86267100000001</v>
      </c>
      <c r="G72" s="38">
        <v>165.679993</v>
      </c>
      <c r="H72" s="15">
        <f t="shared" si="13"/>
        <v>4.3715846994535436E-2</v>
      </c>
      <c r="I72" s="15">
        <f t="shared" si="14"/>
        <v>2.4442049133515027E-3</v>
      </c>
      <c r="J72" s="15">
        <f t="shared" si="15"/>
        <v>6.0397455122104841E-3</v>
      </c>
      <c r="K72" s="15">
        <f t="shared" si="16"/>
        <v>2.1972192178597475E-2</v>
      </c>
      <c r="L72" s="15">
        <f t="shared" si="17"/>
        <v>-1.1871420170207829E-2</v>
      </c>
      <c r="M72" s="15">
        <f t="shared" si="18"/>
        <v>6.7456900507710221E-2</v>
      </c>
      <c r="N72" s="7">
        <f t="shared" si="12"/>
        <v>1.0109401751805157E-2</v>
      </c>
      <c r="O72" s="5">
        <v>2.8421582801067203E-2</v>
      </c>
      <c r="Q72" s="6">
        <f t="shared" si="9"/>
        <v>-6.997420854771135E-4</v>
      </c>
      <c r="R72" s="6">
        <f t="shared" si="10"/>
        <v>-6.8027153173477505E-3</v>
      </c>
    </row>
    <row r="73" spans="1:18" x14ac:dyDescent="0.25">
      <c r="A73" s="2">
        <v>42422</v>
      </c>
      <c r="B73" s="38">
        <v>2.0699999999999998</v>
      </c>
      <c r="C73" s="38">
        <v>28.301093999999999</v>
      </c>
      <c r="D73" s="38">
        <v>11.522138999999999</v>
      </c>
      <c r="E73" s="38">
        <v>74.606460999999996</v>
      </c>
      <c r="F73" s="38">
        <v>111.366882</v>
      </c>
      <c r="G73" s="38">
        <v>178.490005</v>
      </c>
      <c r="H73" s="15">
        <f t="shared" si="13"/>
        <v>8.3769633507853367E-2</v>
      </c>
      <c r="I73" s="15">
        <f t="shared" si="14"/>
        <v>3.796589434597817E-2</v>
      </c>
      <c r="J73" s="15">
        <f t="shared" si="15"/>
        <v>0</v>
      </c>
      <c r="K73" s="15">
        <f t="shared" si="16"/>
        <v>2.5978877171892241E-2</v>
      </c>
      <c r="L73" s="15">
        <f t="shared" si="17"/>
        <v>4.5480683033516118E-3</v>
      </c>
      <c r="M73" s="15">
        <f t="shared" si="18"/>
        <v>7.7317796603238634E-2</v>
      </c>
      <c r="N73" s="7">
        <f t="shared" si="12"/>
        <v>1.4190434042704911E-2</v>
      </c>
      <c r="O73" s="5">
        <v>1.5783885295637276E-2</v>
      </c>
      <c r="Q73" s="6">
        <f t="shared" si="9"/>
        <v>-7.0297034831162382E-4</v>
      </c>
      <c r="R73" s="6">
        <f t="shared" si="10"/>
        <v>-5.5503800105879192E-3</v>
      </c>
    </row>
    <row r="74" spans="1:18" x14ac:dyDescent="0.25">
      <c r="A74" s="2">
        <v>42429</v>
      </c>
      <c r="B74" s="38">
        <v>2.37</v>
      </c>
      <c r="C74" s="38">
        <v>29.089345999999999</v>
      </c>
      <c r="D74" s="38">
        <v>11.373912000000001</v>
      </c>
      <c r="E74" s="38">
        <v>77.077788999999996</v>
      </c>
      <c r="F74" s="38">
        <v>112.32559999999999</v>
      </c>
      <c r="G74" s="38">
        <v>186.820007</v>
      </c>
      <c r="H74" s="15">
        <f t="shared" si="13"/>
        <v>0.1449275362318842</v>
      </c>
      <c r="I74" s="15">
        <f t="shared" si="14"/>
        <v>2.7852350866719146E-2</v>
      </c>
      <c r="J74" s="15">
        <f t="shared" si="15"/>
        <v>-1.2864538433358472E-2</v>
      </c>
      <c r="K74" s="15">
        <f t="shared" si="16"/>
        <v>3.3124852283235896E-2</v>
      </c>
      <c r="L74" s="15">
        <f t="shared" si="17"/>
        <v>8.6086454319515785E-3</v>
      </c>
      <c r="M74" s="15">
        <f t="shared" si="18"/>
        <v>4.6669291089996928E-2</v>
      </c>
      <c r="N74" s="7">
        <f t="shared" si="12"/>
        <v>7.8030192818061613E-3</v>
      </c>
      <c r="O74" s="5">
        <v>2.6662529038544273E-2</v>
      </c>
      <c r="Q74" s="6">
        <f t="shared" si="9"/>
        <v>3.3027482234904479E-4</v>
      </c>
      <c r="R74" s="6">
        <f t="shared" si="10"/>
        <v>-1.6838054277324888E-4</v>
      </c>
    </row>
    <row r="75" spans="1:18" x14ac:dyDescent="0.25">
      <c r="A75" s="2">
        <v>42436</v>
      </c>
      <c r="B75" s="38">
        <v>2.52</v>
      </c>
      <c r="C75" s="38">
        <v>30.162507999999999</v>
      </c>
      <c r="D75" s="38">
        <v>11.443084000000001</v>
      </c>
      <c r="E75" s="38">
        <v>82.228843999999995</v>
      </c>
      <c r="F75" s="38">
        <v>116.514572</v>
      </c>
      <c r="G75" s="38">
        <v>185.240005</v>
      </c>
      <c r="H75" s="15">
        <f t="shared" si="13"/>
        <v>6.3291139240506292E-2</v>
      </c>
      <c r="I75" s="15">
        <f t="shared" si="14"/>
        <v>3.6891925999298851E-2</v>
      </c>
      <c r="J75" s="15">
        <f t="shared" si="15"/>
        <v>6.0816366435752275E-3</v>
      </c>
      <c r="K75" s="15">
        <f t="shared" si="16"/>
        <v>6.6829304094335143E-2</v>
      </c>
      <c r="L75" s="15">
        <f t="shared" si="17"/>
        <v>3.7293119288924405E-2</v>
      </c>
      <c r="M75" s="15">
        <f t="shared" si="18"/>
        <v>-8.4573490033110175E-3</v>
      </c>
      <c r="N75" s="7">
        <f t="shared" si="12"/>
        <v>1.7955823858718762E-2</v>
      </c>
      <c r="O75" s="5">
        <v>1.1100031055655461E-2</v>
      </c>
      <c r="Q75" s="6">
        <f t="shared" si="9"/>
        <v>1.0806437833409557E-3</v>
      </c>
      <c r="R75" s="6">
        <f t="shared" si="10"/>
        <v>1.0390397093181689E-3</v>
      </c>
    </row>
    <row r="76" spans="1:18" x14ac:dyDescent="0.25">
      <c r="A76" s="2">
        <v>42443</v>
      </c>
      <c r="B76" s="38">
        <v>2.93</v>
      </c>
      <c r="C76" s="38">
        <v>31.036231999999998</v>
      </c>
      <c r="D76" s="38">
        <v>11.482611</v>
      </c>
      <c r="E76" s="38">
        <v>82.360427999999999</v>
      </c>
      <c r="F76" s="38">
        <v>118.939751</v>
      </c>
      <c r="G76" s="38">
        <v>188.479996</v>
      </c>
      <c r="H76" s="15">
        <f t="shared" si="13"/>
        <v>0.16269841269841276</v>
      </c>
      <c r="I76" s="15">
        <f t="shared" si="14"/>
        <v>2.896721983463707E-2</v>
      </c>
      <c r="J76" s="15">
        <f t="shared" si="15"/>
        <v>3.4542261509222204E-3</v>
      </c>
      <c r="K76" s="15">
        <f t="shared" si="16"/>
        <v>1.600217072247832E-3</v>
      </c>
      <c r="L76" s="15">
        <f t="shared" si="17"/>
        <v>2.0814383629199615E-2</v>
      </c>
      <c r="M76" s="15">
        <f t="shared" si="18"/>
        <v>1.7490773658746142E-2</v>
      </c>
      <c r="N76" s="7">
        <f t="shared" si="12"/>
        <v>1.678174793148679E-2</v>
      </c>
      <c r="O76" s="5">
        <v>1.3544789460506898E-2</v>
      </c>
      <c r="Q76" s="6">
        <f t="shared" si="9"/>
        <v>2.9665539351110613E-3</v>
      </c>
      <c r="R76" s="6">
        <f t="shared" si="10"/>
        <v>-1.3583281704453845E-4</v>
      </c>
    </row>
    <row r="77" spans="1:18" x14ac:dyDescent="0.25">
      <c r="A77" s="2">
        <v>42450</v>
      </c>
      <c r="B77" s="38">
        <v>2.79</v>
      </c>
      <c r="C77" s="38">
        <v>30.27647</v>
      </c>
      <c r="D77" s="38">
        <v>11.551784</v>
      </c>
      <c r="E77" s="38">
        <v>80.245482999999993</v>
      </c>
      <c r="F77" s="38">
        <v>118.18248699999999</v>
      </c>
      <c r="G77" s="38">
        <v>186.820007</v>
      </c>
      <c r="H77" s="15">
        <f t="shared" si="13"/>
        <v>-4.7781569965870345E-2</v>
      </c>
      <c r="I77" s="15">
        <f t="shared" si="14"/>
        <v>-2.4479840207406574E-2</v>
      </c>
      <c r="J77" s="15">
        <f t="shared" si="15"/>
        <v>6.024152520711471E-3</v>
      </c>
      <c r="K77" s="15">
        <f t="shared" si="16"/>
        <v>-2.5679140472655217E-2</v>
      </c>
      <c r="L77" s="15">
        <f t="shared" si="17"/>
        <v>-6.3667864917592298E-3</v>
      </c>
      <c r="M77" s="15">
        <f t="shared" si="18"/>
        <v>-8.8072423346188741E-3</v>
      </c>
      <c r="N77" s="7">
        <f t="shared" si="12"/>
        <v>-3.1347971682992772E-3</v>
      </c>
      <c r="O77" s="5">
        <v>-6.6550885942012307E-3</v>
      </c>
      <c r="Q77" s="6">
        <f t="shared" si="9"/>
        <v>1.7745785854666313E-3</v>
      </c>
      <c r="R77" s="6">
        <f t="shared" si="10"/>
        <v>-1.0279400612849075E-6</v>
      </c>
    </row>
    <row r="78" spans="1:18" x14ac:dyDescent="0.25">
      <c r="A78" s="2">
        <v>42457</v>
      </c>
      <c r="B78" s="38">
        <v>2.83</v>
      </c>
      <c r="C78" s="38">
        <v>30.817803999999999</v>
      </c>
      <c r="D78" s="38">
        <v>11.581429</v>
      </c>
      <c r="E78" s="38">
        <v>81.617851000000002</v>
      </c>
      <c r="F78" s="38">
        <v>121.757957</v>
      </c>
      <c r="G78" s="38">
        <v>192.41000399999999</v>
      </c>
      <c r="H78" s="15">
        <f t="shared" si="13"/>
        <v>1.4336917562724026E-2</v>
      </c>
      <c r="I78" s="15">
        <f t="shared" si="14"/>
        <v>1.7879693372443984E-2</v>
      </c>
      <c r="J78" s="15">
        <f t="shared" si="15"/>
        <v>2.5662702834471601E-3</v>
      </c>
      <c r="K78" s="15">
        <f t="shared" si="16"/>
        <v>1.710212149885133E-2</v>
      </c>
      <c r="L78" s="15">
        <f t="shared" si="17"/>
        <v>3.0253805709808849E-2</v>
      </c>
      <c r="M78" s="15">
        <f t="shared" si="18"/>
        <v>2.9921832729617563E-2</v>
      </c>
      <c r="N78" s="7">
        <f t="shared" si="12"/>
        <v>1.1702883750362674E-2</v>
      </c>
      <c r="O78" s="5">
        <v>1.8094879548315675E-2</v>
      </c>
      <c r="Q78" s="6">
        <f t="shared" si="9"/>
        <v>4.9335393259866073E-3</v>
      </c>
      <c r="R78" s="6">
        <f t="shared" si="10"/>
        <v>6.4772592415183227E-3</v>
      </c>
    </row>
    <row r="79" spans="1:18" x14ac:dyDescent="0.25">
      <c r="A79" s="2">
        <v>42464</v>
      </c>
      <c r="B79" s="38">
        <v>2.74</v>
      </c>
      <c r="C79" s="38">
        <v>30.039047</v>
      </c>
      <c r="D79" s="38">
        <v>11.541903</v>
      </c>
      <c r="E79" s="38">
        <v>78.835541000000006</v>
      </c>
      <c r="F79" s="38">
        <v>122.659019</v>
      </c>
      <c r="G79" s="38">
        <v>193.91999799999999</v>
      </c>
      <c r="H79" s="15">
        <f t="shared" si="13"/>
        <v>-3.1802120141342705E-2</v>
      </c>
      <c r="I79" s="15">
        <f t="shared" si="14"/>
        <v>-2.5269710976161663E-2</v>
      </c>
      <c r="J79" s="15">
        <f t="shared" si="15"/>
        <v>-3.4128776336668294E-3</v>
      </c>
      <c r="K79" s="15">
        <f t="shared" si="16"/>
        <v>-3.408947878326269E-2</v>
      </c>
      <c r="L79" s="15">
        <f t="shared" si="17"/>
        <v>7.4004362606050955E-3</v>
      </c>
      <c r="M79" s="15">
        <f t="shared" si="18"/>
        <v>7.8477936105651042E-3</v>
      </c>
      <c r="N79" s="7">
        <f t="shared" si="12"/>
        <v>-4.658720773916109E-3</v>
      </c>
      <c r="O79" s="5">
        <v>-1.2147961987142459E-2</v>
      </c>
      <c r="Q79" s="6">
        <f t="shared" si="9"/>
        <v>4.9577447601212689E-3</v>
      </c>
      <c r="R79" s="6">
        <f t="shared" si="10"/>
        <v>7.272916480334961E-3</v>
      </c>
    </row>
    <row r="80" spans="1:18" x14ac:dyDescent="0.25">
      <c r="A80" s="2">
        <v>42471</v>
      </c>
      <c r="B80" s="38">
        <v>2.7</v>
      </c>
      <c r="C80" s="38">
        <v>29.877600000000001</v>
      </c>
      <c r="D80" s="38">
        <v>11.433202</v>
      </c>
      <c r="E80" s="38">
        <v>82.858620000000002</v>
      </c>
      <c r="F80" s="38">
        <v>122.486481</v>
      </c>
      <c r="G80" s="38">
        <v>197.03999300000001</v>
      </c>
      <c r="H80" s="15">
        <f t="shared" si="13"/>
        <v>-1.4598540145985413E-2</v>
      </c>
      <c r="I80" s="15">
        <f t="shared" si="14"/>
        <v>-5.374571303809971E-3</v>
      </c>
      <c r="J80" s="15">
        <f t="shared" si="15"/>
        <v>-9.4179443372552976E-3</v>
      </c>
      <c r="K80" s="15">
        <f t="shared" si="16"/>
        <v>5.1031285495966791E-2</v>
      </c>
      <c r="L80" s="15">
        <f t="shared" si="17"/>
        <v>-1.4066474801987692E-3</v>
      </c>
      <c r="M80" s="15">
        <f t="shared" si="18"/>
        <v>1.608908329299806E-2</v>
      </c>
      <c r="N80" s="7">
        <f t="shared" si="12"/>
        <v>-3.0470142713924474E-3</v>
      </c>
      <c r="O80" s="5">
        <v>1.6179920095877213E-2</v>
      </c>
      <c r="Q80" s="6">
        <f t="shared" si="9"/>
        <v>4.0719892587662851E-3</v>
      </c>
      <c r="R80" s="6">
        <f t="shared" si="10"/>
        <v>7.4436985829506933E-3</v>
      </c>
    </row>
    <row r="81" spans="1:18" x14ac:dyDescent="0.25">
      <c r="A81" s="2">
        <v>42478</v>
      </c>
      <c r="B81" s="38">
        <v>3.99</v>
      </c>
      <c r="C81" s="38">
        <v>30.048542000000001</v>
      </c>
      <c r="D81" s="38">
        <v>11.265212</v>
      </c>
      <c r="E81" s="38">
        <v>84.785561000000001</v>
      </c>
      <c r="F81" s="38">
        <v>120.300934</v>
      </c>
      <c r="G81" s="38">
        <v>196.220001</v>
      </c>
      <c r="H81" s="15">
        <f t="shared" si="13"/>
        <v>0.47777777777777775</v>
      </c>
      <c r="I81" s="15">
        <f t="shared" si="14"/>
        <v>5.7214100195464206E-3</v>
      </c>
      <c r="J81" s="15">
        <f t="shared" si="15"/>
        <v>-1.4693171694158787E-2</v>
      </c>
      <c r="K81" s="15">
        <f t="shared" si="16"/>
        <v>2.3255769888516117E-2</v>
      </c>
      <c r="L81" s="15">
        <f t="shared" si="17"/>
        <v>-1.7843169157582377E-2</v>
      </c>
      <c r="M81" s="15">
        <f t="shared" si="18"/>
        <v>-4.1615511019634137E-3</v>
      </c>
      <c r="N81" s="7">
        <f t="shared" si="12"/>
        <v>1.3103582646553003E-2</v>
      </c>
      <c r="O81" s="5">
        <v>5.2145632082447758E-3</v>
      </c>
      <c r="Q81" s="6">
        <f t="shared" ref="Q81:Q144" si="19">AVERAGE(N70:N81)</f>
        <v>4.0160673837330565E-3</v>
      </c>
      <c r="R81" s="6">
        <f t="shared" ref="R81:R144" si="20">AVERAGE(O70:O81)</f>
        <v>6.4212574918872979E-3</v>
      </c>
    </row>
    <row r="82" spans="1:18" x14ac:dyDescent="0.25">
      <c r="A82" s="2">
        <v>42485</v>
      </c>
      <c r="B82" s="38">
        <v>3.55</v>
      </c>
      <c r="C82" s="38">
        <v>28.756951999999998</v>
      </c>
      <c r="D82" s="38">
        <v>11.284976</v>
      </c>
      <c r="E82" s="38">
        <v>77.707558000000006</v>
      </c>
      <c r="F82" s="38">
        <v>121.249916</v>
      </c>
      <c r="G82" s="38">
        <v>192.63000500000001</v>
      </c>
      <c r="H82" s="15">
        <f t="shared" si="13"/>
        <v>-0.11027568922305774</v>
      </c>
      <c r="I82" s="15">
        <f t="shared" si="14"/>
        <v>-4.2983449912478378E-2</v>
      </c>
      <c r="J82" s="15">
        <f t="shared" si="15"/>
        <v>1.7544277018488722E-3</v>
      </c>
      <c r="K82" s="15">
        <f t="shared" si="16"/>
        <v>-8.3481230961012273E-2</v>
      </c>
      <c r="L82" s="15">
        <f t="shared" si="17"/>
        <v>7.8884009329470445E-3</v>
      </c>
      <c r="M82" s="15">
        <f t="shared" si="18"/>
        <v>-1.8295769960779813E-2</v>
      </c>
      <c r="N82" s="7">
        <f t="shared" si="12"/>
        <v>-1.0806870313656005E-2</v>
      </c>
      <c r="O82" s="5">
        <v>-1.2564677430437838E-2</v>
      </c>
      <c r="Q82" s="6">
        <f t="shared" si="19"/>
        <v>5.8908594929194995E-3</v>
      </c>
      <c r="R82" s="6">
        <f t="shared" si="20"/>
        <v>7.9593598045129867E-3</v>
      </c>
    </row>
    <row r="83" spans="1:18" x14ac:dyDescent="0.25">
      <c r="A83" s="2">
        <v>42492</v>
      </c>
      <c r="B83" s="38">
        <v>3.68</v>
      </c>
      <c r="C83" s="38">
        <v>28.529022000000001</v>
      </c>
      <c r="D83" s="38">
        <v>11.413439</v>
      </c>
      <c r="E83" s="38">
        <v>77.171783000000005</v>
      </c>
      <c r="F83" s="38">
        <v>125.170502</v>
      </c>
      <c r="G83" s="38">
        <v>195.58000200000001</v>
      </c>
      <c r="H83" s="15">
        <f t="shared" si="13"/>
        <v>3.6619718309859252E-2</v>
      </c>
      <c r="I83" s="15">
        <f t="shared" si="14"/>
        <v>-7.9260834041103203E-3</v>
      </c>
      <c r="J83" s="15">
        <f t="shared" si="15"/>
        <v>1.1383542153744942E-2</v>
      </c>
      <c r="K83" s="15">
        <f t="shared" si="16"/>
        <v>-6.8947604813421231E-3</v>
      </c>
      <c r="L83" s="15">
        <f t="shared" si="17"/>
        <v>3.2334752297890255E-2</v>
      </c>
      <c r="M83" s="15">
        <f t="shared" si="18"/>
        <v>1.5314317206190158E-2</v>
      </c>
      <c r="N83" s="7">
        <f t="shared" si="12"/>
        <v>1.4804912303448348E-2</v>
      </c>
      <c r="O83" s="5">
        <v>-3.9510752948226533E-3</v>
      </c>
      <c r="Q83" s="6">
        <f t="shared" si="19"/>
        <v>7.0670335866351653E-3</v>
      </c>
      <c r="R83" s="6">
        <f t="shared" si="20"/>
        <v>8.3069480997703827E-3</v>
      </c>
    </row>
    <row r="84" spans="1:18" x14ac:dyDescent="0.25">
      <c r="A84" s="2">
        <v>42499</v>
      </c>
      <c r="B84" s="38">
        <v>3.67</v>
      </c>
      <c r="C84" s="38">
        <v>28.650925000000001</v>
      </c>
      <c r="D84" s="38">
        <v>11.452966</v>
      </c>
      <c r="E84" s="38">
        <v>75.874618999999996</v>
      </c>
      <c r="F84" s="38">
        <v>123.49298899999999</v>
      </c>
      <c r="G84" s="38">
        <v>194.41999799999999</v>
      </c>
      <c r="H84" s="15">
        <f t="shared" si="13"/>
        <v>-2.7173913043478889E-3</v>
      </c>
      <c r="I84" s="15">
        <f t="shared" si="14"/>
        <v>4.2729470361794961E-3</v>
      </c>
      <c r="J84" s="15">
        <f t="shared" si="15"/>
        <v>3.4631980772841246E-3</v>
      </c>
      <c r="K84" s="15">
        <f t="shared" si="16"/>
        <v>-1.6808786185489706E-2</v>
      </c>
      <c r="L84" s="15">
        <f t="shared" si="17"/>
        <v>-1.3401823698046723E-2</v>
      </c>
      <c r="M84" s="15">
        <f t="shared" si="18"/>
        <v>-5.9310971885561947E-3</v>
      </c>
      <c r="N84" s="7">
        <f t="shared" si="12"/>
        <v>-1.5531638832325047E-3</v>
      </c>
      <c r="O84" s="5">
        <v>-5.1187126533450474E-3</v>
      </c>
      <c r="Q84" s="6">
        <f t="shared" si="19"/>
        <v>6.0951531170486926E-3</v>
      </c>
      <c r="R84" s="6">
        <f t="shared" si="20"/>
        <v>5.5119234785693623E-3</v>
      </c>
    </row>
    <row r="85" spans="1:18" x14ac:dyDescent="0.25">
      <c r="A85" s="2">
        <v>42506</v>
      </c>
      <c r="B85" s="38">
        <v>3.87</v>
      </c>
      <c r="C85" s="38">
        <v>28.880821000000001</v>
      </c>
      <c r="D85" s="38">
        <v>11.373912000000001</v>
      </c>
      <c r="E85" s="38">
        <v>75.611427000000006</v>
      </c>
      <c r="F85" s="38">
        <v>117.48273500000001</v>
      </c>
      <c r="G85" s="38">
        <v>193.08000200000001</v>
      </c>
      <c r="H85" s="15">
        <f t="shared" si="13"/>
        <v>5.4495912806539558E-2</v>
      </c>
      <c r="I85" s="15">
        <f t="shared" si="14"/>
        <v>8.0240341280429905E-3</v>
      </c>
      <c r="J85" s="15">
        <f t="shared" si="15"/>
        <v>-6.902491459417525E-3</v>
      </c>
      <c r="K85" s="15">
        <f t="shared" si="16"/>
        <v>-3.4687752435368334E-3</v>
      </c>
      <c r="L85" s="15">
        <f t="shared" si="17"/>
        <v>-4.8668787181108633E-2</v>
      </c>
      <c r="M85" s="15">
        <f t="shared" si="18"/>
        <v>-6.8922745282611574E-3</v>
      </c>
      <c r="N85" s="7">
        <f t="shared" si="12"/>
        <v>-1.0357950912605884E-2</v>
      </c>
      <c r="O85" s="5">
        <v>2.7900201024378076E-3</v>
      </c>
      <c r="Q85" s="6">
        <f t="shared" si="19"/>
        <v>4.0494543707727919E-3</v>
      </c>
      <c r="R85" s="6">
        <f t="shared" si="20"/>
        <v>4.4291013791360736E-3</v>
      </c>
    </row>
    <row r="86" spans="1:18" x14ac:dyDescent="0.25">
      <c r="A86" s="2">
        <v>42513</v>
      </c>
      <c r="B86" s="38">
        <v>4.5999999999999996</v>
      </c>
      <c r="C86" s="38">
        <v>30.241045</v>
      </c>
      <c r="D86" s="38">
        <v>11.373912000000001</v>
      </c>
      <c r="E86" s="38">
        <v>77.326965000000001</v>
      </c>
      <c r="F86" s="38">
        <v>118.144142</v>
      </c>
      <c r="G86" s="38">
        <v>197.63999899999999</v>
      </c>
      <c r="H86" s="15">
        <f t="shared" si="13"/>
        <v>0.18863049095607223</v>
      </c>
      <c r="I86" s="15">
        <f t="shared" si="14"/>
        <v>4.7097830078999439E-2</v>
      </c>
      <c r="J86" s="15">
        <f t="shared" si="15"/>
        <v>0</v>
      </c>
      <c r="K86" s="15">
        <f t="shared" si="16"/>
        <v>2.2688872146269572E-2</v>
      </c>
      <c r="L86" s="15">
        <f t="shared" si="17"/>
        <v>5.6298229693069112E-3</v>
      </c>
      <c r="M86" s="15">
        <f t="shared" si="18"/>
        <v>2.3617137729260957E-2</v>
      </c>
      <c r="N86" s="7">
        <f t="shared" si="12"/>
        <v>1.575521466800292E-2</v>
      </c>
      <c r="O86" s="5">
        <v>2.2774221101657093E-2</v>
      </c>
      <c r="Q86" s="6">
        <f t="shared" si="19"/>
        <v>4.7121373196225211E-3</v>
      </c>
      <c r="R86" s="6">
        <f t="shared" si="20"/>
        <v>4.1050757177288092E-3</v>
      </c>
    </row>
    <row r="87" spans="1:18" x14ac:dyDescent="0.25">
      <c r="A87" s="2">
        <v>42520</v>
      </c>
      <c r="B87" s="38">
        <v>4.16</v>
      </c>
      <c r="C87" s="38">
        <v>30.288941999999999</v>
      </c>
      <c r="D87" s="38">
        <v>11.354148</v>
      </c>
      <c r="E87" s="38">
        <v>75.769019999999998</v>
      </c>
      <c r="F87" s="38">
        <v>116.32285299999999</v>
      </c>
      <c r="G87" s="38">
        <v>198.5</v>
      </c>
      <c r="H87" s="15">
        <f t="shared" si="13"/>
        <v>-9.5652173913043384E-2</v>
      </c>
      <c r="I87" s="15">
        <f t="shared" si="14"/>
        <v>1.5838407700527204E-3</v>
      </c>
      <c r="J87" s="15">
        <f t="shared" si="15"/>
        <v>-1.7376607098771588E-3</v>
      </c>
      <c r="K87" s="15">
        <f t="shared" si="16"/>
        <v>-2.0147499646468781E-2</v>
      </c>
      <c r="L87" s="15">
        <f t="shared" si="17"/>
        <v>-1.5415821463242817E-2</v>
      </c>
      <c r="M87" s="15">
        <f t="shared" si="18"/>
        <v>4.3513509631216462E-3</v>
      </c>
      <c r="N87" s="7">
        <f t="shared" si="12"/>
        <v>-9.1536667827802204E-3</v>
      </c>
      <c r="O87" s="5">
        <v>3.3264412659739589E-5</v>
      </c>
      <c r="Q87" s="6">
        <f t="shared" si="19"/>
        <v>2.4530130994976067E-3</v>
      </c>
      <c r="R87" s="6">
        <f t="shared" si="20"/>
        <v>3.1828451641458307E-3</v>
      </c>
    </row>
    <row r="88" spans="1:18" x14ac:dyDescent="0.25">
      <c r="A88" s="2">
        <v>42527</v>
      </c>
      <c r="B88" s="38">
        <v>4.32</v>
      </c>
      <c r="C88" s="38">
        <v>30.691262999999999</v>
      </c>
      <c r="D88" s="38">
        <v>11.36403</v>
      </c>
      <c r="E88" s="38">
        <v>76.443496999999994</v>
      </c>
      <c r="F88" s="38">
        <v>118.15316799999999</v>
      </c>
      <c r="G88" s="38">
        <v>195.279999</v>
      </c>
      <c r="H88" s="15">
        <f t="shared" si="13"/>
        <v>3.8461538461538491E-2</v>
      </c>
      <c r="I88" s="15">
        <f t="shared" si="14"/>
        <v>1.3282768344962351E-2</v>
      </c>
      <c r="J88" s="15">
        <f t="shared" si="15"/>
        <v>8.7034271527896938E-4</v>
      </c>
      <c r="K88" s="15">
        <f t="shared" si="16"/>
        <v>8.9017516657863074E-3</v>
      </c>
      <c r="L88" s="15">
        <f t="shared" si="17"/>
        <v>1.5734784290409375E-2</v>
      </c>
      <c r="M88" s="15">
        <f t="shared" si="18"/>
        <v>-1.6221667506297211E-2</v>
      </c>
      <c r="N88" s="7">
        <f t="shared" si="12"/>
        <v>5.0963818867450382E-3</v>
      </c>
      <c r="O88" s="5">
        <v>-1.4576587303054803E-3</v>
      </c>
      <c r="Q88" s="6">
        <f t="shared" si="19"/>
        <v>1.4792325957691281E-3</v>
      </c>
      <c r="R88" s="6">
        <f t="shared" si="20"/>
        <v>1.9326411482447998E-3</v>
      </c>
    </row>
    <row r="89" spans="1:18" x14ac:dyDescent="0.25">
      <c r="A89" s="2">
        <v>42534</v>
      </c>
      <c r="B89" s="38">
        <v>5.26</v>
      </c>
      <c r="C89" s="38">
        <v>30.423048000000001</v>
      </c>
      <c r="D89" s="38">
        <v>11.334384999999999</v>
      </c>
      <c r="E89" s="38">
        <v>76.044517999999997</v>
      </c>
      <c r="F89" s="38">
        <v>118.066254</v>
      </c>
      <c r="G89" s="38">
        <v>192.44000199999999</v>
      </c>
      <c r="H89" s="15">
        <f t="shared" si="13"/>
        <v>0.21759259259259248</v>
      </c>
      <c r="I89" s="15">
        <f t="shared" si="14"/>
        <v>-8.7391320454944417E-3</v>
      </c>
      <c r="J89" s="15">
        <f t="shared" si="15"/>
        <v>-2.608669635683852E-3</v>
      </c>
      <c r="K89" s="15">
        <f t="shared" si="16"/>
        <v>-5.2192667219292327E-3</v>
      </c>
      <c r="L89" s="15">
        <f t="shared" si="17"/>
        <v>-7.3560448247983543E-4</v>
      </c>
      <c r="M89" s="15">
        <f t="shared" si="18"/>
        <v>-1.4543204703723963E-2</v>
      </c>
      <c r="N89" s="7">
        <f t="shared" si="12"/>
        <v>7.3729553793198581E-3</v>
      </c>
      <c r="O89" s="5">
        <v>-1.1855565984829475E-2</v>
      </c>
      <c r="Q89" s="6">
        <f t="shared" si="19"/>
        <v>2.3548786414040557E-3</v>
      </c>
      <c r="R89" s="6">
        <f t="shared" si="20"/>
        <v>1.4992680323591123E-3</v>
      </c>
    </row>
    <row r="90" spans="1:18" x14ac:dyDescent="0.25">
      <c r="A90" s="2">
        <v>42541</v>
      </c>
      <c r="B90" s="38">
        <v>4.88</v>
      </c>
      <c r="C90" s="38">
        <v>30.221888</v>
      </c>
      <c r="D90" s="38">
        <v>11.314621000000001</v>
      </c>
      <c r="E90" s="38">
        <v>71.161713000000006</v>
      </c>
      <c r="F90" s="38">
        <v>115.333557</v>
      </c>
      <c r="G90" s="38">
        <v>185.479996</v>
      </c>
      <c r="H90" s="15">
        <f t="shared" si="13"/>
        <v>-7.2243346007604542E-2</v>
      </c>
      <c r="I90" s="15">
        <f t="shared" si="14"/>
        <v>-6.6120922532154425E-3</v>
      </c>
      <c r="J90" s="15">
        <f t="shared" si="15"/>
        <v>-1.7437205459315667E-3</v>
      </c>
      <c r="K90" s="15">
        <f t="shared" si="16"/>
        <v>-6.4209822462152899E-2</v>
      </c>
      <c r="L90" s="15">
        <f t="shared" si="17"/>
        <v>-2.3145453568807237E-2</v>
      </c>
      <c r="M90" s="15">
        <f t="shared" si="18"/>
        <v>-3.616714782615723E-2</v>
      </c>
      <c r="N90" s="7">
        <f t="shared" si="12"/>
        <v>-1.5118636669181174E-2</v>
      </c>
      <c r="O90" s="5">
        <v>-1.6323682406208313E-2</v>
      </c>
      <c r="Q90" s="6">
        <f t="shared" si="19"/>
        <v>1.19751939775402E-4</v>
      </c>
      <c r="R90" s="6">
        <f t="shared" si="20"/>
        <v>-1.3689454638512195E-3</v>
      </c>
    </row>
    <row r="91" spans="1:18" x14ac:dyDescent="0.25">
      <c r="A91" s="2">
        <v>42548</v>
      </c>
      <c r="B91" s="38">
        <v>5.07</v>
      </c>
      <c r="C91" s="38">
        <v>31.371369999999999</v>
      </c>
      <c r="D91" s="38">
        <v>11.344265999999999</v>
      </c>
      <c r="E91" s="38">
        <v>70.952720999999997</v>
      </c>
      <c r="F91" s="38">
        <v>116.260559</v>
      </c>
      <c r="G91" s="38">
        <v>189.36999499999999</v>
      </c>
      <c r="H91" s="15">
        <f t="shared" si="13"/>
        <v>3.8934426229508275E-2</v>
      </c>
      <c r="I91" s="15">
        <f t="shared" si="14"/>
        <v>3.8034751501957752E-2</v>
      </c>
      <c r="J91" s="15">
        <f t="shared" si="15"/>
        <v>2.620061246417232E-3</v>
      </c>
      <c r="K91" s="15">
        <f t="shared" si="16"/>
        <v>-2.9368601624304514E-3</v>
      </c>
      <c r="L91" s="15">
        <f t="shared" si="17"/>
        <v>8.0375740080573573E-3</v>
      </c>
      <c r="M91" s="15">
        <f t="shared" si="18"/>
        <v>2.097260666320043E-2</v>
      </c>
      <c r="N91" s="7">
        <f t="shared" si="12"/>
        <v>8.3170424092137533E-3</v>
      </c>
      <c r="O91" s="5">
        <v>3.2168250821523178E-2</v>
      </c>
      <c r="Q91" s="6">
        <f t="shared" si="19"/>
        <v>1.2010655383695569E-3</v>
      </c>
      <c r="R91" s="6">
        <f t="shared" si="20"/>
        <v>2.32407227020425E-3</v>
      </c>
    </row>
    <row r="92" spans="1:18" x14ac:dyDescent="0.25">
      <c r="A92" s="2">
        <v>42555</v>
      </c>
      <c r="B92" s="38">
        <v>5.0999999999999996</v>
      </c>
      <c r="C92" s="38">
        <v>32.568752000000003</v>
      </c>
      <c r="D92" s="38">
        <v>11.383794</v>
      </c>
      <c r="E92" s="38">
        <v>72.900131000000002</v>
      </c>
      <c r="F92" s="38">
        <v>117.139259</v>
      </c>
      <c r="G92" s="38">
        <v>194.199997</v>
      </c>
      <c r="H92" s="15">
        <f t="shared" si="13"/>
        <v>5.9171597633134827E-3</v>
      </c>
      <c r="I92" s="15">
        <f t="shared" si="14"/>
        <v>3.8167985650610879E-2</v>
      </c>
      <c r="J92" s="15">
        <f t="shared" si="15"/>
        <v>3.4844034863075915E-3</v>
      </c>
      <c r="K92" s="15">
        <f t="shared" si="16"/>
        <v>2.7446586579815663E-2</v>
      </c>
      <c r="L92" s="15">
        <f t="shared" si="17"/>
        <v>7.5580231813610578E-3</v>
      </c>
      <c r="M92" s="15">
        <f t="shared" si="18"/>
        <v>2.5505635145631218E-2</v>
      </c>
      <c r="N92" s="7">
        <f t="shared" si="12"/>
        <v>8.9715926018953812E-3</v>
      </c>
      <c r="O92" s="5">
        <v>1.2815307842768558E-2</v>
      </c>
      <c r="Q92" s="6">
        <f t="shared" si="19"/>
        <v>2.2026161111435428E-3</v>
      </c>
      <c r="R92" s="6">
        <f t="shared" si="20"/>
        <v>2.0436879157785292E-3</v>
      </c>
    </row>
    <row r="93" spans="1:18" x14ac:dyDescent="0.25">
      <c r="A93" s="2">
        <v>42562</v>
      </c>
      <c r="B93" s="38">
        <v>5.14</v>
      </c>
      <c r="C93" s="38">
        <v>33.593711999999996</v>
      </c>
      <c r="D93" s="38">
        <v>11.354148</v>
      </c>
      <c r="E93" s="38">
        <v>74.011596999999995</v>
      </c>
      <c r="F93" s="38">
        <v>119.360191</v>
      </c>
      <c r="G93" s="38">
        <v>199.96000699999999</v>
      </c>
      <c r="H93" s="15">
        <f t="shared" si="13"/>
        <v>7.8431372549019676E-3</v>
      </c>
      <c r="I93" s="15">
        <f t="shared" si="14"/>
        <v>3.1470656290421964E-2</v>
      </c>
      <c r="J93" s="15">
        <f t="shared" si="15"/>
        <v>-2.6042284321026554E-3</v>
      </c>
      <c r="K93" s="15">
        <f t="shared" si="16"/>
        <v>1.5246419790384094E-2</v>
      </c>
      <c r="L93" s="15">
        <f t="shared" si="17"/>
        <v>1.8959757974907499E-2</v>
      </c>
      <c r="M93" s="15">
        <f t="shared" si="18"/>
        <v>2.9660196132752743E-2</v>
      </c>
      <c r="N93" s="7">
        <f t="shared" si="12"/>
        <v>6.8591692824723112E-3</v>
      </c>
      <c r="O93" s="5">
        <v>1.4949100645575747E-2</v>
      </c>
      <c r="Q93" s="6">
        <f t="shared" si="19"/>
        <v>1.6822483308034852E-3</v>
      </c>
      <c r="R93" s="6">
        <f t="shared" si="20"/>
        <v>2.854899368889443E-3</v>
      </c>
    </row>
    <row r="94" spans="1:18" x14ac:dyDescent="0.25">
      <c r="A94" s="2">
        <v>42569</v>
      </c>
      <c r="B94" s="38">
        <v>5.84</v>
      </c>
      <c r="C94" s="38">
        <v>33.200974000000002</v>
      </c>
      <c r="D94" s="38">
        <v>11.314621000000001</v>
      </c>
      <c r="E94" s="38">
        <v>74.249092000000005</v>
      </c>
      <c r="F94" s="38">
        <v>123.850311</v>
      </c>
      <c r="G94" s="38">
        <v>203.070007</v>
      </c>
      <c r="H94" s="15">
        <f t="shared" si="13"/>
        <v>0.13618677042801561</v>
      </c>
      <c r="I94" s="15">
        <f t="shared" si="14"/>
        <v>-1.1690818805614405E-2</v>
      </c>
      <c r="J94" s="15">
        <f t="shared" si="15"/>
        <v>-3.4812827875768085E-3</v>
      </c>
      <c r="K94" s="15">
        <f t="shared" si="16"/>
        <v>3.2088890069485974E-3</v>
      </c>
      <c r="L94" s="15">
        <f t="shared" si="17"/>
        <v>3.7618237390387589E-2</v>
      </c>
      <c r="M94" s="15">
        <f t="shared" si="18"/>
        <v>1.5553110077656748E-2</v>
      </c>
      <c r="N94" s="7">
        <f t="shared" si="12"/>
        <v>1.2227142059453657E-2</v>
      </c>
      <c r="O94" s="5">
        <v>6.1478434323639346E-3</v>
      </c>
      <c r="Q94" s="6">
        <f t="shared" si="19"/>
        <v>3.6017493618959568E-3</v>
      </c>
      <c r="R94" s="6">
        <f t="shared" si="20"/>
        <v>4.4142761074562583E-3</v>
      </c>
    </row>
    <row r="95" spans="1:18" x14ac:dyDescent="0.25">
      <c r="A95" s="2">
        <v>42576</v>
      </c>
      <c r="B95" s="38">
        <v>6.86</v>
      </c>
      <c r="C95" s="38">
        <v>33.392550999999997</v>
      </c>
      <c r="D95" s="38">
        <v>11.373912000000001</v>
      </c>
      <c r="E95" s="38">
        <v>71.494193999999993</v>
      </c>
      <c r="F95" s="38">
        <v>113.605103</v>
      </c>
      <c r="G95" s="38">
        <v>208.94000199999999</v>
      </c>
      <c r="H95" s="15">
        <f t="shared" si="13"/>
        <v>0.17465753424657543</v>
      </c>
      <c r="I95" s="15">
        <f t="shared" si="14"/>
        <v>5.7702222832376904E-3</v>
      </c>
      <c r="J95" s="15">
        <f t="shared" si="15"/>
        <v>5.2402108740540205E-3</v>
      </c>
      <c r="K95" s="15">
        <f t="shared" si="16"/>
        <v>-3.7103457103556378E-2</v>
      </c>
      <c r="L95" s="15">
        <f t="shared" si="17"/>
        <v>-8.2722505234565008E-2</v>
      </c>
      <c r="M95" s="15">
        <f t="shared" si="18"/>
        <v>2.8906262853479827E-2</v>
      </c>
      <c r="N95" s="7">
        <f t="shared" si="12"/>
        <v>-2.2228535768243495E-3</v>
      </c>
      <c r="O95" s="5">
        <v>-6.5743046345781008E-4</v>
      </c>
      <c r="Q95" s="6">
        <f t="shared" si="19"/>
        <v>2.1827688718732323E-3</v>
      </c>
      <c r="R95" s="6">
        <f t="shared" si="20"/>
        <v>4.6887465100699946E-3</v>
      </c>
    </row>
    <row r="96" spans="1:18" x14ac:dyDescent="0.25">
      <c r="A96" s="2">
        <v>42583</v>
      </c>
      <c r="B96" s="38">
        <v>6.61</v>
      </c>
      <c r="C96" s="38">
        <v>33.5075</v>
      </c>
      <c r="D96" s="38">
        <v>11.373912000000001</v>
      </c>
      <c r="E96" s="38">
        <v>70.772223999999994</v>
      </c>
      <c r="F96" s="38">
        <v>115.111465</v>
      </c>
      <c r="G96" s="38">
        <v>214.020004</v>
      </c>
      <c r="H96" s="15">
        <f t="shared" si="13"/>
        <v>-3.6443148688046642E-2</v>
      </c>
      <c r="I96" s="15">
        <f t="shared" si="14"/>
        <v>3.4423545538645088E-3</v>
      </c>
      <c r="J96" s="15">
        <f t="shared" si="15"/>
        <v>0</v>
      </c>
      <c r="K96" s="15">
        <f t="shared" si="16"/>
        <v>-1.0098302527894768E-2</v>
      </c>
      <c r="L96" s="15">
        <f t="shared" si="17"/>
        <v>1.3259633240242701E-2</v>
      </c>
      <c r="M96" s="15">
        <f t="shared" si="18"/>
        <v>2.4313209301108401E-2</v>
      </c>
      <c r="N96" s="7">
        <f t="shared" si="12"/>
        <v>2.0932568130875833E-3</v>
      </c>
      <c r="O96" s="5">
        <v>4.2648226822080536E-3</v>
      </c>
      <c r="Q96" s="6">
        <f t="shared" si="19"/>
        <v>2.4866372632332393E-3</v>
      </c>
      <c r="R96" s="6">
        <f t="shared" si="20"/>
        <v>5.4707077880327528E-3</v>
      </c>
    </row>
    <row r="97" spans="1:18" x14ac:dyDescent="0.25">
      <c r="A97" s="2">
        <v>42590</v>
      </c>
      <c r="B97" s="38">
        <v>6.73</v>
      </c>
      <c r="C97" s="38">
        <v>33.365772</v>
      </c>
      <c r="D97" s="38">
        <v>11.354148</v>
      </c>
      <c r="E97" s="38">
        <v>71.560692000000003</v>
      </c>
      <c r="F97" s="38">
        <v>115.410797</v>
      </c>
      <c r="G97" s="38">
        <v>211.96000699999999</v>
      </c>
      <c r="H97" s="15">
        <f t="shared" si="13"/>
        <v>1.8154311649016656E-2</v>
      </c>
      <c r="I97" s="15">
        <f t="shared" si="14"/>
        <v>-4.2297396105349704E-3</v>
      </c>
      <c r="J97" s="15">
        <f t="shared" si="15"/>
        <v>-1.7376607098771588E-3</v>
      </c>
      <c r="K97" s="15">
        <f t="shared" si="16"/>
        <v>1.1140924439509049E-2</v>
      </c>
      <c r="L97" s="15">
        <f t="shared" si="17"/>
        <v>2.6003665230045227E-3</v>
      </c>
      <c r="M97" s="15">
        <f t="shared" si="18"/>
        <v>-9.6252544692037745E-3</v>
      </c>
      <c r="N97" s="7">
        <f t="shared" si="12"/>
        <v>-6.2040568724824473E-5</v>
      </c>
      <c r="O97" s="5">
        <v>5.4054155160712571E-4</v>
      </c>
      <c r="Q97" s="6">
        <f t="shared" si="19"/>
        <v>3.3446297918899946E-3</v>
      </c>
      <c r="R97" s="6">
        <f t="shared" si="20"/>
        <v>5.2832512421301971E-3</v>
      </c>
    </row>
    <row r="98" spans="1:18" x14ac:dyDescent="0.25">
      <c r="A98" s="2">
        <v>42597</v>
      </c>
      <c r="B98" s="38">
        <v>7.62</v>
      </c>
      <c r="C98" s="38">
        <v>34.012436000000001</v>
      </c>
      <c r="D98" s="38">
        <v>11.354148</v>
      </c>
      <c r="E98" s="38">
        <v>76.724570999999997</v>
      </c>
      <c r="F98" s="38">
        <v>111.055862</v>
      </c>
      <c r="G98" s="38">
        <v>210.19000199999999</v>
      </c>
      <c r="H98" s="15">
        <f t="shared" si="13"/>
        <v>0.13224368499257053</v>
      </c>
      <c r="I98" s="15">
        <f t="shared" si="14"/>
        <v>1.9381059128498548E-2</v>
      </c>
      <c r="J98" s="15">
        <f t="shared" si="15"/>
        <v>0</v>
      </c>
      <c r="K98" s="15">
        <f t="shared" si="16"/>
        <v>7.2160830976871967E-2</v>
      </c>
      <c r="L98" s="15">
        <f t="shared" si="17"/>
        <v>-3.7734207831525479E-2</v>
      </c>
      <c r="M98" s="15">
        <f t="shared" si="18"/>
        <v>-8.3506555083289729E-3</v>
      </c>
      <c r="N98" s="7">
        <f t="shared" si="12"/>
        <v>3.8163631650417374E-3</v>
      </c>
      <c r="O98" s="5">
        <v>-8.2384558944696587E-5</v>
      </c>
      <c r="Q98" s="6">
        <f t="shared" si="19"/>
        <v>2.3497254999765627E-3</v>
      </c>
      <c r="R98" s="6">
        <f t="shared" si="20"/>
        <v>3.3785341037467147E-3</v>
      </c>
    </row>
    <row r="99" spans="1:18" x14ac:dyDescent="0.25">
      <c r="A99" s="2">
        <v>42604</v>
      </c>
      <c r="B99" s="38">
        <v>7.67</v>
      </c>
      <c r="C99" s="38">
        <v>34.031734</v>
      </c>
      <c r="D99" s="38">
        <v>11.36403</v>
      </c>
      <c r="E99" s="38">
        <v>76.052138999999997</v>
      </c>
      <c r="F99" s="38">
        <v>110.50546300000001</v>
      </c>
      <c r="G99" s="38">
        <v>209.69000199999999</v>
      </c>
      <c r="H99" s="15">
        <f t="shared" si="13"/>
        <v>6.5616797900262232E-3</v>
      </c>
      <c r="I99" s="15">
        <f t="shared" si="14"/>
        <v>5.673807074565065E-4</v>
      </c>
      <c r="J99" s="15">
        <f t="shared" si="15"/>
        <v>8.7034271527896938E-4</v>
      </c>
      <c r="K99" s="15">
        <f t="shared" si="16"/>
        <v>-8.7642327775283441E-3</v>
      </c>
      <c r="L99" s="15">
        <f t="shared" si="17"/>
        <v>-4.9560553588787479E-3</v>
      </c>
      <c r="M99" s="15">
        <f t="shared" si="18"/>
        <v>-2.3788001105780475E-3</v>
      </c>
      <c r="N99" s="7">
        <f t="shared" si="12"/>
        <v>-6.3232199523028233E-4</v>
      </c>
      <c r="O99" s="5">
        <v>-6.7907326010633621E-3</v>
      </c>
      <c r="Q99" s="6">
        <f t="shared" si="19"/>
        <v>3.0598375656057243E-3</v>
      </c>
      <c r="R99" s="6">
        <f t="shared" si="20"/>
        <v>2.8098676859364563E-3</v>
      </c>
    </row>
    <row r="100" spans="1:18" x14ac:dyDescent="0.25">
      <c r="A100" s="2">
        <v>42611</v>
      </c>
      <c r="B100" s="38">
        <v>7.51</v>
      </c>
      <c r="C100" s="38">
        <v>34.823180999999998</v>
      </c>
      <c r="D100" s="38">
        <v>11.344265999999999</v>
      </c>
      <c r="E100" s="38">
        <v>76.580482000000003</v>
      </c>
      <c r="F100" s="38">
        <v>111.847672</v>
      </c>
      <c r="G100" s="38">
        <v>213.970001</v>
      </c>
      <c r="H100" s="15">
        <f t="shared" si="13"/>
        <v>-2.0860495436766643E-2</v>
      </c>
      <c r="I100" s="15">
        <f t="shared" si="14"/>
        <v>2.3256146748208539E-2</v>
      </c>
      <c r="J100" s="15">
        <f t="shared" si="15"/>
        <v>-1.7391717550904334E-3</v>
      </c>
      <c r="K100" s="15">
        <f t="shared" si="16"/>
        <v>6.9471155834289772E-3</v>
      </c>
      <c r="L100" s="15">
        <f t="shared" si="17"/>
        <v>1.2146087293439934E-2</v>
      </c>
      <c r="M100" s="15">
        <f t="shared" si="18"/>
        <v>2.0411078063702837E-2</v>
      </c>
      <c r="N100" s="7">
        <f t="shared" si="12"/>
        <v>3.1808776745474339E-3</v>
      </c>
      <c r="O100" s="5">
        <v>5.0436786796447374E-3</v>
      </c>
      <c r="Q100" s="6">
        <f t="shared" si="19"/>
        <v>2.9002122145892575E-3</v>
      </c>
      <c r="R100" s="6">
        <f t="shared" si="20"/>
        <v>3.3516458034323075E-3</v>
      </c>
    </row>
    <row r="101" spans="1:18" x14ac:dyDescent="0.25">
      <c r="A101" s="2">
        <v>42618</v>
      </c>
      <c r="B101" s="38">
        <v>5.9</v>
      </c>
      <c r="C101" s="38">
        <v>34.205466999999999</v>
      </c>
      <c r="D101" s="38">
        <v>11.205921999999999</v>
      </c>
      <c r="E101" s="38">
        <v>73.189498999999998</v>
      </c>
      <c r="F101" s="38">
        <v>111.50050400000001</v>
      </c>
      <c r="G101" s="38">
        <v>203.529999</v>
      </c>
      <c r="H101" s="15">
        <f t="shared" si="13"/>
        <v>-0.21438082556591204</v>
      </c>
      <c r="I101" s="15">
        <f t="shared" si="14"/>
        <v>-1.7738586259537847E-2</v>
      </c>
      <c r="J101" s="15">
        <f t="shared" si="15"/>
        <v>-1.2195059601035452E-2</v>
      </c>
      <c r="K101" s="15">
        <f t="shared" si="16"/>
        <v>-4.4279990298311332E-2</v>
      </c>
      <c r="L101" s="15">
        <f t="shared" si="17"/>
        <v>-3.1039358601938211E-3</v>
      </c>
      <c r="M101" s="15">
        <f t="shared" si="18"/>
        <v>-4.879189583216384E-2</v>
      </c>
      <c r="N101" s="7">
        <f t="shared" si="12"/>
        <v>-2.540260515318063E-2</v>
      </c>
      <c r="O101" s="5">
        <v>-2.3931376195482381E-2</v>
      </c>
      <c r="Q101" s="6">
        <f t="shared" si="19"/>
        <v>1.6891550354754983E-4</v>
      </c>
      <c r="R101" s="6">
        <f t="shared" si="20"/>
        <v>2.3453282858778989E-3</v>
      </c>
    </row>
    <row r="102" spans="1:18" x14ac:dyDescent="0.25">
      <c r="A102" s="2">
        <v>42625</v>
      </c>
      <c r="B102" s="38">
        <v>6.05</v>
      </c>
      <c r="C102" s="38">
        <v>36.357787999999999</v>
      </c>
      <c r="D102" s="38">
        <v>11.284976</v>
      </c>
      <c r="E102" s="38">
        <v>74.08287</v>
      </c>
      <c r="F102" s="38">
        <v>112.181686</v>
      </c>
      <c r="G102" s="38">
        <v>205.41999799999999</v>
      </c>
      <c r="H102" s="15">
        <f t="shared" si="13"/>
        <v>2.542372881355923E-2</v>
      </c>
      <c r="I102" s="15">
        <f t="shared" si="14"/>
        <v>6.2923304043765893E-2</v>
      </c>
      <c r="J102" s="15">
        <f t="shared" si="15"/>
        <v>7.0546627042380869E-3</v>
      </c>
      <c r="K102" s="15">
        <f t="shared" si="16"/>
        <v>1.2206272924480626E-2</v>
      </c>
      <c r="L102" s="15">
        <f t="shared" si="17"/>
        <v>6.109227990574756E-3</v>
      </c>
      <c r="M102" s="15">
        <f t="shared" si="18"/>
        <v>9.2860954615343397E-3</v>
      </c>
      <c r="N102" s="7">
        <f t="shared" ref="N102:N133" si="21">SUMPRODUCT(H$4:M$4,H102:M102)</f>
        <v>1.1028612393509264E-2</v>
      </c>
      <c r="O102" s="5">
        <v>5.3340536444941048E-3</v>
      </c>
      <c r="Q102" s="6">
        <f t="shared" si="19"/>
        <v>2.3478529254384204E-3</v>
      </c>
      <c r="R102" s="6">
        <f t="shared" si="20"/>
        <v>4.1501396234364316E-3</v>
      </c>
    </row>
    <row r="103" spans="1:18" x14ac:dyDescent="0.25">
      <c r="A103" s="2">
        <v>42632</v>
      </c>
      <c r="B103" s="38">
        <v>6.55</v>
      </c>
      <c r="C103" s="38">
        <v>35.894500999999998</v>
      </c>
      <c r="D103" s="38">
        <v>11.413439</v>
      </c>
      <c r="E103" s="38">
        <v>74.342239000000006</v>
      </c>
      <c r="F103" s="38">
        <v>114.020889</v>
      </c>
      <c r="G103" s="38">
        <v>205.75</v>
      </c>
      <c r="H103" s="15">
        <f t="shared" si="13"/>
        <v>8.2644628099173556E-2</v>
      </c>
      <c r="I103" s="15">
        <f t="shared" si="14"/>
        <v>-1.2742441866925488E-2</v>
      </c>
      <c r="J103" s="15">
        <f t="shared" si="15"/>
        <v>1.1383542153744942E-2</v>
      </c>
      <c r="K103" s="15">
        <f t="shared" si="16"/>
        <v>3.5010657659457121E-3</v>
      </c>
      <c r="L103" s="15">
        <f t="shared" si="17"/>
        <v>1.6394859674332206E-2</v>
      </c>
      <c r="M103" s="15">
        <f t="shared" si="18"/>
        <v>1.6064745556078112E-3</v>
      </c>
      <c r="N103" s="7">
        <f t="shared" si="21"/>
        <v>1.3481390729301134E-2</v>
      </c>
      <c r="O103" s="5">
        <v>1.1934605195611955E-2</v>
      </c>
      <c r="Q103" s="6">
        <f t="shared" si="19"/>
        <v>2.7782152854457019E-3</v>
      </c>
      <c r="R103" s="6">
        <f t="shared" si="20"/>
        <v>2.4640024879438315E-3</v>
      </c>
    </row>
    <row r="104" spans="1:18" x14ac:dyDescent="0.25">
      <c r="A104" s="2">
        <v>42639</v>
      </c>
      <c r="B104" s="38">
        <v>6.91</v>
      </c>
      <c r="C104" s="38">
        <v>36.435001</v>
      </c>
      <c r="D104" s="38">
        <v>11.482611</v>
      </c>
      <c r="E104" s="38">
        <v>77.483458999999996</v>
      </c>
      <c r="F104" s="38">
        <v>112.25953699999999</v>
      </c>
      <c r="G104" s="38">
        <v>200.33999600000001</v>
      </c>
      <c r="H104" s="15">
        <f t="shared" si="13"/>
        <v>5.4961832061068749E-2</v>
      </c>
      <c r="I104" s="15">
        <f t="shared" si="14"/>
        <v>1.5058016825474229E-2</v>
      </c>
      <c r="J104" s="15">
        <f t="shared" si="15"/>
        <v>6.0605747312444573E-3</v>
      </c>
      <c r="K104" s="15">
        <f t="shared" si="16"/>
        <v>4.2253502749627837E-2</v>
      </c>
      <c r="L104" s="15">
        <f t="shared" si="17"/>
        <v>-1.5447625566224117E-2</v>
      </c>
      <c r="M104" s="15">
        <f t="shared" si="18"/>
        <v>-2.6294065613608683E-2</v>
      </c>
      <c r="N104" s="7">
        <f t="shared" si="21"/>
        <v>4.4233522758569512E-3</v>
      </c>
      <c r="O104" s="5">
        <v>1.6538530217154279E-3</v>
      </c>
      <c r="Q104" s="6">
        <f t="shared" si="19"/>
        <v>2.3991952582758324E-3</v>
      </c>
      <c r="R104" s="6">
        <f t="shared" si="20"/>
        <v>1.5338812528560696E-3</v>
      </c>
    </row>
    <row r="105" spans="1:18" x14ac:dyDescent="0.25">
      <c r="A105" s="2">
        <v>42646</v>
      </c>
      <c r="B105" s="38">
        <v>6.75</v>
      </c>
      <c r="C105" s="38">
        <v>36.772804000000001</v>
      </c>
      <c r="D105" s="38">
        <v>11.532021</v>
      </c>
      <c r="E105" s="38">
        <v>78.232742000000002</v>
      </c>
      <c r="F105" s="38">
        <v>110.400871</v>
      </c>
      <c r="G105" s="38">
        <v>197.770004</v>
      </c>
      <c r="H105" s="15">
        <f t="shared" si="13"/>
        <v>-2.3154848046309715E-2</v>
      </c>
      <c r="I105" s="15">
        <f t="shared" si="14"/>
        <v>9.2713871477594027E-3</v>
      </c>
      <c r="J105" s="15">
        <f t="shared" si="15"/>
        <v>4.3030282920844352E-3</v>
      </c>
      <c r="K105" s="15">
        <f t="shared" si="16"/>
        <v>9.6702316813193061E-3</v>
      </c>
      <c r="L105" s="15">
        <f t="shared" si="17"/>
        <v>-1.6556865008270964E-2</v>
      </c>
      <c r="M105" s="15">
        <f t="shared" si="18"/>
        <v>-1.2828152397487386E-2</v>
      </c>
      <c r="N105" s="7">
        <f t="shared" si="21"/>
        <v>-1.5991360828059244E-3</v>
      </c>
      <c r="O105" s="5">
        <v>-6.701208735985704E-3</v>
      </c>
      <c r="Q105" s="6">
        <f t="shared" si="19"/>
        <v>1.6943364778359794E-3</v>
      </c>
      <c r="R105" s="6">
        <f t="shared" si="20"/>
        <v>-2.7031119560738448E-4</v>
      </c>
    </row>
    <row r="106" spans="1:18" x14ac:dyDescent="0.25">
      <c r="A106" s="2">
        <v>42653</v>
      </c>
      <c r="B106" s="38">
        <v>6.75</v>
      </c>
      <c r="C106" s="38">
        <v>36.145451000000001</v>
      </c>
      <c r="D106" s="38">
        <v>11.551784</v>
      </c>
      <c r="E106" s="38">
        <v>76.417175</v>
      </c>
      <c r="F106" s="38">
        <v>111.02365899999999</v>
      </c>
      <c r="G106" s="38">
        <v>196.46000699999999</v>
      </c>
      <c r="H106" s="15">
        <f t="shared" si="13"/>
        <v>0</v>
      </c>
      <c r="I106" s="15">
        <f t="shared" si="14"/>
        <v>-1.7060243760579134E-2</v>
      </c>
      <c r="J106" s="15">
        <f t="shared" si="15"/>
        <v>1.7137499142604153E-3</v>
      </c>
      <c r="K106" s="15">
        <f t="shared" si="16"/>
        <v>-2.320725253372816E-2</v>
      </c>
      <c r="L106" s="15">
        <f t="shared" si="17"/>
        <v>5.641151146352821E-3</v>
      </c>
      <c r="M106" s="15">
        <f t="shared" si="18"/>
        <v>-6.6238406912304546E-3</v>
      </c>
      <c r="N106" s="7">
        <f t="shared" si="21"/>
        <v>-5.0306499558538638E-4</v>
      </c>
      <c r="O106" s="5">
        <v>-9.6390511837039176E-3</v>
      </c>
      <c r="Q106" s="6">
        <f t="shared" si="19"/>
        <v>6.3348588991605896E-4</v>
      </c>
      <c r="R106" s="6">
        <f t="shared" si="20"/>
        <v>-1.5858857469463721E-3</v>
      </c>
    </row>
    <row r="107" spans="1:18" x14ac:dyDescent="0.25">
      <c r="A107" s="2">
        <v>42660</v>
      </c>
      <c r="B107" s="38">
        <v>6.52</v>
      </c>
      <c r="C107" s="38">
        <v>33.925570999999998</v>
      </c>
      <c r="D107" s="38">
        <v>11.472728999999999</v>
      </c>
      <c r="E107" s="38">
        <v>78.645804999999996</v>
      </c>
      <c r="F107" s="38">
        <v>110.867966</v>
      </c>
      <c r="G107" s="38">
        <v>196.86999499999999</v>
      </c>
      <c r="H107" s="15">
        <f t="shared" si="13"/>
        <v>-3.4074074074074139E-2</v>
      </c>
      <c r="I107" s="15">
        <f t="shared" si="14"/>
        <v>-6.1415197171007865E-2</v>
      </c>
      <c r="J107" s="15">
        <f t="shared" si="15"/>
        <v>-6.8435317003850077E-3</v>
      </c>
      <c r="K107" s="15">
        <f t="shared" si="16"/>
        <v>2.9163993565582545E-2</v>
      </c>
      <c r="L107" s="15">
        <f t="shared" si="17"/>
        <v>-1.4023407389230382E-3</v>
      </c>
      <c r="M107" s="15">
        <f t="shared" si="18"/>
        <v>2.0868776615690465E-3</v>
      </c>
      <c r="N107" s="7">
        <f t="shared" si="21"/>
        <v>-7.4711257900646269E-3</v>
      </c>
      <c r="O107" s="5">
        <v>3.8349783292387055E-3</v>
      </c>
      <c r="Q107" s="6">
        <f t="shared" si="19"/>
        <v>1.9612987214603583E-4</v>
      </c>
      <c r="R107" s="6">
        <f t="shared" si="20"/>
        <v>-1.211518347554996E-3</v>
      </c>
    </row>
    <row r="108" spans="1:18" x14ac:dyDescent="0.25">
      <c r="A108" s="2">
        <v>42667</v>
      </c>
      <c r="B108" s="38">
        <v>7.2</v>
      </c>
      <c r="C108" s="38">
        <v>33.529857999999997</v>
      </c>
      <c r="D108" s="38">
        <v>11.561666000000001</v>
      </c>
      <c r="E108" s="38">
        <v>77.118415999999996</v>
      </c>
      <c r="F108" s="38">
        <v>109.08715100000001</v>
      </c>
      <c r="G108" s="38">
        <v>184.699997</v>
      </c>
      <c r="H108" s="15">
        <f t="shared" si="13"/>
        <v>0.10429447852760747</v>
      </c>
      <c r="I108" s="15">
        <f t="shared" si="14"/>
        <v>-1.1664151503890699E-2</v>
      </c>
      <c r="J108" s="15">
        <f t="shared" si="15"/>
        <v>7.7520352829742066E-3</v>
      </c>
      <c r="K108" s="15">
        <f t="shared" si="16"/>
        <v>-1.9421112162307953E-2</v>
      </c>
      <c r="L108" s="15">
        <f t="shared" si="17"/>
        <v>-1.6062484631493915E-2</v>
      </c>
      <c r="M108" s="15">
        <f t="shared" si="18"/>
        <v>-6.181743439369719E-2</v>
      </c>
      <c r="N108" s="7">
        <f t="shared" si="21"/>
        <v>6.1172763196344106E-4</v>
      </c>
      <c r="O108" s="5">
        <v>-6.888789537546694E-3</v>
      </c>
      <c r="Q108" s="6">
        <f t="shared" si="19"/>
        <v>7.2669107052357462E-5</v>
      </c>
      <c r="R108" s="6">
        <f t="shared" si="20"/>
        <v>-2.1409860325345581E-3</v>
      </c>
    </row>
    <row r="109" spans="1:18" x14ac:dyDescent="0.25">
      <c r="A109" s="2">
        <v>42674</v>
      </c>
      <c r="B109" s="38">
        <v>6.56</v>
      </c>
      <c r="C109" s="38">
        <v>32.439219999999999</v>
      </c>
      <c r="D109" s="38">
        <v>11.719773</v>
      </c>
      <c r="E109" s="38">
        <v>75.360489000000001</v>
      </c>
      <c r="F109" s="38">
        <v>108.055634</v>
      </c>
      <c r="G109" s="38">
        <v>190.75</v>
      </c>
      <c r="H109" s="15">
        <f t="shared" si="13"/>
        <v>-8.8888888888888962E-2</v>
      </c>
      <c r="I109" s="15">
        <f t="shared" si="14"/>
        <v>-3.2527367100689736E-2</v>
      </c>
      <c r="J109" s="15">
        <f t="shared" si="15"/>
        <v>1.3675105300568216E-2</v>
      </c>
      <c r="K109" s="15">
        <f t="shared" si="16"/>
        <v>-2.2795164776205922E-2</v>
      </c>
      <c r="L109" s="15">
        <f t="shared" si="17"/>
        <v>-9.4558982478147955E-3</v>
      </c>
      <c r="M109" s="15">
        <f t="shared" si="18"/>
        <v>3.2755837023646532E-2</v>
      </c>
      <c r="N109" s="7">
        <f t="shared" si="21"/>
        <v>1.7697727411491258E-3</v>
      </c>
      <c r="O109" s="5">
        <v>-1.9389478842873297E-2</v>
      </c>
      <c r="Q109" s="6">
        <f t="shared" si="19"/>
        <v>2.2532021620851991E-4</v>
      </c>
      <c r="R109" s="6">
        <f t="shared" si="20"/>
        <v>-3.8018210654079264E-3</v>
      </c>
    </row>
    <row r="110" spans="1:18" x14ac:dyDescent="0.25">
      <c r="A110" s="2">
        <v>42681</v>
      </c>
      <c r="B110" s="38">
        <v>6.69</v>
      </c>
      <c r="C110" s="38">
        <v>33.657294999999998</v>
      </c>
      <c r="D110" s="38">
        <v>11.729654999999999</v>
      </c>
      <c r="E110" s="38">
        <v>78.962806999999998</v>
      </c>
      <c r="F110" s="38">
        <v>111.150177</v>
      </c>
      <c r="G110" s="38">
        <v>199.61000100000001</v>
      </c>
      <c r="H110" s="15">
        <f t="shared" si="13"/>
        <v>1.9817073170731829E-2</v>
      </c>
      <c r="I110" s="15">
        <f t="shared" si="14"/>
        <v>3.7549454025096747E-2</v>
      </c>
      <c r="J110" s="15">
        <f t="shared" si="15"/>
        <v>8.4319039285140425E-4</v>
      </c>
      <c r="K110" s="15">
        <f t="shared" si="16"/>
        <v>4.7801149485640904E-2</v>
      </c>
      <c r="L110" s="15">
        <f t="shared" si="17"/>
        <v>2.86384234254736E-2</v>
      </c>
      <c r="M110" s="15">
        <f t="shared" si="18"/>
        <v>4.6448235910878169E-2</v>
      </c>
      <c r="N110" s="7">
        <f t="shared" si="21"/>
        <v>1.4464706754387041E-2</v>
      </c>
      <c r="O110" s="5">
        <v>3.8015913055507021E-2</v>
      </c>
      <c r="Q110" s="6">
        <f t="shared" si="19"/>
        <v>1.1126821819872951E-3</v>
      </c>
      <c r="R110" s="6">
        <f t="shared" si="20"/>
        <v>-6.2696293087028364E-4</v>
      </c>
    </row>
    <row r="111" spans="1:18" x14ac:dyDescent="0.25">
      <c r="A111" s="2">
        <v>42688</v>
      </c>
      <c r="B111" s="38">
        <v>8.7100000000000009</v>
      </c>
      <c r="C111" s="38">
        <v>33.987938</v>
      </c>
      <c r="D111" s="38">
        <v>11.739537</v>
      </c>
      <c r="E111" s="38">
        <v>79.846573000000006</v>
      </c>
      <c r="F111" s="38">
        <v>116.774826</v>
      </c>
      <c r="G111" s="38">
        <v>199.970001</v>
      </c>
      <c r="H111" s="15">
        <f t="shared" si="13"/>
        <v>0.30194319880418541</v>
      </c>
      <c r="I111" s="15">
        <f t="shared" si="14"/>
        <v>9.8238138269876422E-3</v>
      </c>
      <c r="J111" s="15">
        <f t="shared" si="15"/>
        <v>8.4248002179101241E-4</v>
      </c>
      <c r="K111" s="15">
        <f t="shared" si="16"/>
        <v>1.1192180642717127E-2</v>
      </c>
      <c r="L111" s="15">
        <f t="shared" si="17"/>
        <v>5.060404897061032E-2</v>
      </c>
      <c r="M111" s="15">
        <f t="shared" si="18"/>
        <v>1.8035168488375751E-3</v>
      </c>
      <c r="N111" s="7">
        <f t="shared" si="21"/>
        <v>2.5807787738889098E-2</v>
      </c>
      <c r="O111" s="5">
        <v>8.0620718404405631E-3</v>
      </c>
      <c r="Q111" s="6">
        <f t="shared" si="19"/>
        <v>3.3160246598305768E-3</v>
      </c>
      <c r="R111" s="6">
        <f t="shared" si="20"/>
        <v>6.1077077258837658E-4</v>
      </c>
    </row>
    <row r="112" spans="1:18" x14ac:dyDescent="0.25">
      <c r="A112" s="2">
        <v>42695</v>
      </c>
      <c r="B112" s="38">
        <v>8.77</v>
      </c>
      <c r="C112" s="38">
        <v>34.464450999999997</v>
      </c>
      <c r="D112" s="38">
        <v>11.788945999999999</v>
      </c>
      <c r="E112" s="38">
        <v>83.256775000000005</v>
      </c>
      <c r="F112" s="38">
        <v>117.41709899999999</v>
      </c>
      <c r="G112" s="38">
        <v>201</v>
      </c>
      <c r="H112" s="15">
        <f t="shared" si="13"/>
        <v>6.8886337543052484E-3</v>
      </c>
      <c r="I112" s="15">
        <f t="shared" si="14"/>
        <v>1.4020062058486663E-2</v>
      </c>
      <c r="J112" s="15">
        <f t="shared" si="15"/>
        <v>4.2087690511132527E-3</v>
      </c>
      <c r="K112" s="15">
        <f t="shared" si="16"/>
        <v>4.2709434755578021E-2</v>
      </c>
      <c r="L112" s="15">
        <f t="shared" si="17"/>
        <v>5.5000981118994664E-3</v>
      </c>
      <c r="M112" s="15">
        <f t="shared" si="18"/>
        <v>5.1507675893845885E-3</v>
      </c>
      <c r="N112" s="7">
        <f t="shared" si="21"/>
        <v>7.0615480449585048E-3</v>
      </c>
      <c r="O112" s="5">
        <v>1.441413328410323E-2</v>
      </c>
      <c r="Q112" s="6">
        <f t="shared" si="19"/>
        <v>3.6394138573648325E-3</v>
      </c>
      <c r="R112" s="6">
        <f t="shared" si="20"/>
        <v>1.3916419896265846E-3</v>
      </c>
    </row>
    <row r="113" spans="1:18" x14ac:dyDescent="0.25">
      <c r="A113" s="2">
        <v>42702</v>
      </c>
      <c r="B113" s="38">
        <v>8.5299999999999994</v>
      </c>
      <c r="C113" s="38">
        <v>33.219684999999998</v>
      </c>
      <c r="D113" s="38">
        <v>11.877882</v>
      </c>
      <c r="E113" s="38">
        <v>86.477905000000007</v>
      </c>
      <c r="F113" s="38">
        <v>115.06212600000001</v>
      </c>
      <c r="G113" s="38">
        <v>190</v>
      </c>
      <c r="H113" s="15">
        <f t="shared" si="13"/>
        <v>-2.7366020524515419E-2</v>
      </c>
      <c r="I113" s="15">
        <f t="shared" si="14"/>
        <v>-3.6117389480540357E-2</v>
      </c>
      <c r="J113" s="15">
        <f t="shared" si="15"/>
        <v>7.5440162335123385E-3</v>
      </c>
      <c r="K113" s="15">
        <f t="shared" si="16"/>
        <v>3.8689103679550425E-2</v>
      </c>
      <c r="L113" s="15">
        <f t="shared" si="17"/>
        <v>-2.0056474057496405E-2</v>
      </c>
      <c r="M113" s="15">
        <f t="shared" si="18"/>
        <v>-5.4726368159203981E-2</v>
      </c>
      <c r="N113" s="7">
        <f t="shared" si="21"/>
        <v>-4.5741897315743213E-3</v>
      </c>
      <c r="O113" s="5">
        <v>-9.6686678801230636E-3</v>
      </c>
      <c r="Q113" s="6">
        <f t="shared" si="19"/>
        <v>5.3751151424986923E-3</v>
      </c>
      <c r="R113" s="6">
        <f t="shared" si="20"/>
        <v>2.5802010159065272E-3</v>
      </c>
    </row>
    <row r="114" spans="1:18" x14ac:dyDescent="0.25">
      <c r="A114" s="2">
        <v>42709</v>
      </c>
      <c r="B114" s="38">
        <v>10.34</v>
      </c>
      <c r="C114" s="38">
        <v>34.775641999999998</v>
      </c>
      <c r="D114" s="38">
        <v>11.818591</v>
      </c>
      <c r="E114" s="38">
        <v>85.779404</v>
      </c>
      <c r="F114" s="38">
        <v>118.91857899999999</v>
      </c>
      <c r="G114" s="38">
        <v>199.86000100000001</v>
      </c>
      <c r="H114" s="15">
        <f t="shared" si="13"/>
        <v>0.2121922626025792</v>
      </c>
      <c r="I114" s="15">
        <f t="shared" si="14"/>
        <v>4.6838403193768981E-2</v>
      </c>
      <c r="J114" s="15">
        <f t="shared" si="15"/>
        <v>-4.9917148528668652E-3</v>
      </c>
      <c r="K114" s="15">
        <f t="shared" si="16"/>
        <v>-8.077219261960698E-3</v>
      </c>
      <c r="L114" s="15">
        <f t="shared" si="17"/>
        <v>3.3516267550974921E-2</v>
      </c>
      <c r="M114" s="15">
        <f t="shared" si="18"/>
        <v>5.1894742105263215E-2</v>
      </c>
      <c r="N114" s="7">
        <f t="shared" si="21"/>
        <v>1.957830036661596E-2</v>
      </c>
      <c r="O114" s="5">
        <v>3.0831031506521819E-2</v>
      </c>
      <c r="Q114" s="6">
        <f t="shared" si="19"/>
        <v>6.0875891402575833E-3</v>
      </c>
      <c r="R114" s="6">
        <f t="shared" si="20"/>
        <v>4.7049491710755035E-3</v>
      </c>
    </row>
    <row r="115" spans="1:18" x14ac:dyDescent="0.25">
      <c r="A115" s="2">
        <v>42716</v>
      </c>
      <c r="B115" s="38">
        <v>10.66</v>
      </c>
      <c r="C115" s="38">
        <v>35.310504999999999</v>
      </c>
      <c r="D115" s="38">
        <v>11.858117999999999</v>
      </c>
      <c r="E115" s="38">
        <v>86.031647000000007</v>
      </c>
      <c r="F115" s="38">
        <v>120.860344</v>
      </c>
      <c r="G115" s="38">
        <v>197</v>
      </c>
      <c r="H115" s="15">
        <f t="shared" si="13"/>
        <v>3.094777562862672E-2</v>
      </c>
      <c r="I115" s="15">
        <f t="shared" si="14"/>
        <v>1.5380391827130076E-2</v>
      </c>
      <c r="J115" s="15">
        <f t="shared" si="15"/>
        <v>3.3444765116247485E-3</v>
      </c>
      <c r="K115" s="15">
        <f t="shared" si="16"/>
        <v>2.9406009862228363E-3</v>
      </c>
      <c r="L115" s="15">
        <f t="shared" si="17"/>
        <v>1.6328525082695479E-2</v>
      </c>
      <c r="M115" s="15">
        <f t="shared" si="18"/>
        <v>-1.4310021943810612E-2</v>
      </c>
      <c r="N115" s="7">
        <f t="shared" si="21"/>
        <v>6.2517735605555754E-3</v>
      </c>
      <c r="O115" s="5">
        <v>-6.4613480735467631E-4</v>
      </c>
      <c r="Q115" s="6">
        <f t="shared" si="19"/>
        <v>5.4851210428621192E-3</v>
      </c>
      <c r="R115" s="6">
        <f t="shared" si="20"/>
        <v>3.6565541708282845E-3</v>
      </c>
    </row>
    <row r="116" spans="1:18" x14ac:dyDescent="0.25">
      <c r="A116" s="2">
        <v>42723</v>
      </c>
      <c r="B116" s="38">
        <v>11.58</v>
      </c>
      <c r="C116" s="38">
        <v>35.952334999999998</v>
      </c>
      <c r="D116" s="38">
        <v>11.769182000000001</v>
      </c>
      <c r="E116" s="38">
        <v>85.080910000000003</v>
      </c>
      <c r="F116" s="38">
        <v>120.76226800000001</v>
      </c>
      <c r="G116" s="38">
        <v>203.71000699999999</v>
      </c>
      <c r="H116" s="15">
        <f t="shared" si="13"/>
        <v>8.6303939962476539E-2</v>
      </c>
      <c r="I116" s="15">
        <f t="shared" si="14"/>
        <v>1.8176743719751354E-2</v>
      </c>
      <c r="J116" s="15">
        <f t="shared" si="15"/>
        <v>-7.5000096979974881E-3</v>
      </c>
      <c r="K116" s="15">
        <f t="shared" si="16"/>
        <v>-1.1051014750420897E-2</v>
      </c>
      <c r="L116" s="15">
        <f t="shared" si="17"/>
        <v>-8.1148205237602038E-4</v>
      </c>
      <c r="M116" s="15">
        <f t="shared" si="18"/>
        <v>3.4060949238578629E-2</v>
      </c>
      <c r="N116" s="7">
        <f t="shared" si="21"/>
        <v>2.7106294189765722E-3</v>
      </c>
      <c r="O116" s="5">
        <v>2.5331237861304428E-3</v>
      </c>
      <c r="Q116" s="6">
        <f t="shared" si="19"/>
        <v>5.3423941381220879E-3</v>
      </c>
      <c r="R116" s="6">
        <f t="shared" si="20"/>
        <v>3.7298267345295352E-3</v>
      </c>
    </row>
    <row r="117" spans="1:18" x14ac:dyDescent="0.25">
      <c r="A117" s="2">
        <v>42730</v>
      </c>
      <c r="B117" s="38">
        <v>11.34</v>
      </c>
      <c r="C117" s="38">
        <v>35.271602999999999</v>
      </c>
      <c r="D117" s="38">
        <v>11.95</v>
      </c>
      <c r="E117" s="38">
        <v>83.218245999999994</v>
      </c>
      <c r="F117" s="38">
        <v>119.36969000000001</v>
      </c>
      <c r="G117" s="38">
        <v>199.679993</v>
      </c>
      <c r="H117" s="15">
        <f t="shared" si="13"/>
        <v>-2.0725388601036288E-2</v>
      </c>
      <c r="I117" s="15">
        <f t="shared" si="14"/>
        <v>-1.8934291750452342E-2</v>
      </c>
      <c r="J117" s="15">
        <f t="shared" si="15"/>
        <v>1.5363684578928135E-2</v>
      </c>
      <c r="K117" s="15">
        <f t="shared" si="16"/>
        <v>-2.1892854695606916E-2</v>
      </c>
      <c r="L117" s="15">
        <f t="shared" si="17"/>
        <v>-1.1531565472089347E-2</v>
      </c>
      <c r="M117" s="15">
        <f t="shared" si="18"/>
        <v>-1.9783092933672104E-2</v>
      </c>
      <c r="N117" s="7">
        <f t="shared" si="21"/>
        <v>2.4630830148830059E-3</v>
      </c>
      <c r="O117" s="5">
        <v>-1.1025740271843302E-2</v>
      </c>
      <c r="Q117" s="6">
        <f t="shared" si="19"/>
        <v>5.6809123962628313E-3</v>
      </c>
      <c r="R117" s="6">
        <f t="shared" si="20"/>
        <v>3.3694491065414025E-3</v>
      </c>
    </row>
    <row r="118" spans="1:18" x14ac:dyDescent="0.25">
      <c r="A118" s="2">
        <v>42737</v>
      </c>
      <c r="B118" s="38">
        <v>11.32</v>
      </c>
      <c r="C118" s="38">
        <v>35.475822000000001</v>
      </c>
      <c r="D118" s="38">
        <v>11.8</v>
      </c>
      <c r="E118" s="38">
        <v>85.536873</v>
      </c>
      <c r="F118" s="38">
        <v>118.42823</v>
      </c>
      <c r="G118" s="38">
        <v>204.44000199999999</v>
      </c>
      <c r="H118" s="15">
        <f t="shared" si="13"/>
        <v>-1.7636684303350594E-3</v>
      </c>
      <c r="I118" s="15">
        <f t="shared" si="14"/>
        <v>5.7898984630781296E-3</v>
      </c>
      <c r="J118" s="15">
        <f t="shared" si="15"/>
        <v>-1.2552301255230007E-2</v>
      </c>
      <c r="K118" s="15">
        <f t="shared" si="16"/>
        <v>2.786200276319218E-2</v>
      </c>
      <c r="L118" s="15">
        <f t="shared" si="17"/>
        <v>-7.8869267399455118E-3</v>
      </c>
      <c r="M118" s="15">
        <f t="shared" si="18"/>
        <v>2.3838186933430015E-2</v>
      </c>
      <c r="N118" s="7">
        <f t="shared" si="21"/>
        <v>-5.4223280888903713E-3</v>
      </c>
      <c r="O118" s="5">
        <v>1.7040106069184279E-2</v>
      </c>
      <c r="Q118" s="6">
        <f t="shared" si="19"/>
        <v>5.2709738051540831E-3</v>
      </c>
      <c r="R118" s="6">
        <f t="shared" si="20"/>
        <v>5.5927122109487521E-3</v>
      </c>
    </row>
    <row r="119" spans="1:18" x14ac:dyDescent="0.25">
      <c r="A119" s="2">
        <v>42744</v>
      </c>
      <c r="B119" s="38">
        <v>10.58</v>
      </c>
      <c r="C119" s="38">
        <v>35.777290000000001</v>
      </c>
      <c r="D119" s="38">
        <v>11.82</v>
      </c>
      <c r="E119" s="38">
        <v>87.050285000000002</v>
      </c>
      <c r="F119" s="38">
        <v>119.153938</v>
      </c>
      <c r="G119" s="38">
        <v>202.41000399999999</v>
      </c>
      <c r="H119" s="15">
        <f t="shared" si="13"/>
        <v>-6.5371024734982353E-2</v>
      </c>
      <c r="I119" s="15">
        <f t="shared" si="14"/>
        <v>8.4978439682102322E-3</v>
      </c>
      <c r="J119" s="15">
        <f t="shared" si="15"/>
        <v>1.6949152542372519E-3</v>
      </c>
      <c r="K119" s="15">
        <f t="shared" si="16"/>
        <v>1.7693094766277024E-2</v>
      </c>
      <c r="L119" s="15">
        <f t="shared" si="17"/>
        <v>6.1278294879523014E-3</v>
      </c>
      <c r="M119" s="15">
        <f t="shared" si="18"/>
        <v>-9.9295538062067045E-3</v>
      </c>
      <c r="N119" s="7">
        <f t="shared" si="21"/>
        <v>-6.2942075005476602E-4</v>
      </c>
      <c r="O119" s="5">
        <v>-1.0277152283087001E-3</v>
      </c>
      <c r="Q119" s="6">
        <f t="shared" si="19"/>
        <v>5.8411158918215723E-3</v>
      </c>
      <c r="R119" s="6">
        <f t="shared" si="20"/>
        <v>5.1874877478198019E-3</v>
      </c>
    </row>
    <row r="120" spans="1:18" x14ac:dyDescent="0.25">
      <c r="A120" s="2">
        <v>42751</v>
      </c>
      <c r="B120" s="38">
        <v>9.75</v>
      </c>
      <c r="C120" s="38">
        <v>35.923161</v>
      </c>
      <c r="D120" s="38">
        <v>11.82</v>
      </c>
      <c r="E120" s="38">
        <v>88.175635999999997</v>
      </c>
      <c r="F120" s="38">
        <v>119.899261</v>
      </c>
      <c r="G120" s="38">
        <v>207.13999899999999</v>
      </c>
      <c r="H120" s="15">
        <f t="shared" si="13"/>
        <v>-7.8449905482041588E-2</v>
      </c>
      <c r="I120" s="15">
        <f t="shared" si="14"/>
        <v>4.0771953381600352E-3</v>
      </c>
      <c r="J120" s="15">
        <f t="shared" si="15"/>
        <v>0</v>
      </c>
      <c r="K120" s="15">
        <f t="shared" si="16"/>
        <v>1.2927596963065599E-2</v>
      </c>
      <c r="L120" s="15">
        <f t="shared" si="17"/>
        <v>6.2551268762934134E-3</v>
      </c>
      <c r="M120" s="15">
        <f t="shared" si="18"/>
        <v>2.3368385487507835E-2</v>
      </c>
      <c r="N120" s="7">
        <f t="shared" si="21"/>
        <v>-1.4573469936497523E-4</v>
      </c>
      <c r="O120" s="5">
        <v>-1.4638950148757103E-3</v>
      </c>
      <c r="Q120" s="6">
        <f t="shared" si="19"/>
        <v>5.7779940308775373E-3</v>
      </c>
      <c r="R120" s="6">
        <f t="shared" si="20"/>
        <v>5.6395622913757168E-3</v>
      </c>
    </row>
    <row r="121" spans="1:18" x14ac:dyDescent="0.25">
      <c r="A121" s="2">
        <v>42758</v>
      </c>
      <c r="B121" s="38">
        <v>10.67</v>
      </c>
      <c r="C121" s="38">
        <v>36.934531999999997</v>
      </c>
      <c r="D121" s="38">
        <v>11.92</v>
      </c>
      <c r="E121" s="38">
        <v>92.453941</v>
      </c>
      <c r="F121" s="38">
        <v>120.487686</v>
      </c>
      <c r="G121" s="38">
        <v>215.16999799999999</v>
      </c>
      <c r="H121" s="15">
        <f t="shared" si="13"/>
        <v>9.4358974358974348E-2</v>
      </c>
      <c r="I121" s="15">
        <f t="shared" si="14"/>
        <v>2.8153730680882925E-2</v>
      </c>
      <c r="J121" s="15">
        <f t="shared" si="15"/>
        <v>8.4602368866327961E-3</v>
      </c>
      <c r="K121" s="15">
        <f t="shared" si="16"/>
        <v>4.8520262445285942E-2</v>
      </c>
      <c r="L121" s="15">
        <f t="shared" si="17"/>
        <v>4.9076616076891488E-3</v>
      </c>
      <c r="M121" s="15">
        <f t="shared" si="18"/>
        <v>3.8766047305040317E-2</v>
      </c>
      <c r="N121" s="7">
        <f t="shared" si="21"/>
        <v>1.7459128877835781E-2</v>
      </c>
      <c r="O121" s="5">
        <v>1.0293566881086128E-2</v>
      </c>
      <c r="Q121" s="6">
        <f t="shared" si="19"/>
        <v>7.0854403756014242E-3</v>
      </c>
      <c r="R121" s="6">
        <f t="shared" si="20"/>
        <v>8.1131494350390031E-3</v>
      </c>
    </row>
    <row r="122" spans="1:18" x14ac:dyDescent="0.25">
      <c r="A122" s="2">
        <v>42765</v>
      </c>
      <c r="B122" s="38">
        <v>12.24</v>
      </c>
      <c r="C122" s="38">
        <v>35.514721000000002</v>
      </c>
      <c r="D122" s="38">
        <v>11.94</v>
      </c>
      <c r="E122" s="38">
        <v>91.862160000000003</v>
      </c>
      <c r="F122" s="38">
        <v>121.841026</v>
      </c>
      <c r="G122" s="38">
        <v>215.38999899999999</v>
      </c>
      <c r="H122" s="15">
        <f t="shared" si="13"/>
        <v>0.14714151827553892</v>
      </c>
      <c r="I122" s="15">
        <f t="shared" si="14"/>
        <v>-3.8441288493922053E-2</v>
      </c>
      <c r="J122" s="15">
        <f t="shared" si="15"/>
        <v>1.6778523489932528E-3</v>
      </c>
      <c r="K122" s="15">
        <f t="shared" si="16"/>
        <v>-6.4008196254175627E-3</v>
      </c>
      <c r="L122" s="15">
        <f t="shared" si="17"/>
        <v>1.123218517118839E-2</v>
      </c>
      <c r="M122" s="15">
        <f t="shared" si="18"/>
        <v>1.0224520241897124E-3</v>
      </c>
      <c r="N122" s="7">
        <f t="shared" si="21"/>
        <v>8.1932440537599606E-3</v>
      </c>
      <c r="O122" s="5">
        <v>1.1896949349114493E-3</v>
      </c>
      <c r="Q122" s="6">
        <f t="shared" si="19"/>
        <v>6.5628184838825016E-3</v>
      </c>
      <c r="R122" s="6">
        <f t="shared" si="20"/>
        <v>5.0442979249893712E-3</v>
      </c>
    </row>
    <row r="123" spans="1:18" x14ac:dyDescent="0.25">
      <c r="A123" s="2">
        <v>42772</v>
      </c>
      <c r="B123" s="38">
        <v>13.58</v>
      </c>
      <c r="C123" s="38">
        <v>34.612549000000001</v>
      </c>
      <c r="D123" s="38">
        <v>11.9</v>
      </c>
      <c r="E123" s="38">
        <v>89.116675999999998</v>
      </c>
      <c r="F123" s="38">
        <v>123.39052599999999</v>
      </c>
      <c r="G123" s="38">
        <v>222.720001</v>
      </c>
      <c r="H123" s="15">
        <f t="shared" si="13"/>
        <v>0.10947712418300652</v>
      </c>
      <c r="I123" s="15">
        <f t="shared" si="14"/>
        <v>-2.5402761857540711E-2</v>
      </c>
      <c r="J123" s="15">
        <f t="shared" si="15"/>
        <v>-3.3500837520937313E-3</v>
      </c>
      <c r="K123" s="15">
        <f t="shared" si="16"/>
        <v>-2.9886995907781884E-2</v>
      </c>
      <c r="L123" s="15">
        <f t="shared" si="17"/>
        <v>1.2717391266879145E-2</v>
      </c>
      <c r="M123" s="15">
        <f t="shared" si="18"/>
        <v>3.4031301518321691E-2</v>
      </c>
      <c r="N123" s="7">
        <f t="shared" si="21"/>
        <v>5.6235777751055035E-3</v>
      </c>
      <c r="O123" s="5">
        <v>8.1309367178021043E-3</v>
      </c>
      <c r="Q123" s="6">
        <f t="shared" si="19"/>
        <v>4.8808009869005355E-3</v>
      </c>
      <c r="R123" s="6">
        <f t="shared" si="20"/>
        <v>5.0500366647695007E-3</v>
      </c>
    </row>
    <row r="124" spans="1:18" x14ac:dyDescent="0.25">
      <c r="A124" s="2">
        <v>42779</v>
      </c>
      <c r="B124" s="38">
        <v>13.13</v>
      </c>
      <c r="C124" s="38">
        <v>35.729075999999999</v>
      </c>
      <c r="D124" s="38">
        <v>11.95</v>
      </c>
      <c r="E124" s="38">
        <v>90.135323</v>
      </c>
      <c r="F124" s="38">
        <v>125.33229799999999</v>
      </c>
      <c r="G124" s="38">
        <v>221.550003</v>
      </c>
      <c r="H124" s="15">
        <f t="shared" si="13"/>
        <v>-3.3136966126656793E-2</v>
      </c>
      <c r="I124" s="15">
        <f t="shared" si="14"/>
        <v>3.2257866937219729E-2</v>
      </c>
      <c r="J124" s="15">
        <f t="shared" si="15"/>
        <v>4.201680672268818E-3</v>
      </c>
      <c r="K124" s="15">
        <f t="shared" si="16"/>
        <v>1.1430486927048327E-2</v>
      </c>
      <c r="L124" s="15">
        <f t="shared" si="17"/>
        <v>1.5736799760461353E-2</v>
      </c>
      <c r="M124" s="15">
        <f t="shared" si="18"/>
        <v>-5.2532237551489265E-3</v>
      </c>
      <c r="N124" s="7">
        <f t="shared" si="21"/>
        <v>5.4219559351799378E-3</v>
      </c>
      <c r="O124" s="5">
        <v>1.5137434703394322E-2</v>
      </c>
      <c r="Q124" s="6">
        <f t="shared" si="19"/>
        <v>4.7441683110856555E-3</v>
      </c>
      <c r="R124" s="6">
        <f t="shared" si="20"/>
        <v>5.1103117830437576E-3</v>
      </c>
    </row>
    <row r="125" spans="1:18" x14ac:dyDescent="0.25">
      <c r="A125" s="2">
        <v>42786</v>
      </c>
      <c r="B125" s="38">
        <v>14.12</v>
      </c>
      <c r="C125" s="38">
        <v>35.778046000000003</v>
      </c>
      <c r="D125" s="38">
        <v>11.97</v>
      </c>
      <c r="E125" s="38">
        <v>89.669646999999998</v>
      </c>
      <c r="F125" s="38">
        <v>126.16587800000001</v>
      </c>
      <c r="G125" s="38">
        <v>225.96000699999999</v>
      </c>
      <c r="H125" s="15">
        <f t="shared" si="13"/>
        <v>7.5399847677075277E-2</v>
      </c>
      <c r="I125" s="15">
        <f t="shared" si="14"/>
        <v>1.370592399310975E-3</v>
      </c>
      <c r="J125" s="15">
        <f t="shared" si="15"/>
        <v>1.6736401673641298E-3</v>
      </c>
      <c r="K125" s="15">
        <f t="shared" si="16"/>
        <v>-5.1664096216752003E-3</v>
      </c>
      <c r="L125" s="15">
        <f t="shared" si="17"/>
        <v>6.6509591964875013E-3</v>
      </c>
      <c r="M125" s="15">
        <f t="shared" si="18"/>
        <v>1.9905231055221365E-2</v>
      </c>
      <c r="N125" s="7">
        <f t="shared" si="21"/>
        <v>7.3033355020185016E-3</v>
      </c>
      <c r="O125" s="5">
        <v>6.8817845682968785E-3</v>
      </c>
      <c r="Q125" s="6">
        <f t="shared" si="19"/>
        <v>5.7339620805517237E-3</v>
      </c>
      <c r="R125" s="6">
        <f t="shared" si="20"/>
        <v>6.4895161537454199E-3</v>
      </c>
    </row>
    <row r="126" spans="1:18" x14ac:dyDescent="0.25">
      <c r="A126" s="2">
        <v>42793</v>
      </c>
      <c r="B126" s="38">
        <v>13.03</v>
      </c>
      <c r="C126" s="38">
        <v>35.161022000000003</v>
      </c>
      <c r="D126" s="38">
        <v>12.06</v>
      </c>
      <c r="E126" s="38">
        <v>89.485320999999999</v>
      </c>
      <c r="F126" s="38">
        <v>125.430367</v>
      </c>
      <c r="G126" s="38">
        <v>229.66999799999999</v>
      </c>
      <c r="H126" s="15">
        <f t="shared" si="13"/>
        <v>-7.7195467422096306E-2</v>
      </c>
      <c r="I126" s="15">
        <f t="shared" si="14"/>
        <v>-1.7245883131795422E-2</v>
      </c>
      <c r="J126" s="15">
        <f t="shared" si="15"/>
        <v>7.5187969924811904E-3</v>
      </c>
      <c r="K126" s="15">
        <f t="shared" si="16"/>
        <v>-2.0556119731351087E-3</v>
      </c>
      <c r="L126" s="15">
        <f t="shared" si="17"/>
        <v>-5.829714116522079E-3</v>
      </c>
      <c r="M126" s="15">
        <f t="shared" si="18"/>
        <v>1.6418794853374219E-2</v>
      </c>
      <c r="N126" s="7">
        <f t="shared" si="21"/>
        <v>-1.230566391831982E-4</v>
      </c>
      <c r="O126" s="5">
        <v>6.6657211948501476E-3</v>
      </c>
      <c r="Q126" s="6">
        <f t="shared" si="19"/>
        <v>4.092182330068461E-3</v>
      </c>
      <c r="R126" s="6">
        <f t="shared" si="20"/>
        <v>4.4757402944394465E-3</v>
      </c>
    </row>
    <row r="127" spans="1:18" x14ac:dyDescent="0.25">
      <c r="A127" s="2">
        <v>42800</v>
      </c>
      <c r="B127" s="38">
        <v>13.91</v>
      </c>
      <c r="C127" s="38">
        <v>35.170814999999997</v>
      </c>
      <c r="D127" s="38">
        <v>12.12</v>
      </c>
      <c r="E127" s="38">
        <v>87.904304999999994</v>
      </c>
      <c r="F127" s="38">
        <v>126.43261699999999</v>
      </c>
      <c r="G127" s="38">
        <v>230.38999899999999</v>
      </c>
      <c r="H127" s="15">
        <f t="shared" si="13"/>
        <v>6.7536454336147411E-2</v>
      </c>
      <c r="I127" s="15">
        <f t="shared" si="14"/>
        <v>2.7851863919071615E-4</v>
      </c>
      <c r="J127" s="15">
        <f t="shared" si="15"/>
        <v>4.9751243781093468E-3</v>
      </c>
      <c r="K127" s="15">
        <f t="shared" si="16"/>
        <v>-1.7667880970109111E-2</v>
      </c>
      <c r="L127" s="15">
        <f t="shared" si="17"/>
        <v>7.9904892568797899E-3</v>
      </c>
      <c r="M127" s="15">
        <f t="shared" si="18"/>
        <v>3.1349371109412228E-3</v>
      </c>
      <c r="N127" s="7">
        <f t="shared" si="21"/>
        <v>7.1309903103357261E-3</v>
      </c>
      <c r="O127" s="5">
        <v>-4.4143889034192769E-3</v>
      </c>
      <c r="Q127" s="6">
        <f t="shared" si="19"/>
        <v>4.1654503925501402E-3</v>
      </c>
      <c r="R127" s="6">
        <f t="shared" si="20"/>
        <v>4.1617191197673969E-3</v>
      </c>
    </row>
    <row r="128" spans="1:18" x14ac:dyDescent="0.25">
      <c r="A128" s="2">
        <v>42807</v>
      </c>
      <c r="B128" s="38">
        <v>13.49</v>
      </c>
      <c r="C128" s="38">
        <v>34.543990999999998</v>
      </c>
      <c r="D128" s="38">
        <v>12.15</v>
      </c>
      <c r="E128" s="38">
        <v>88.188216999999995</v>
      </c>
      <c r="F128" s="38">
        <v>127.084633</v>
      </c>
      <c r="G128" s="38">
        <v>230.199997</v>
      </c>
      <c r="H128" s="15">
        <f t="shared" si="13"/>
        <v>-3.0194104960460096E-2</v>
      </c>
      <c r="I128" s="15">
        <f t="shared" si="14"/>
        <v>-1.7822276793983852E-2</v>
      </c>
      <c r="J128" s="15">
        <f t="shared" si="15"/>
        <v>2.4752475247525694E-3</v>
      </c>
      <c r="K128" s="15">
        <f t="shared" si="16"/>
        <v>3.2297849348789103E-3</v>
      </c>
      <c r="L128" s="15">
        <f t="shared" si="17"/>
        <v>5.1570236816343307E-3</v>
      </c>
      <c r="M128" s="15">
        <f t="shared" si="18"/>
        <v>-8.2469725606445566E-4</v>
      </c>
      <c r="N128" s="7">
        <f t="shared" si="21"/>
        <v>8.6785360855127887E-5</v>
      </c>
      <c r="O128" s="5">
        <v>2.381312385834737E-3</v>
      </c>
      <c r="Q128" s="6">
        <f t="shared" si="19"/>
        <v>3.94679672104002E-3</v>
      </c>
      <c r="R128" s="6">
        <f t="shared" si="20"/>
        <v>4.1490681697427543E-3</v>
      </c>
    </row>
    <row r="129" spans="1:18" x14ac:dyDescent="0.25">
      <c r="A129" s="2">
        <v>42814</v>
      </c>
      <c r="B129" s="38">
        <v>13.7</v>
      </c>
      <c r="C129" s="38">
        <v>34.436253000000001</v>
      </c>
      <c r="D129" s="38">
        <v>12.11</v>
      </c>
      <c r="E129" s="38">
        <v>85.721137999999996</v>
      </c>
      <c r="F129" s="38">
        <v>127.776161</v>
      </c>
      <c r="G129" s="38">
        <v>227.020004</v>
      </c>
      <c r="H129" s="15">
        <f t="shared" si="13"/>
        <v>1.5567086730911717E-2</v>
      </c>
      <c r="I129" s="15">
        <f t="shared" si="14"/>
        <v>-3.1188637120707239E-3</v>
      </c>
      <c r="J129" s="15">
        <f t="shared" si="15"/>
        <v>-3.2921810699589236E-3</v>
      </c>
      <c r="K129" s="15">
        <f t="shared" si="16"/>
        <v>-2.7975154549274971E-2</v>
      </c>
      <c r="L129" s="15">
        <f t="shared" si="17"/>
        <v>5.4414761539265354E-3</v>
      </c>
      <c r="M129" s="15">
        <f t="shared" si="18"/>
        <v>-1.3814044489322891E-2</v>
      </c>
      <c r="N129" s="7">
        <f t="shared" si="21"/>
        <v>-2.8337752846553993E-3</v>
      </c>
      <c r="O129" s="5">
        <v>-1.4409763481551532E-2</v>
      </c>
      <c r="Q129" s="6">
        <f t="shared" si="19"/>
        <v>3.5053918627451532E-3</v>
      </c>
      <c r="R129" s="6">
        <f t="shared" si="20"/>
        <v>3.8670662356004022E-3</v>
      </c>
    </row>
    <row r="130" spans="1:18" x14ac:dyDescent="0.25">
      <c r="A130" s="2">
        <v>42821</v>
      </c>
      <c r="B130" s="38">
        <v>14.55</v>
      </c>
      <c r="C130" s="38">
        <v>35.327517999999998</v>
      </c>
      <c r="D130" s="38">
        <v>12.04</v>
      </c>
      <c r="E130" s="38">
        <v>89.274901999999997</v>
      </c>
      <c r="F130" s="38">
        <v>128.04290800000001</v>
      </c>
      <c r="G130" s="38">
        <v>229.490005</v>
      </c>
      <c r="H130" s="15">
        <f t="shared" si="13"/>
        <v>6.2043795620438061E-2</v>
      </c>
      <c r="I130" s="15">
        <f t="shared" si="14"/>
        <v>2.5881590543547148E-2</v>
      </c>
      <c r="J130" s="15">
        <f t="shared" si="15"/>
        <v>-5.7803468208092726E-3</v>
      </c>
      <c r="K130" s="15">
        <f t="shared" si="16"/>
        <v>4.1457265767983635E-2</v>
      </c>
      <c r="L130" s="15">
        <f t="shared" si="17"/>
        <v>2.0876116320321238E-3</v>
      </c>
      <c r="M130" s="15">
        <f t="shared" si="18"/>
        <v>1.0880102882915976E-2</v>
      </c>
      <c r="N130" s="7">
        <f t="shared" si="21"/>
        <v>4.2497852732225269E-3</v>
      </c>
      <c r="O130" s="5">
        <v>7.9949449909550493E-3</v>
      </c>
      <c r="Q130" s="6">
        <f t="shared" si="19"/>
        <v>4.3114013095878947E-3</v>
      </c>
      <c r="R130" s="6">
        <f t="shared" si="20"/>
        <v>3.1133028124146335E-3</v>
      </c>
    </row>
    <row r="131" spans="1:18" x14ac:dyDescent="0.25">
      <c r="A131" s="2">
        <v>42828</v>
      </c>
      <c r="B131" s="38">
        <v>13.52</v>
      </c>
      <c r="C131" s="38">
        <v>35.288342</v>
      </c>
      <c r="D131" s="38">
        <v>12.04</v>
      </c>
      <c r="E131" s="38">
        <v>86.925308000000001</v>
      </c>
      <c r="F131" s="38">
        <v>128.38867200000001</v>
      </c>
      <c r="G131" s="38">
        <v>228.35000600000001</v>
      </c>
      <c r="H131" s="15">
        <f t="shared" si="13"/>
        <v>-7.0790378006872934E-2</v>
      </c>
      <c r="I131" s="15">
        <f t="shared" si="14"/>
        <v>-1.1089372313106644E-3</v>
      </c>
      <c r="J131" s="15">
        <f t="shared" si="15"/>
        <v>0</v>
      </c>
      <c r="K131" s="15">
        <f t="shared" si="16"/>
        <v>-2.6318639924130034E-2</v>
      </c>
      <c r="L131" s="15">
        <f t="shared" si="17"/>
        <v>2.7003760333216002E-3</v>
      </c>
      <c r="M131" s="15">
        <f t="shared" si="18"/>
        <v>-4.9675322461210846E-3</v>
      </c>
      <c r="N131" s="7">
        <f t="shared" si="21"/>
        <v>-4.8147081670139443E-3</v>
      </c>
      <c r="O131" s="5">
        <v>-3.038841711301558E-3</v>
      </c>
      <c r="Q131" s="6">
        <f t="shared" si="19"/>
        <v>3.9626273581746295E-3</v>
      </c>
      <c r="R131" s="6">
        <f t="shared" si="20"/>
        <v>2.9457089388318946E-3</v>
      </c>
    </row>
    <row r="132" spans="1:18" x14ac:dyDescent="0.25">
      <c r="A132" s="2">
        <v>42835</v>
      </c>
      <c r="B132" s="38">
        <v>12.31</v>
      </c>
      <c r="C132" s="38">
        <v>34.524399000000003</v>
      </c>
      <c r="D132" s="38">
        <v>11.99</v>
      </c>
      <c r="E132" s="38">
        <v>83.126801</v>
      </c>
      <c r="F132" s="38">
        <v>129.179001</v>
      </c>
      <c r="G132" s="38">
        <v>229.75</v>
      </c>
      <c r="H132" s="15">
        <f t="shared" si="13"/>
        <v>-8.9497041420118273E-2</v>
      </c>
      <c r="I132" s="15">
        <f t="shared" si="14"/>
        <v>-2.1648594314802254E-2</v>
      </c>
      <c r="J132" s="15">
        <f t="shared" si="15"/>
        <v>-4.1528239202656926E-3</v>
      </c>
      <c r="K132" s="15">
        <f t="shared" si="16"/>
        <v>-4.3698516432061428E-2</v>
      </c>
      <c r="L132" s="15">
        <f t="shared" si="17"/>
        <v>6.1557533673997772E-3</v>
      </c>
      <c r="M132" s="15">
        <f t="shared" si="18"/>
        <v>6.1309129109459815E-3</v>
      </c>
      <c r="N132" s="7">
        <f t="shared" si="21"/>
        <v>-8.6375157906211971E-3</v>
      </c>
      <c r="O132" s="5">
        <v>-1.1288319264268692E-2</v>
      </c>
      <c r="Q132" s="6">
        <f t="shared" si="19"/>
        <v>3.2549789339032776E-3</v>
      </c>
      <c r="R132" s="6">
        <f t="shared" si="20"/>
        <v>2.1270069180491465E-3</v>
      </c>
    </row>
    <row r="133" spans="1:18" x14ac:dyDescent="0.25">
      <c r="A133" s="2">
        <v>42842</v>
      </c>
      <c r="B133" s="38">
        <v>13</v>
      </c>
      <c r="C133" s="38">
        <v>35.572375999999998</v>
      </c>
      <c r="D133" s="38">
        <v>12.08</v>
      </c>
      <c r="E133" s="38">
        <v>83.626075999999998</v>
      </c>
      <c r="F133" s="38">
        <v>131.796967</v>
      </c>
      <c r="G133" s="38">
        <v>234.929993</v>
      </c>
      <c r="H133" s="15">
        <f t="shared" si="13"/>
        <v>5.6051990251827742E-2</v>
      </c>
      <c r="I133" s="15">
        <f t="shared" si="14"/>
        <v>3.0354677571650005E-2</v>
      </c>
      <c r="J133" s="15">
        <f t="shared" si="15"/>
        <v>7.5062552126772195E-3</v>
      </c>
      <c r="K133" s="15">
        <f t="shared" si="16"/>
        <v>6.0061856584616704E-3</v>
      </c>
      <c r="L133" s="15">
        <f t="shared" si="17"/>
        <v>2.0266188619928991E-2</v>
      </c>
      <c r="M133" s="15">
        <f t="shared" si="18"/>
        <v>2.2546215451577784E-2</v>
      </c>
      <c r="N133" s="7">
        <f t="shared" si="21"/>
        <v>1.4441195329958717E-2</v>
      </c>
      <c r="O133" s="5">
        <v>8.475918510624977E-3</v>
      </c>
      <c r="Q133" s="6">
        <f t="shared" si="19"/>
        <v>3.0034844715801884E-3</v>
      </c>
      <c r="R133" s="6">
        <f t="shared" si="20"/>
        <v>1.9755362205107168E-3</v>
      </c>
    </row>
    <row r="134" spans="1:18" x14ac:dyDescent="0.25">
      <c r="A134" s="2">
        <v>42849</v>
      </c>
      <c r="B134" s="38">
        <v>13.3</v>
      </c>
      <c r="C134" s="38">
        <v>35.405875999999999</v>
      </c>
      <c r="D134" s="38">
        <v>12.09</v>
      </c>
      <c r="E134" s="38">
        <v>82.979941999999994</v>
      </c>
      <c r="F134" s="38">
        <v>138.23812899999999</v>
      </c>
      <c r="G134" s="38">
        <v>234.78999300000001</v>
      </c>
      <c r="H134" s="15">
        <f t="shared" si="13"/>
        <v>2.307692307692313E-2</v>
      </c>
      <c r="I134" s="15">
        <f t="shared" si="14"/>
        <v>-4.6805982259942158E-3</v>
      </c>
      <c r="J134" s="15">
        <f t="shared" si="15"/>
        <v>8.2781456953640617E-4</v>
      </c>
      <c r="K134" s="15">
        <f t="shared" si="16"/>
        <v>-7.7264656062542448E-3</v>
      </c>
      <c r="L134" s="15">
        <f t="shared" si="17"/>
        <v>4.887185302223223E-2</v>
      </c>
      <c r="M134" s="15">
        <f t="shared" si="18"/>
        <v>-5.9592220734449328E-4</v>
      </c>
      <c r="N134" s="7">
        <f t="shared" ref="N134:N161" si="22">SUMPRODUCT(H$4:M$4,H134:M134)</f>
        <v>9.6898521616702663E-3</v>
      </c>
      <c r="O134" s="5">
        <v>1.5119071010659199E-2</v>
      </c>
      <c r="Q134" s="6">
        <f t="shared" si="19"/>
        <v>3.1282018139060473E-3</v>
      </c>
      <c r="R134" s="6">
        <f t="shared" si="20"/>
        <v>3.1363175601563631E-3</v>
      </c>
    </row>
    <row r="135" spans="1:18" x14ac:dyDescent="0.25">
      <c r="A135" s="2">
        <v>42856</v>
      </c>
      <c r="B135" s="38">
        <v>10.19</v>
      </c>
      <c r="C135" s="38">
        <v>36.062080000000002</v>
      </c>
      <c r="D135" s="38">
        <v>12.13</v>
      </c>
      <c r="E135" s="38">
        <v>82.392539999999997</v>
      </c>
      <c r="F135" s="38">
        <v>142.21942100000001</v>
      </c>
      <c r="G135" s="38">
        <v>232.199997</v>
      </c>
      <c r="H135" s="15">
        <f t="shared" ref="H135:H161" si="23">(B135-B134)/B134</f>
        <v>-0.23383458646616548</v>
      </c>
      <c r="I135" s="15">
        <f t="shared" ref="I135:I161" si="24">(C135-C134)/C134</f>
        <v>1.8533759763492436E-2</v>
      </c>
      <c r="J135" s="15">
        <f t="shared" ref="J135:J161" si="25">(D135-D134)/D134</f>
        <v>3.3085194375517719E-3</v>
      </c>
      <c r="K135" s="15">
        <f t="shared" ref="K135:K161" si="26">(E135-E134)/E134</f>
        <v>-7.0788432221367105E-3</v>
      </c>
      <c r="L135" s="15">
        <f t="shared" ref="L135:L161" si="27">(F135-F134)/F134</f>
        <v>2.880024511905847E-2</v>
      </c>
      <c r="M135" s="15">
        <f t="shared" ref="M135:M161" si="28">(G135-G134)/G134</f>
        <v>-1.1031117497414013E-2</v>
      </c>
      <c r="N135" s="7">
        <f t="shared" si="22"/>
        <v>-4.8749296444293242E-3</v>
      </c>
      <c r="O135" s="5">
        <v>6.3292040559227089E-3</v>
      </c>
      <c r="Q135" s="6">
        <f t="shared" si="19"/>
        <v>2.2533261956114783E-3</v>
      </c>
      <c r="R135" s="6">
        <f t="shared" si="20"/>
        <v>2.9861731716664132E-3</v>
      </c>
    </row>
    <row r="136" spans="1:18" x14ac:dyDescent="0.25">
      <c r="A136" s="2">
        <v>42863</v>
      </c>
      <c r="B136" s="38">
        <v>11.26</v>
      </c>
      <c r="C136" s="38">
        <v>35.057513999999998</v>
      </c>
      <c r="D136" s="38">
        <v>12.07</v>
      </c>
      <c r="E136" s="38">
        <v>79.338065999999998</v>
      </c>
      <c r="F136" s="38">
        <v>143.60247799999999</v>
      </c>
      <c r="G136" s="38">
        <v>230.529999</v>
      </c>
      <c r="H136" s="15">
        <f t="shared" si="23"/>
        <v>0.10500490677134448</v>
      </c>
      <c r="I136" s="15">
        <f t="shared" si="24"/>
        <v>-2.7856573996841116E-2</v>
      </c>
      <c r="J136" s="15">
        <f t="shared" si="25"/>
        <v>-4.9464138499588205E-3</v>
      </c>
      <c r="K136" s="15">
        <f t="shared" si="26"/>
        <v>-3.7072215518540869E-2</v>
      </c>
      <c r="L136" s="15">
        <f t="shared" si="27"/>
        <v>9.7248110720404308E-3</v>
      </c>
      <c r="M136" s="15">
        <f t="shared" si="28"/>
        <v>-7.192067276383266E-3</v>
      </c>
      <c r="N136" s="7">
        <f t="shared" si="22"/>
        <v>2.4017356055353143E-4</v>
      </c>
      <c r="O136" s="5">
        <v>-3.4969248667813388E-3</v>
      </c>
      <c r="Q136" s="6">
        <f t="shared" si="19"/>
        <v>1.8215109977259443E-3</v>
      </c>
      <c r="R136" s="6">
        <f t="shared" si="20"/>
        <v>1.4333098741517749E-3</v>
      </c>
    </row>
    <row r="137" spans="1:18" x14ac:dyDescent="0.25">
      <c r="A137" s="2">
        <v>42870</v>
      </c>
      <c r="B137" s="38">
        <v>11.41</v>
      </c>
      <c r="C137" s="38">
        <v>34.929245000000002</v>
      </c>
      <c r="D137" s="38">
        <v>11.94</v>
      </c>
      <c r="E137" s="38">
        <v>79.396805000000001</v>
      </c>
      <c r="F137" s="38">
        <v>146.358734</v>
      </c>
      <c r="G137" s="38">
        <v>230.020004</v>
      </c>
      <c r="H137" s="15">
        <f t="shared" si="23"/>
        <v>1.3321492007104828E-2</v>
      </c>
      <c r="I137" s="15">
        <f t="shared" si="24"/>
        <v>-3.6588161955806672E-3</v>
      </c>
      <c r="J137" s="15">
        <f t="shared" si="25"/>
        <v>-1.0770505385252756E-2</v>
      </c>
      <c r="K137" s="15">
        <f t="shared" si="26"/>
        <v>7.4036339630465355E-4</v>
      </c>
      <c r="L137" s="15">
        <f t="shared" si="27"/>
        <v>1.9193652076115342E-2</v>
      </c>
      <c r="M137" s="15">
        <f t="shared" si="28"/>
        <v>-2.2122717312812877E-3</v>
      </c>
      <c r="N137" s="7">
        <f t="shared" si="22"/>
        <v>-2.6306583750008829E-3</v>
      </c>
      <c r="O137" s="5">
        <v>-3.8353433334157383E-3</v>
      </c>
      <c r="Q137" s="6">
        <f t="shared" si="19"/>
        <v>9.936781746409959E-4</v>
      </c>
      <c r="R137" s="6">
        <f t="shared" si="20"/>
        <v>5.4021588234239015E-4</v>
      </c>
    </row>
    <row r="138" spans="1:18" x14ac:dyDescent="0.25">
      <c r="A138" s="2">
        <v>42877</v>
      </c>
      <c r="B138" s="38">
        <v>11</v>
      </c>
      <c r="C138" s="38">
        <v>35.777805000000001</v>
      </c>
      <c r="D138" s="38">
        <v>11.98</v>
      </c>
      <c r="E138" s="38">
        <v>79.034576000000001</v>
      </c>
      <c r="F138" s="38">
        <v>148.04806500000001</v>
      </c>
      <c r="G138" s="38">
        <v>235.88999899999999</v>
      </c>
      <c r="H138" s="15">
        <f t="shared" si="23"/>
        <v>-3.5933391761612629E-2</v>
      </c>
      <c r="I138" s="15">
        <f t="shared" si="24"/>
        <v>2.4293682843703007E-2</v>
      </c>
      <c r="J138" s="15">
        <f t="shared" si="25"/>
        <v>3.35008375209388E-3</v>
      </c>
      <c r="K138" s="15">
        <f t="shared" si="26"/>
        <v>-4.5622616678341055E-3</v>
      </c>
      <c r="L138" s="15">
        <f t="shared" si="27"/>
        <v>1.1542399649343851E-2</v>
      </c>
      <c r="M138" s="15">
        <f t="shared" si="28"/>
        <v>2.5519497860716448E-2</v>
      </c>
      <c r="N138" s="7">
        <f t="shared" si="22"/>
        <v>5.216316279883712E-3</v>
      </c>
      <c r="O138" s="5">
        <v>1.4313162401390238E-2</v>
      </c>
      <c r="Q138" s="6">
        <f t="shared" si="19"/>
        <v>1.4386259178965719E-3</v>
      </c>
      <c r="R138" s="6">
        <f t="shared" si="20"/>
        <v>1.1775026495540644E-3</v>
      </c>
    </row>
    <row r="139" spans="1:18" x14ac:dyDescent="0.25">
      <c r="A139" s="2">
        <v>42884</v>
      </c>
      <c r="B139" s="38">
        <v>10.9</v>
      </c>
      <c r="C139" s="38">
        <v>35.837009000000002</v>
      </c>
      <c r="D139" s="38">
        <v>12.02</v>
      </c>
      <c r="E139" s="38">
        <v>78.359070000000003</v>
      </c>
      <c r="F139" s="38">
        <v>151.88116500000001</v>
      </c>
      <c r="G139" s="38">
        <v>239.39999399999999</v>
      </c>
      <c r="H139" s="15">
        <f t="shared" si="23"/>
        <v>-9.0909090909090592E-3</v>
      </c>
      <c r="I139" s="15">
        <f t="shared" si="24"/>
        <v>1.6547689272721215E-3</v>
      </c>
      <c r="J139" s="15">
        <f t="shared" si="25"/>
        <v>3.3388981636059386E-3</v>
      </c>
      <c r="K139" s="15">
        <f t="shared" si="26"/>
        <v>-8.5469681016571604E-3</v>
      </c>
      <c r="L139" s="15">
        <f t="shared" si="27"/>
        <v>2.5890915899508728E-2</v>
      </c>
      <c r="M139" s="15">
        <f t="shared" si="28"/>
        <v>1.4879795730551525E-2</v>
      </c>
      <c r="N139" s="7">
        <f t="shared" si="22"/>
        <v>6.9531622709168113E-3</v>
      </c>
      <c r="O139" s="5">
        <v>9.6240611244065542E-3</v>
      </c>
      <c r="Q139" s="6">
        <f t="shared" si="19"/>
        <v>1.4238069146116621E-3</v>
      </c>
      <c r="R139" s="6">
        <f t="shared" si="20"/>
        <v>2.347373485206217E-3</v>
      </c>
    </row>
    <row r="140" spans="1:18" x14ac:dyDescent="0.25">
      <c r="A140" s="2">
        <v>42891</v>
      </c>
      <c r="B140" s="38">
        <v>12.28</v>
      </c>
      <c r="C140" s="38">
        <v>35.235118999999997</v>
      </c>
      <c r="D140" s="38">
        <v>12.13</v>
      </c>
      <c r="E140" s="38">
        <v>81.066535999999999</v>
      </c>
      <c r="F140" s="38">
        <v>150.586578</v>
      </c>
      <c r="G140" s="38">
        <v>240.16000399999999</v>
      </c>
      <c r="H140" s="15">
        <f t="shared" si="23"/>
        <v>0.12660550458715586</v>
      </c>
      <c r="I140" s="15">
        <f t="shared" si="24"/>
        <v>-1.6795207434861667E-2</v>
      </c>
      <c r="J140" s="15">
        <f t="shared" si="25"/>
        <v>9.1514143094842942E-3</v>
      </c>
      <c r="K140" s="15">
        <f t="shared" si="26"/>
        <v>3.4552043560496529E-2</v>
      </c>
      <c r="L140" s="15">
        <f t="shared" si="27"/>
        <v>-8.5236836312126453E-3</v>
      </c>
      <c r="M140" s="15">
        <f t="shared" si="28"/>
        <v>3.1746450252625909E-3</v>
      </c>
      <c r="N140" s="7">
        <f t="shared" si="22"/>
        <v>1.1383160155442319E-2</v>
      </c>
      <c r="O140" s="5">
        <v>-2.9929636281363528E-3</v>
      </c>
      <c r="Q140" s="6">
        <f t="shared" si="19"/>
        <v>2.3651714808272614E-3</v>
      </c>
      <c r="R140" s="6">
        <f t="shared" si="20"/>
        <v>1.8995171507086262E-3</v>
      </c>
    </row>
    <row r="141" spans="1:18" x14ac:dyDescent="0.25">
      <c r="A141" s="2">
        <v>42898</v>
      </c>
      <c r="B141" s="38">
        <v>11.44</v>
      </c>
      <c r="C141" s="38">
        <v>34.741768</v>
      </c>
      <c r="D141" s="38">
        <v>12.1</v>
      </c>
      <c r="E141" s="38">
        <v>80.076469000000003</v>
      </c>
      <c r="F141" s="38">
        <v>151.093582</v>
      </c>
      <c r="G141" s="38">
        <v>241.929993</v>
      </c>
      <c r="H141" s="15">
        <f t="shared" si="23"/>
        <v>-6.8403908794788262E-2</v>
      </c>
      <c r="I141" s="15">
        <f t="shared" si="24"/>
        <v>-1.4001683944929972E-2</v>
      </c>
      <c r="J141" s="15">
        <f t="shared" si="25"/>
        <v>-2.4732069249794836E-3</v>
      </c>
      <c r="K141" s="15">
        <f t="shared" si="26"/>
        <v>-1.2213017218350075E-2</v>
      </c>
      <c r="L141" s="15">
        <f t="shared" si="27"/>
        <v>3.3668604913778895E-3</v>
      </c>
      <c r="M141" s="15">
        <f t="shared" si="28"/>
        <v>7.3700406833771106E-3</v>
      </c>
      <c r="N141" s="7">
        <f t="shared" si="22"/>
        <v>-5.0291547958935031E-3</v>
      </c>
      <c r="O141" s="5">
        <v>5.6743935020638992E-4</v>
      </c>
      <c r="Q141" s="6">
        <f t="shared" si="19"/>
        <v>2.1822231882240861E-3</v>
      </c>
      <c r="R141" s="6">
        <f t="shared" si="20"/>
        <v>3.1476173866884535E-3</v>
      </c>
    </row>
    <row r="142" spans="1:18" x14ac:dyDescent="0.25">
      <c r="A142" s="2">
        <v>42905</v>
      </c>
      <c r="B142" s="38">
        <v>14.17</v>
      </c>
      <c r="C142" s="38">
        <v>33.735332</v>
      </c>
      <c r="D142" s="38">
        <v>12.11</v>
      </c>
      <c r="E142" s="38">
        <v>79.373519999999999</v>
      </c>
      <c r="F142" s="38">
        <v>153.72795099999999</v>
      </c>
      <c r="G142" s="38">
        <v>246.5</v>
      </c>
      <c r="H142" s="15">
        <f t="shared" si="23"/>
        <v>0.23863636363636367</v>
      </c>
      <c r="I142" s="15">
        <f t="shared" si="24"/>
        <v>-2.8969049588955888E-2</v>
      </c>
      <c r="J142" s="15">
        <f t="shared" si="25"/>
        <v>8.2644628099171795E-4</v>
      </c>
      <c r="K142" s="15">
        <f t="shared" si="26"/>
        <v>-8.7784714882970655E-3</v>
      </c>
      <c r="L142" s="15">
        <f t="shared" si="27"/>
        <v>1.7435346790573753E-2</v>
      </c>
      <c r="M142" s="15">
        <f t="shared" si="28"/>
        <v>1.8889790981806889E-2</v>
      </c>
      <c r="N142" s="7">
        <f t="shared" si="22"/>
        <v>1.5107564017389798E-2</v>
      </c>
      <c r="O142" s="5">
        <v>2.1166583266269442E-3</v>
      </c>
      <c r="Q142" s="6">
        <f t="shared" si="19"/>
        <v>3.0870380835713584E-3</v>
      </c>
      <c r="R142" s="6">
        <f t="shared" si="20"/>
        <v>2.657760164661111E-3</v>
      </c>
    </row>
    <row r="143" spans="1:18" x14ac:dyDescent="0.25">
      <c r="A143" s="2">
        <v>42912</v>
      </c>
      <c r="B143" s="38">
        <v>12.48</v>
      </c>
      <c r="C143" s="38">
        <v>33.291321000000003</v>
      </c>
      <c r="D143" s="38">
        <v>12.07</v>
      </c>
      <c r="E143" s="38">
        <v>83.551597999999998</v>
      </c>
      <c r="F143" s="38">
        <v>152.25668300000001</v>
      </c>
      <c r="G143" s="38">
        <v>241.69000199999999</v>
      </c>
      <c r="H143" s="15">
        <f t="shared" si="23"/>
        <v>-0.11926605504587152</v>
      </c>
      <c r="I143" s="15">
        <f t="shared" si="24"/>
        <v>-1.3161601611034869E-2</v>
      </c>
      <c r="J143" s="15">
        <f t="shared" si="25"/>
        <v>-3.303055326176643E-3</v>
      </c>
      <c r="K143" s="15">
        <f t="shared" si="26"/>
        <v>5.2638184623788879E-2</v>
      </c>
      <c r="L143" s="15">
        <f t="shared" si="27"/>
        <v>-9.5705952653982931E-3</v>
      </c>
      <c r="M143" s="15">
        <f t="shared" si="28"/>
        <v>-1.9513176470588266E-2</v>
      </c>
      <c r="N143" s="7">
        <f t="shared" si="22"/>
        <v>-9.1708567647531252E-3</v>
      </c>
      <c r="O143" s="5">
        <v>-6.1067697579330477E-3</v>
      </c>
      <c r="Q143" s="6">
        <f t="shared" si="19"/>
        <v>2.7240257004264266E-3</v>
      </c>
      <c r="R143" s="6">
        <f t="shared" si="20"/>
        <v>2.4020994941084863E-3</v>
      </c>
    </row>
    <row r="144" spans="1:18" x14ac:dyDescent="0.25">
      <c r="A144" s="2">
        <v>42919</v>
      </c>
      <c r="B144" s="38">
        <v>13.36</v>
      </c>
      <c r="C144" s="38">
        <v>33.429454999999997</v>
      </c>
      <c r="D144" s="38">
        <v>12.2</v>
      </c>
      <c r="E144" s="38">
        <v>83.096169000000003</v>
      </c>
      <c r="F144" s="38">
        <v>155.348343</v>
      </c>
      <c r="G144" s="38">
        <v>245.75</v>
      </c>
      <c r="H144" s="15">
        <f t="shared" si="23"/>
        <v>7.0512820512820429E-2</v>
      </c>
      <c r="I144" s="15">
        <f t="shared" si="24"/>
        <v>4.149249589705189E-3</v>
      </c>
      <c r="J144" s="15">
        <f t="shared" si="25"/>
        <v>1.0770505385252611E-2</v>
      </c>
      <c r="K144" s="15">
        <f t="shared" si="26"/>
        <v>-5.4508712089503687E-3</v>
      </c>
      <c r="L144" s="15">
        <f t="shared" si="27"/>
        <v>2.0305578310805511E-2</v>
      </c>
      <c r="M144" s="15">
        <f t="shared" si="28"/>
        <v>1.6798369673562283E-2</v>
      </c>
      <c r="N144" s="7">
        <f t="shared" si="22"/>
        <v>1.4782278423610221E-2</v>
      </c>
      <c r="O144" s="5">
        <v>7.3038407214368582E-4</v>
      </c>
      <c r="Q144" s="6">
        <f t="shared" si="19"/>
        <v>4.6756752182790439E-3</v>
      </c>
      <c r="R144" s="6">
        <f t="shared" si="20"/>
        <v>3.403658105476185E-3</v>
      </c>
    </row>
    <row r="145" spans="1:18" x14ac:dyDescent="0.25">
      <c r="A145" s="2">
        <v>42926</v>
      </c>
      <c r="B145" s="38">
        <v>13.92</v>
      </c>
      <c r="C145" s="38">
        <v>34.218819000000003</v>
      </c>
      <c r="D145" s="38">
        <v>12.18</v>
      </c>
      <c r="E145" s="38">
        <v>85.016898999999995</v>
      </c>
      <c r="F145" s="38">
        <v>154.364182</v>
      </c>
      <c r="G145" s="38">
        <v>247.61000100000001</v>
      </c>
      <c r="H145" s="15">
        <f t="shared" si="23"/>
        <v>4.1916167664670698E-2</v>
      </c>
      <c r="I145" s="15">
        <f t="shared" si="24"/>
        <v>2.361282886604063E-2</v>
      </c>
      <c r="J145" s="15">
        <f t="shared" si="25"/>
        <v>-1.6393442622950471E-3</v>
      </c>
      <c r="K145" s="15">
        <f t="shared" si="26"/>
        <v>2.3114543343147286E-2</v>
      </c>
      <c r="L145" s="15">
        <f t="shared" si="27"/>
        <v>-6.3351882678272294E-3</v>
      </c>
      <c r="M145" s="15">
        <f t="shared" si="28"/>
        <v>7.5686714140387025E-3</v>
      </c>
      <c r="N145" s="7">
        <f t="shared" si="22"/>
        <v>2.9156292089674149E-3</v>
      </c>
      <c r="O145" s="5">
        <v>1.4056725255798432E-2</v>
      </c>
      <c r="Q145" s="6">
        <f t="shared" ref="Q145:Q161" si="29">AVERAGE(N134:N145)</f>
        <v>3.7152113748631023E-3</v>
      </c>
      <c r="R145" s="6">
        <f t="shared" ref="R145:R160" si="30">AVERAGE(O134:O145)</f>
        <v>3.8687253342406399E-3</v>
      </c>
    </row>
    <row r="146" spans="1:18" x14ac:dyDescent="0.25">
      <c r="A146" s="2">
        <v>42933</v>
      </c>
      <c r="B146" s="38">
        <v>13.88</v>
      </c>
      <c r="C146" s="38">
        <v>34.268149999999999</v>
      </c>
      <c r="D146" s="38">
        <v>12.18</v>
      </c>
      <c r="E146" s="38">
        <v>86.006966000000006</v>
      </c>
      <c r="F146" s="38">
        <v>153.012192</v>
      </c>
      <c r="G146" s="38">
        <v>245.11999499999999</v>
      </c>
      <c r="H146" s="15">
        <f t="shared" si="23"/>
        <v>-2.8735632183907434E-3</v>
      </c>
      <c r="I146" s="15">
        <f t="shared" si="24"/>
        <v>1.4416336227148904E-3</v>
      </c>
      <c r="J146" s="15">
        <f t="shared" si="25"/>
        <v>0</v>
      </c>
      <c r="K146" s="15">
        <f t="shared" si="26"/>
        <v>1.1645531790097526E-2</v>
      </c>
      <c r="L146" s="15">
        <f t="shared" si="27"/>
        <v>-8.7584437172089618E-3</v>
      </c>
      <c r="M146" s="15">
        <f t="shared" si="28"/>
        <v>-1.0056160857573852E-2</v>
      </c>
      <c r="N146" s="7">
        <f t="shared" si="22"/>
        <v>-1.8299822180040887E-3</v>
      </c>
      <c r="O146" s="5">
        <v>5.3959178504522443E-3</v>
      </c>
      <c r="Q146" s="6">
        <f t="shared" si="29"/>
        <v>2.7552251765569067E-3</v>
      </c>
      <c r="R146" s="6">
        <f t="shared" si="30"/>
        <v>3.0584625708900601E-3</v>
      </c>
    </row>
    <row r="147" spans="1:18" x14ac:dyDescent="0.25">
      <c r="A147" s="2">
        <v>42940</v>
      </c>
      <c r="B147" s="38">
        <v>13.95</v>
      </c>
      <c r="C147" s="38">
        <v>34.840439000000003</v>
      </c>
      <c r="D147" s="38">
        <v>12.13</v>
      </c>
      <c r="E147" s="38">
        <v>88.996955999999997</v>
      </c>
      <c r="F147" s="38">
        <v>154.93081699999999</v>
      </c>
      <c r="G147" s="38">
        <v>248.64999399999999</v>
      </c>
      <c r="H147" s="15">
        <f t="shared" si="23"/>
        <v>5.0432276657059443E-3</v>
      </c>
      <c r="I147" s="15">
        <f t="shared" si="24"/>
        <v>1.6700317933708266E-2</v>
      </c>
      <c r="J147" s="15">
        <f t="shared" si="25"/>
        <v>-4.1050903119867763E-3</v>
      </c>
      <c r="K147" s="15">
        <f t="shared" si="26"/>
        <v>3.4764509656113107E-2</v>
      </c>
      <c r="L147" s="15">
        <f t="shared" si="27"/>
        <v>1.2539033490873666E-2</v>
      </c>
      <c r="M147" s="15">
        <f t="shared" si="28"/>
        <v>1.4401105874696203E-2</v>
      </c>
      <c r="N147" s="7">
        <f t="shared" si="22"/>
        <v>3.7373288157235385E-3</v>
      </c>
      <c r="O147" s="5">
        <v>-1.7793078901081038E-4</v>
      </c>
      <c r="Q147" s="6">
        <f t="shared" si="29"/>
        <v>3.4729133815696455E-3</v>
      </c>
      <c r="R147" s="6">
        <f t="shared" si="30"/>
        <v>2.5162013338122665E-3</v>
      </c>
    </row>
    <row r="148" spans="1:18" x14ac:dyDescent="0.25">
      <c r="A148" s="2">
        <v>42947</v>
      </c>
      <c r="B148" s="38">
        <v>13.12</v>
      </c>
      <c r="C148" s="38">
        <v>35.817272000000003</v>
      </c>
      <c r="D148" s="38">
        <v>12.23</v>
      </c>
      <c r="E148" s="38">
        <v>87.897980000000004</v>
      </c>
      <c r="F148" s="38">
        <v>152.91279599999999</v>
      </c>
      <c r="G148" s="38">
        <v>250.88000500000001</v>
      </c>
      <c r="H148" s="15">
        <f t="shared" si="23"/>
        <v>-5.9498207885304667E-2</v>
      </c>
      <c r="I148" s="15">
        <f t="shared" si="24"/>
        <v>2.8037333283888848E-2</v>
      </c>
      <c r="J148" s="15">
        <f t="shared" si="25"/>
        <v>8.2440230832646032E-3</v>
      </c>
      <c r="K148" s="15">
        <f t="shared" si="26"/>
        <v>-1.2348467289150804E-2</v>
      </c>
      <c r="L148" s="15">
        <f t="shared" si="27"/>
        <v>-1.3025304062005976E-2</v>
      </c>
      <c r="M148" s="15">
        <f t="shared" si="28"/>
        <v>8.9684739747068684E-3</v>
      </c>
      <c r="N148" s="7">
        <f t="shared" si="22"/>
        <v>1.082193492224911E-3</v>
      </c>
      <c r="O148" s="5">
        <v>1.9133448535626687E-3</v>
      </c>
      <c r="Q148" s="6">
        <f t="shared" si="29"/>
        <v>3.5430817092089264E-3</v>
      </c>
      <c r="R148" s="6">
        <f t="shared" si="30"/>
        <v>2.9670571438409343E-3</v>
      </c>
    </row>
    <row r="149" spans="1:18" x14ac:dyDescent="0.25">
      <c r="A149" s="2">
        <v>42954</v>
      </c>
      <c r="B149" s="38">
        <v>12.23</v>
      </c>
      <c r="C149" s="38">
        <v>35.658679999999997</v>
      </c>
      <c r="D149" s="38">
        <v>12.29</v>
      </c>
      <c r="E149" s="38">
        <v>86.323784000000003</v>
      </c>
      <c r="F149" s="38">
        <v>156.37226899999999</v>
      </c>
      <c r="G149" s="38">
        <v>245.429993</v>
      </c>
      <c r="H149" s="15">
        <f t="shared" si="23"/>
        <v>-6.7835365853658444E-2</v>
      </c>
      <c r="I149" s="15">
        <f t="shared" si="24"/>
        <v>-4.4278079022881988E-3</v>
      </c>
      <c r="J149" s="15">
        <f t="shared" si="25"/>
        <v>4.9059689288633457E-3</v>
      </c>
      <c r="K149" s="15">
        <f t="shared" si="26"/>
        <v>-1.7909353548284049E-2</v>
      </c>
      <c r="L149" s="15">
        <f t="shared" si="27"/>
        <v>2.2623829336035441E-2</v>
      </c>
      <c r="M149" s="15">
        <f t="shared" si="28"/>
        <v>-2.1723580561950385E-2</v>
      </c>
      <c r="N149" s="7">
        <f t="shared" si="22"/>
        <v>7.5491033214347344E-4</v>
      </c>
      <c r="O149" s="5">
        <v>-1.4336877735542408E-2</v>
      </c>
      <c r="Q149" s="6">
        <f t="shared" si="29"/>
        <v>3.8252124348042891E-3</v>
      </c>
      <c r="R149" s="6">
        <f t="shared" si="30"/>
        <v>2.0919292769970448E-3</v>
      </c>
    </row>
    <row r="150" spans="1:18" x14ac:dyDescent="0.25">
      <c r="A150" s="2">
        <v>42961</v>
      </c>
      <c r="B150" s="38">
        <v>12.37</v>
      </c>
      <c r="C150" s="38">
        <v>34.803744999999999</v>
      </c>
      <c r="D150" s="38">
        <v>12.37</v>
      </c>
      <c r="E150" s="38">
        <v>86.472290000000001</v>
      </c>
      <c r="F150" s="38">
        <v>156.829544</v>
      </c>
      <c r="G150" s="38">
        <v>248.970001</v>
      </c>
      <c r="H150" s="15">
        <f t="shared" si="23"/>
        <v>1.1447260834014619E-2</v>
      </c>
      <c r="I150" s="15">
        <f t="shared" si="24"/>
        <v>-2.3975508908349877E-2</v>
      </c>
      <c r="J150" s="15">
        <f t="shared" si="25"/>
        <v>6.5093572009764095E-3</v>
      </c>
      <c r="K150" s="15">
        <f t="shared" si="26"/>
        <v>1.720337004689201E-3</v>
      </c>
      <c r="L150" s="15">
        <f t="shared" si="27"/>
        <v>2.9242716942350557E-3</v>
      </c>
      <c r="M150" s="15">
        <f t="shared" si="28"/>
        <v>1.4423697595916895E-2</v>
      </c>
      <c r="N150" s="7">
        <f t="shared" si="22"/>
        <v>4.9671353589645344E-3</v>
      </c>
      <c r="O150" s="5">
        <v>-6.4596278082125064E-3</v>
      </c>
      <c r="Q150" s="6">
        <f t="shared" si="29"/>
        <v>3.8044473580610256E-3</v>
      </c>
      <c r="R150" s="6">
        <f t="shared" si="30"/>
        <v>3.6086342619681618E-4</v>
      </c>
    </row>
    <row r="151" spans="1:18" x14ac:dyDescent="0.25">
      <c r="A151" s="2">
        <v>42968</v>
      </c>
      <c r="B151" s="38">
        <v>12.43</v>
      </c>
      <c r="C151" s="38">
        <v>34.465747999999998</v>
      </c>
      <c r="D151" s="38">
        <v>12.47</v>
      </c>
      <c r="E151" s="38">
        <v>89.363281000000001</v>
      </c>
      <c r="F151" s="38">
        <v>157.88330099999999</v>
      </c>
      <c r="G151" s="38">
        <v>247.05999800000001</v>
      </c>
      <c r="H151" s="15">
        <f t="shared" si="23"/>
        <v>4.8504446240905819E-3</v>
      </c>
      <c r="I151" s="15">
        <f t="shared" si="24"/>
        <v>-9.7115123674191232E-3</v>
      </c>
      <c r="J151" s="15">
        <f t="shared" si="25"/>
        <v>8.0840743734843512E-3</v>
      </c>
      <c r="K151" s="15">
        <f t="shared" si="26"/>
        <v>3.34325712896004E-2</v>
      </c>
      <c r="L151" s="15">
        <f t="shared" si="27"/>
        <v>6.7191230244219181E-3</v>
      </c>
      <c r="M151" s="15">
        <f t="shared" si="28"/>
        <v>-7.6716190397572801E-3</v>
      </c>
      <c r="N151" s="7">
        <f t="shared" si="22"/>
        <v>6.835291001129784E-3</v>
      </c>
      <c r="O151" s="5">
        <v>7.2148583399525637E-3</v>
      </c>
      <c r="Q151" s="6">
        <f t="shared" si="29"/>
        <v>3.7946247522454395E-3</v>
      </c>
      <c r="R151" s="6">
        <f t="shared" si="30"/>
        <v>1.6009652749231709E-4</v>
      </c>
    </row>
    <row r="152" spans="1:18" x14ac:dyDescent="0.25">
      <c r="A152" s="2">
        <v>42975</v>
      </c>
      <c r="B152" s="38">
        <v>13.19</v>
      </c>
      <c r="C152" s="38">
        <v>34.883274</v>
      </c>
      <c r="D152" s="38">
        <v>12.45</v>
      </c>
      <c r="E152" s="38">
        <v>89.353378000000006</v>
      </c>
      <c r="F152" s="38">
        <v>158.86746199999999</v>
      </c>
      <c r="G152" s="38">
        <v>254.800003</v>
      </c>
      <c r="H152" s="15">
        <f t="shared" si="23"/>
        <v>6.114239742558325E-2</v>
      </c>
      <c r="I152" s="15">
        <f t="shared" si="24"/>
        <v>1.2114230046595894E-2</v>
      </c>
      <c r="J152" s="15">
        <f t="shared" si="25"/>
        <v>-1.60384923817172E-3</v>
      </c>
      <c r="K152" s="15">
        <f t="shared" si="26"/>
        <v>-1.1081732775673514E-4</v>
      </c>
      <c r="L152" s="15">
        <f t="shared" si="27"/>
        <v>6.2334711382808008E-3</v>
      </c>
      <c r="M152" s="15">
        <f t="shared" si="28"/>
        <v>3.1328442737217202E-2</v>
      </c>
      <c r="N152" s="7">
        <f t="shared" si="22"/>
        <v>6.2439862553306013E-3</v>
      </c>
      <c r="O152" s="5">
        <v>1.371236746202247E-2</v>
      </c>
      <c r="Q152" s="6">
        <f t="shared" si="29"/>
        <v>3.3663602605694637E-3</v>
      </c>
      <c r="R152" s="6">
        <f t="shared" si="30"/>
        <v>1.5522074516722188E-3</v>
      </c>
    </row>
    <row r="153" spans="1:18" x14ac:dyDescent="0.25">
      <c r="A153" s="2">
        <v>42982</v>
      </c>
      <c r="B153" s="38">
        <v>12.25</v>
      </c>
      <c r="C153" s="38">
        <v>34.982684999999996</v>
      </c>
      <c r="D153" s="38">
        <v>12.42</v>
      </c>
      <c r="E153" s="38">
        <v>91.599997999999999</v>
      </c>
      <c r="F153" s="38">
        <v>159.71000699999999</v>
      </c>
      <c r="G153" s="38">
        <v>257.92001299999998</v>
      </c>
      <c r="H153" s="15">
        <f t="shared" si="23"/>
        <v>-7.1266110689916562E-2</v>
      </c>
      <c r="I153" s="15">
        <f t="shared" si="24"/>
        <v>2.8498185118746699E-3</v>
      </c>
      <c r="J153" s="15">
        <f t="shared" si="25"/>
        <v>-2.4096385542168161E-3</v>
      </c>
      <c r="K153" s="15">
        <f t="shared" si="26"/>
        <v>2.5143089721800925E-2</v>
      </c>
      <c r="L153" s="15">
        <f t="shared" si="27"/>
        <v>5.3034459630254636E-3</v>
      </c>
      <c r="M153" s="15">
        <f t="shared" si="28"/>
        <v>1.2244937061480251E-2</v>
      </c>
      <c r="N153" s="7">
        <f t="shared" si="22"/>
        <v>-1.7010154527040641E-3</v>
      </c>
      <c r="O153" s="5">
        <v>-6.1053145306331491E-3</v>
      </c>
      <c r="Q153" s="6">
        <f t="shared" si="29"/>
        <v>3.6437052058352504E-3</v>
      </c>
      <c r="R153" s="6">
        <f t="shared" si="30"/>
        <v>9.9614462826892389E-4</v>
      </c>
    </row>
    <row r="154" spans="1:18" x14ac:dyDescent="0.25">
      <c r="A154" s="2">
        <v>42989</v>
      </c>
      <c r="B154" s="38">
        <v>12.52</v>
      </c>
      <c r="C154" s="38">
        <v>36.782024</v>
      </c>
      <c r="D154" s="38">
        <v>12.48</v>
      </c>
      <c r="E154" s="38">
        <v>95.169998000000007</v>
      </c>
      <c r="F154" s="38">
        <v>156.91999799999999</v>
      </c>
      <c r="G154" s="38">
        <v>254.66999799999999</v>
      </c>
      <c r="H154" s="15">
        <f t="shared" si="23"/>
        <v>2.2040816326530578E-2</v>
      </c>
      <c r="I154" s="15">
        <f t="shared" si="24"/>
        <v>5.1435131408581233E-2</v>
      </c>
      <c r="J154" s="15">
        <f t="shared" si="25"/>
        <v>4.8309178743961749E-3</v>
      </c>
      <c r="K154" s="15">
        <f t="shared" si="26"/>
        <v>3.8973799977593968E-2</v>
      </c>
      <c r="L154" s="15">
        <f t="shared" si="27"/>
        <v>-1.7469218444151707E-2</v>
      </c>
      <c r="M154" s="15">
        <f t="shared" si="28"/>
        <v>-1.2600863974056914E-2</v>
      </c>
      <c r="N154" s="7">
        <f t="shared" si="22"/>
        <v>4.4027140663124766E-3</v>
      </c>
      <c r="O154" s="5">
        <v>1.5763214502097823E-2</v>
      </c>
      <c r="Q154" s="6">
        <f t="shared" si="29"/>
        <v>2.7516343765788061E-3</v>
      </c>
      <c r="R154" s="6">
        <f t="shared" si="30"/>
        <v>2.1333576428914972E-3</v>
      </c>
    </row>
    <row r="155" spans="1:18" x14ac:dyDescent="0.25">
      <c r="A155" s="2">
        <v>42996</v>
      </c>
      <c r="B155" s="38">
        <v>13.3</v>
      </c>
      <c r="C155" s="38">
        <v>36.960963999999997</v>
      </c>
      <c r="D155" s="38">
        <v>12.49</v>
      </c>
      <c r="E155" s="38">
        <v>96.870002999999997</v>
      </c>
      <c r="F155" s="38">
        <v>158.91000399999999</v>
      </c>
      <c r="G155" s="38">
        <v>245.66999799999999</v>
      </c>
      <c r="H155" s="15">
        <f t="shared" si="23"/>
        <v>6.2300319488817986E-2</v>
      </c>
      <c r="I155" s="15">
        <f t="shared" si="24"/>
        <v>4.8648763863564769E-3</v>
      </c>
      <c r="J155" s="15">
        <f t="shared" si="25"/>
        <v>8.0128205128203412E-4</v>
      </c>
      <c r="K155" s="15">
        <f t="shared" si="26"/>
        <v>1.7862824794847534E-2</v>
      </c>
      <c r="L155" s="15">
        <f t="shared" si="27"/>
        <v>1.2681659605934956E-2</v>
      </c>
      <c r="M155" s="15">
        <f t="shared" si="28"/>
        <v>-3.5339851850157866E-2</v>
      </c>
      <c r="N155" s="7">
        <f t="shared" si="22"/>
        <v>4.2481253220627551E-3</v>
      </c>
      <c r="O155" s="5">
        <v>7.9592318143466073E-4</v>
      </c>
      <c r="Q155" s="6">
        <f t="shared" si="29"/>
        <v>3.8698828838134637E-3</v>
      </c>
      <c r="R155" s="6">
        <f t="shared" si="30"/>
        <v>2.7085820545054728E-3</v>
      </c>
    </row>
    <row r="156" spans="1:18" x14ac:dyDescent="0.25">
      <c r="A156" s="2">
        <v>43003</v>
      </c>
      <c r="B156" s="38">
        <v>12.75</v>
      </c>
      <c r="C156" s="38">
        <v>37.855663</v>
      </c>
      <c r="D156" s="38">
        <v>12.52</v>
      </c>
      <c r="E156" s="38">
        <v>99.050003000000004</v>
      </c>
      <c r="F156" s="38">
        <v>156.679993</v>
      </c>
      <c r="G156" s="38">
        <v>247.509995</v>
      </c>
      <c r="H156" s="15">
        <f t="shared" si="23"/>
        <v>-4.135338345864667E-2</v>
      </c>
      <c r="I156" s="15">
        <f t="shared" si="24"/>
        <v>2.4206592663546408E-2</v>
      </c>
      <c r="J156" s="15">
        <f t="shared" si="25"/>
        <v>2.4019215372297325E-3</v>
      </c>
      <c r="K156" s="15">
        <f t="shared" si="26"/>
        <v>2.2504386626270745E-2</v>
      </c>
      <c r="L156" s="15">
        <f t="shared" si="27"/>
        <v>-1.4033169365472992E-2</v>
      </c>
      <c r="M156" s="15">
        <f t="shared" si="28"/>
        <v>7.4897098342468788E-3</v>
      </c>
      <c r="N156" s="7">
        <f t="shared" si="22"/>
        <v>-2.2535004841400265E-4</v>
      </c>
      <c r="O156" s="5">
        <v>6.8499717045859927E-3</v>
      </c>
      <c r="Q156" s="6">
        <f t="shared" si="29"/>
        <v>2.6192471778114447E-3</v>
      </c>
      <c r="R156" s="6">
        <f t="shared" si="30"/>
        <v>3.2185476905423316E-3</v>
      </c>
    </row>
    <row r="157" spans="1:18" x14ac:dyDescent="0.25">
      <c r="A157" s="2">
        <v>43010</v>
      </c>
      <c r="B157" s="38">
        <v>13.23</v>
      </c>
      <c r="C157" s="38">
        <v>39.396529999999998</v>
      </c>
      <c r="D157" s="38">
        <v>12.56</v>
      </c>
      <c r="E157" s="38">
        <v>98.900002000000001</v>
      </c>
      <c r="F157" s="38">
        <v>159.60000600000001</v>
      </c>
      <c r="G157" s="38">
        <v>256.76998900000001</v>
      </c>
      <c r="H157" s="15">
        <f t="shared" si="23"/>
        <v>3.7647058823529443E-2</v>
      </c>
      <c r="I157" s="15">
        <f t="shared" si="24"/>
        <v>4.070373830198136E-2</v>
      </c>
      <c r="J157" s="15">
        <f t="shared" si="25"/>
        <v>3.194888178913812E-3</v>
      </c>
      <c r="K157" s="15">
        <f t="shared" si="26"/>
        <v>-1.5143967234408176E-3</v>
      </c>
      <c r="L157" s="15">
        <f t="shared" si="27"/>
        <v>1.8636795573510216E-2</v>
      </c>
      <c r="M157" s="15">
        <f t="shared" si="28"/>
        <v>3.7412606307070571E-2</v>
      </c>
      <c r="N157" s="7">
        <f t="shared" si="22"/>
        <v>1.1962493470499977E-2</v>
      </c>
      <c r="O157" s="5">
        <v>1.1895866302212583E-2</v>
      </c>
      <c r="Q157" s="6">
        <f t="shared" si="29"/>
        <v>3.3731525329391584E-3</v>
      </c>
      <c r="R157" s="6">
        <f t="shared" si="30"/>
        <v>3.0384761110768439E-3</v>
      </c>
    </row>
    <row r="158" spans="1:18" x14ac:dyDescent="0.25">
      <c r="A158" s="2">
        <v>43017</v>
      </c>
      <c r="B158" s="38">
        <v>14.22</v>
      </c>
      <c r="C158" s="38">
        <v>39.436290999999997</v>
      </c>
      <c r="D158" s="38">
        <v>12.58</v>
      </c>
      <c r="E158" s="38">
        <v>97.68</v>
      </c>
      <c r="F158" s="38">
        <v>165.36999499999999</v>
      </c>
      <c r="G158" s="38">
        <v>254.990005</v>
      </c>
      <c r="H158" s="15">
        <f t="shared" si="23"/>
        <v>7.4829931972789129E-2</v>
      </c>
      <c r="I158" s="15">
        <f t="shared" si="24"/>
        <v>1.0092513223880022E-3</v>
      </c>
      <c r="J158" s="15">
        <f t="shared" si="25"/>
        <v>1.5923566878980552E-3</v>
      </c>
      <c r="K158" s="15">
        <f t="shared" si="26"/>
        <v>-1.2335712591795436E-2</v>
      </c>
      <c r="L158" s="15">
        <f t="shared" si="27"/>
        <v>3.6152811924079632E-2</v>
      </c>
      <c r="M158" s="15">
        <f t="shared" si="28"/>
        <v>-6.9322120039504035E-3</v>
      </c>
      <c r="N158" s="7">
        <f t="shared" si="22"/>
        <v>1.002766259274983E-2</v>
      </c>
      <c r="O158" s="5">
        <v>1.5062168815003032E-3</v>
      </c>
      <c r="Q158" s="6">
        <f t="shared" si="29"/>
        <v>4.3612896005019849E-3</v>
      </c>
      <c r="R158" s="6">
        <f t="shared" si="30"/>
        <v>2.7143343636641826E-3</v>
      </c>
    </row>
    <row r="159" spans="1:18" x14ac:dyDescent="0.25">
      <c r="A159" s="2">
        <v>43024</v>
      </c>
      <c r="B159" s="38">
        <v>13.81</v>
      </c>
      <c r="C159" s="38">
        <v>40.191817999999998</v>
      </c>
      <c r="D159" s="38">
        <v>12.67</v>
      </c>
      <c r="E159" s="38">
        <v>98.940002000000007</v>
      </c>
      <c r="F159" s="38">
        <v>166.300003</v>
      </c>
      <c r="G159" s="38">
        <v>264.51998900000001</v>
      </c>
      <c r="H159" s="15">
        <f t="shared" si="23"/>
        <v>-2.8832630098452893E-2</v>
      </c>
      <c r="I159" s="15">
        <f t="shared" si="24"/>
        <v>1.9158165761582416E-2</v>
      </c>
      <c r="J159" s="15">
        <f t="shared" si="25"/>
        <v>7.1542130365659668E-3</v>
      </c>
      <c r="K159" s="15">
        <f t="shared" si="26"/>
        <v>1.2899283374283374E-2</v>
      </c>
      <c r="L159" s="15">
        <f t="shared" si="27"/>
        <v>5.6238013431639464E-3</v>
      </c>
      <c r="M159" s="15">
        <f t="shared" si="28"/>
        <v>3.7373951186831865E-2</v>
      </c>
      <c r="N159" s="7">
        <f t="shared" si="22"/>
        <v>8.3123471916825616E-3</v>
      </c>
      <c r="O159" s="5">
        <v>2.4245096053579188E-3</v>
      </c>
      <c r="Q159" s="6">
        <f t="shared" si="29"/>
        <v>4.7425411318319033E-3</v>
      </c>
      <c r="R159" s="6">
        <f t="shared" si="30"/>
        <v>2.9312043965282436E-3</v>
      </c>
    </row>
    <row r="160" spans="1:18" x14ac:dyDescent="0.25">
      <c r="A160" s="2">
        <v>43031</v>
      </c>
      <c r="B160" s="38">
        <v>11.84</v>
      </c>
      <c r="C160" s="38">
        <v>44.138427999999998</v>
      </c>
      <c r="D160" s="38">
        <v>12.75</v>
      </c>
      <c r="E160" s="38">
        <v>99.010002</v>
      </c>
      <c r="F160" s="38">
        <v>165.38999899999999</v>
      </c>
      <c r="G160" s="38">
        <v>264.33999599999999</v>
      </c>
      <c r="H160" s="15">
        <f t="shared" si="23"/>
        <v>-0.14265025343953661</v>
      </c>
      <c r="I160" s="15">
        <f t="shared" si="24"/>
        <v>9.8194363837933382E-2</v>
      </c>
      <c r="J160" s="15">
        <f t="shared" si="25"/>
        <v>6.3141278610891931E-3</v>
      </c>
      <c r="K160" s="15">
        <f t="shared" si="26"/>
        <v>7.0749948034156275E-4</v>
      </c>
      <c r="L160" s="15">
        <f t="shared" si="27"/>
        <v>-5.472062438868476E-3</v>
      </c>
      <c r="M160" s="15">
        <f t="shared" si="28"/>
        <v>-6.804514119347876E-4</v>
      </c>
      <c r="N160" s="7">
        <f t="shared" si="22"/>
        <v>5.3662900207971699E-4</v>
      </c>
      <c r="O160" s="5">
        <v>3.8172729086771271E-3</v>
      </c>
      <c r="Q160" s="6">
        <f t="shared" si="29"/>
        <v>4.6970774243198033E-3</v>
      </c>
      <c r="R160" s="6">
        <f t="shared" si="30"/>
        <v>3.0898650677877817E-3</v>
      </c>
    </row>
    <row r="161" spans="1:18" x14ac:dyDescent="0.25">
      <c r="A161" s="2">
        <v>43038</v>
      </c>
      <c r="B161" s="38">
        <v>10.99</v>
      </c>
      <c r="C161" s="38">
        <v>45.222008000000002</v>
      </c>
      <c r="D161" s="38">
        <v>12.68</v>
      </c>
      <c r="E161" s="38">
        <v>103.529999</v>
      </c>
      <c r="F161" s="38">
        <v>166.91000399999999</v>
      </c>
      <c r="G161" s="38">
        <v>261.76001000000002</v>
      </c>
      <c r="H161" s="15">
        <f t="shared" si="23"/>
        <v>-7.1790540540540515E-2</v>
      </c>
      <c r="I161" s="15">
        <f t="shared" si="24"/>
        <v>2.4549582962039448E-2</v>
      </c>
      <c r="J161" s="15">
        <f t="shared" si="25"/>
        <v>-5.4901960784313952E-3</v>
      </c>
      <c r="K161" s="15">
        <f t="shared" si="26"/>
        <v>4.5651923125908066E-2</v>
      </c>
      <c r="L161" s="15">
        <f t="shared" si="27"/>
        <v>9.1904287392854857E-3</v>
      </c>
      <c r="M161" s="15">
        <f t="shared" si="28"/>
        <v>-9.760104558675875E-3</v>
      </c>
      <c r="N161" s="7">
        <f t="shared" si="22"/>
        <v>-2.4605546934652004E-3</v>
      </c>
      <c r="O161" s="5">
        <v>2.3860712689393842E-3</v>
      </c>
      <c r="Q161" s="6">
        <f t="shared" si="29"/>
        <v>4.4291220055190815E-3</v>
      </c>
      <c r="R161" s="6">
        <f t="shared" ref="R161" si="31">AVERAGE(O150:O161)</f>
        <v>4.4834441514945977E-3</v>
      </c>
    </row>
    <row r="162" spans="1:18" x14ac:dyDescent="0.25">
      <c r="B162" s="38"/>
      <c r="C162" s="38"/>
      <c r="D162" s="38"/>
      <c r="E162" s="38"/>
      <c r="F162" s="38"/>
      <c r="G162" s="38"/>
      <c r="N162" s="7"/>
      <c r="Q162" s="6"/>
      <c r="R162" s="6"/>
    </row>
    <row r="163" spans="1:18" x14ac:dyDescent="0.25">
      <c r="A163" t="s">
        <v>9</v>
      </c>
      <c r="B163"/>
      <c r="C163"/>
      <c r="D163"/>
      <c r="H163" s="39">
        <f>AVERAGE(H6:H161)</f>
        <v>1.3185796453276142E-2</v>
      </c>
      <c r="I163" s="39">
        <f t="shared" ref="I163:N163" si="32">AVERAGE(I6:I161)</f>
        <v>3.0283121984758556E-3</v>
      </c>
      <c r="J163" s="39">
        <f t="shared" si="32"/>
        <v>2.4707924735015018E-3</v>
      </c>
      <c r="K163" s="39">
        <f t="shared" si="32"/>
        <v>2.5543856887291993E-3</v>
      </c>
      <c r="L163" s="39">
        <f t="shared" si="32"/>
        <v>4.4325805421549548E-3</v>
      </c>
      <c r="M163" s="39">
        <f t="shared" si="32"/>
        <v>4.2176520294609594E-3</v>
      </c>
      <c r="N163" s="39">
        <f t="shared" si="32"/>
        <v>3.5236820696882619E-3</v>
      </c>
      <c r="O163" s="5">
        <v>1.6466082271425202E-3</v>
      </c>
    </row>
    <row r="164" spans="1:18" x14ac:dyDescent="0.25">
      <c r="A164" t="s">
        <v>10</v>
      </c>
      <c r="B164"/>
      <c r="C164"/>
      <c r="D164"/>
      <c r="H164" s="15">
        <f>_xlfn.STDEV.S(H6:H161)</f>
        <v>9.5332854455297628E-2</v>
      </c>
      <c r="I164" s="15">
        <f t="shared" ref="I164:N164" si="33">_xlfn.STDEV.S(I6:I161)</f>
        <v>3.1582207174369423E-2</v>
      </c>
      <c r="J164" s="15">
        <f t="shared" si="33"/>
        <v>1.1740677699179917E-2</v>
      </c>
      <c r="K164" s="15">
        <f t="shared" si="33"/>
        <v>3.863959945289288E-2</v>
      </c>
      <c r="L164" s="15">
        <f t="shared" si="33"/>
        <v>2.1223790812368259E-2</v>
      </c>
      <c r="M164" s="15">
        <f t="shared" si="33"/>
        <v>2.5393917265201654E-2</v>
      </c>
      <c r="N164" s="15">
        <f t="shared" si="33"/>
        <v>1.0709160758209322E-2</v>
      </c>
      <c r="O164" s="5">
        <v>1.5900047210358023E-2</v>
      </c>
    </row>
    <row r="165" spans="1:18" x14ac:dyDescent="0.25">
      <c r="A165" t="s">
        <v>11</v>
      </c>
      <c r="B165"/>
      <c r="C165"/>
      <c r="D165"/>
      <c r="H165" s="39">
        <f>H163/H164</f>
        <v>0.13831324498375397</v>
      </c>
      <c r="I165" s="39">
        <f t="shared" ref="I165:N165" si="34">I163/I164</f>
        <v>9.5886654841954355E-2</v>
      </c>
      <c r="J165" s="39">
        <f t="shared" si="34"/>
        <v>0.21044717662883175</v>
      </c>
      <c r="K165" s="39">
        <f t="shared" si="34"/>
        <v>6.6107975364583058E-2</v>
      </c>
      <c r="L165" s="39">
        <f t="shared" si="34"/>
        <v>0.20884961510136299</v>
      </c>
      <c r="M165" s="39">
        <f t="shared" si="34"/>
        <v>0.16608906713422211</v>
      </c>
      <c r="N165" s="39">
        <f t="shared" si="34"/>
        <v>0.3290343799337509</v>
      </c>
      <c r="O165" s="5">
        <v>0.10355995836728357</v>
      </c>
    </row>
    <row r="166" spans="1:18" x14ac:dyDescent="0.25">
      <c r="B166"/>
      <c r="C166"/>
      <c r="D166"/>
    </row>
    <row r="167" spans="1:18" x14ac:dyDescent="0.25">
      <c r="B167"/>
      <c r="C167"/>
      <c r="D167"/>
    </row>
    <row r="168" spans="1:18" x14ac:dyDescent="0.25">
      <c r="B168"/>
      <c r="C168"/>
      <c r="D168"/>
    </row>
    <row r="169" spans="1:18" x14ac:dyDescent="0.25">
      <c r="B169"/>
      <c r="C169"/>
      <c r="D169"/>
    </row>
    <row r="170" spans="1:18" x14ac:dyDescent="0.25">
      <c r="B170"/>
      <c r="C170"/>
      <c r="D170"/>
    </row>
    <row r="171" spans="1:18" x14ac:dyDescent="0.25">
      <c r="B171"/>
      <c r="C171"/>
      <c r="D171"/>
    </row>
    <row r="172" spans="1:18" x14ac:dyDescent="0.25">
      <c r="B172"/>
      <c r="C172"/>
      <c r="D172"/>
    </row>
    <row r="173" spans="1:18" x14ac:dyDescent="0.25">
      <c r="B173"/>
      <c r="C173"/>
      <c r="D173"/>
    </row>
    <row r="174" spans="1:18" x14ac:dyDescent="0.25">
      <c r="B174"/>
      <c r="C174"/>
      <c r="D174"/>
    </row>
    <row r="175" spans="1:18" x14ac:dyDescent="0.25">
      <c r="B175"/>
      <c r="C175"/>
      <c r="D175"/>
    </row>
    <row r="176" spans="1:18" x14ac:dyDescent="0.25">
      <c r="B176"/>
      <c r="C176"/>
      <c r="D176"/>
    </row>
    <row r="177" spans="2:4" x14ac:dyDescent="0.25">
      <c r="B177"/>
      <c r="C177"/>
      <c r="D177"/>
    </row>
    <row r="178" spans="2:4" x14ac:dyDescent="0.25">
      <c r="B178"/>
      <c r="C178"/>
      <c r="D178"/>
    </row>
    <row r="179" spans="2:4" x14ac:dyDescent="0.25">
      <c r="B179"/>
      <c r="C179"/>
      <c r="D179"/>
    </row>
    <row r="180" spans="2:4" x14ac:dyDescent="0.25">
      <c r="B180"/>
      <c r="C180"/>
      <c r="D180"/>
    </row>
    <row r="181" spans="2:4" x14ac:dyDescent="0.25">
      <c r="B181"/>
      <c r="C181"/>
      <c r="D181"/>
    </row>
    <row r="182" spans="2:4" x14ac:dyDescent="0.25">
      <c r="B182"/>
      <c r="C182"/>
      <c r="D182"/>
    </row>
    <row r="183" spans="2:4" x14ac:dyDescent="0.25">
      <c r="B183"/>
      <c r="C183"/>
      <c r="D183"/>
    </row>
    <row r="184" spans="2:4" x14ac:dyDescent="0.25">
      <c r="B184"/>
      <c r="C184"/>
      <c r="D184"/>
    </row>
    <row r="185" spans="2:4" x14ac:dyDescent="0.25">
      <c r="B185"/>
      <c r="C185"/>
      <c r="D185"/>
    </row>
    <row r="186" spans="2:4" x14ac:dyDescent="0.25">
      <c r="B186"/>
      <c r="C186"/>
      <c r="D186"/>
    </row>
    <row r="187" spans="2:4" x14ac:dyDescent="0.25">
      <c r="B187"/>
      <c r="C187"/>
      <c r="D187"/>
    </row>
    <row r="188" spans="2:4" x14ac:dyDescent="0.25">
      <c r="B188"/>
      <c r="C188"/>
      <c r="D188"/>
    </row>
    <row r="189" spans="2:4" x14ac:dyDescent="0.25">
      <c r="B189"/>
      <c r="C189"/>
      <c r="D189"/>
    </row>
    <row r="190" spans="2:4" x14ac:dyDescent="0.25">
      <c r="B190"/>
      <c r="C190"/>
      <c r="D190"/>
    </row>
    <row r="191" spans="2:4" x14ac:dyDescent="0.25">
      <c r="B191"/>
      <c r="C191"/>
      <c r="D191"/>
    </row>
    <row r="192" spans="2:4" x14ac:dyDescent="0.25">
      <c r="B192"/>
      <c r="C192"/>
      <c r="D192"/>
    </row>
    <row r="193" spans="2:4" x14ac:dyDescent="0.25">
      <c r="B193"/>
      <c r="C193"/>
      <c r="D193"/>
    </row>
    <row r="194" spans="2:4" x14ac:dyDescent="0.25">
      <c r="B194"/>
      <c r="C194"/>
      <c r="D194"/>
    </row>
    <row r="195" spans="2:4" x14ac:dyDescent="0.25">
      <c r="B195"/>
      <c r="C195"/>
      <c r="D195"/>
    </row>
    <row r="196" spans="2:4" x14ac:dyDescent="0.25">
      <c r="B196"/>
      <c r="C196"/>
      <c r="D196"/>
    </row>
    <row r="197" spans="2:4" x14ac:dyDescent="0.25">
      <c r="B197"/>
      <c r="C197"/>
      <c r="D197"/>
    </row>
    <row r="198" spans="2:4" x14ac:dyDescent="0.25">
      <c r="B198"/>
      <c r="C198"/>
      <c r="D198"/>
    </row>
    <row r="199" spans="2:4" x14ac:dyDescent="0.25">
      <c r="B199"/>
      <c r="C199"/>
      <c r="D199"/>
    </row>
    <row r="200" spans="2:4" x14ac:dyDescent="0.25">
      <c r="B200"/>
      <c r="C200"/>
      <c r="D200"/>
    </row>
    <row r="201" spans="2:4" x14ac:dyDescent="0.25">
      <c r="B201"/>
      <c r="C201"/>
      <c r="D201"/>
    </row>
    <row r="202" spans="2:4" x14ac:dyDescent="0.25">
      <c r="B202"/>
      <c r="C202"/>
      <c r="D202"/>
    </row>
    <row r="203" spans="2:4" x14ac:dyDescent="0.25">
      <c r="B203"/>
      <c r="C203"/>
      <c r="D203"/>
    </row>
    <row r="204" spans="2:4" x14ac:dyDescent="0.25">
      <c r="B204"/>
      <c r="C204"/>
      <c r="D204"/>
    </row>
    <row r="205" spans="2:4" x14ac:dyDescent="0.25">
      <c r="B205"/>
      <c r="C205"/>
      <c r="D205"/>
    </row>
    <row r="206" spans="2:4" x14ac:dyDescent="0.25">
      <c r="B206"/>
      <c r="C206"/>
      <c r="D206"/>
    </row>
    <row r="207" spans="2:4" x14ac:dyDescent="0.25">
      <c r="B207"/>
      <c r="C207"/>
      <c r="D207"/>
    </row>
    <row r="208" spans="2:4" x14ac:dyDescent="0.25">
      <c r="B208"/>
      <c r="C208"/>
      <c r="D208"/>
    </row>
    <row r="209" spans="2:4" x14ac:dyDescent="0.25">
      <c r="B209"/>
      <c r="C209"/>
      <c r="D209"/>
    </row>
    <row r="210" spans="2:4" x14ac:dyDescent="0.25">
      <c r="B210"/>
      <c r="C210"/>
      <c r="D210"/>
    </row>
    <row r="211" spans="2:4" x14ac:dyDescent="0.25">
      <c r="B211"/>
      <c r="C211"/>
      <c r="D211"/>
    </row>
    <row r="212" spans="2:4" x14ac:dyDescent="0.25">
      <c r="B212"/>
      <c r="C212"/>
      <c r="D212"/>
    </row>
    <row r="213" spans="2:4" x14ac:dyDescent="0.25">
      <c r="B213"/>
      <c r="C213"/>
      <c r="D213"/>
    </row>
    <row r="214" spans="2:4" x14ac:dyDescent="0.25">
      <c r="B214"/>
      <c r="C214"/>
      <c r="D214"/>
    </row>
    <row r="215" spans="2:4" x14ac:dyDescent="0.25">
      <c r="B215"/>
      <c r="C215"/>
      <c r="D215"/>
    </row>
    <row r="216" spans="2:4" x14ac:dyDescent="0.25">
      <c r="B216"/>
      <c r="C216"/>
      <c r="D216"/>
    </row>
    <row r="217" spans="2:4" x14ac:dyDescent="0.25">
      <c r="B217"/>
      <c r="C217"/>
      <c r="D217"/>
    </row>
    <row r="218" spans="2:4" x14ac:dyDescent="0.25">
      <c r="B218"/>
      <c r="C218"/>
      <c r="D218"/>
    </row>
    <row r="219" spans="2:4" x14ac:dyDescent="0.25">
      <c r="B219"/>
      <c r="C219"/>
      <c r="D219"/>
    </row>
    <row r="220" spans="2:4" x14ac:dyDescent="0.25">
      <c r="B220"/>
      <c r="C220"/>
      <c r="D220"/>
    </row>
    <row r="221" spans="2:4" x14ac:dyDescent="0.25">
      <c r="B221"/>
      <c r="C221"/>
      <c r="D221"/>
    </row>
    <row r="222" spans="2:4" x14ac:dyDescent="0.25">
      <c r="B222"/>
      <c r="C222"/>
      <c r="D222"/>
    </row>
    <row r="223" spans="2:4" x14ac:dyDescent="0.25">
      <c r="B223"/>
      <c r="C223"/>
      <c r="D223"/>
    </row>
    <row r="224" spans="2:4" x14ac:dyDescent="0.25">
      <c r="B224"/>
      <c r="C224"/>
      <c r="D224"/>
    </row>
    <row r="225" spans="2:4" x14ac:dyDescent="0.25">
      <c r="B225"/>
      <c r="C225"/>
      <c r="D225"/>
    </row>
    <row r="226" spans="2:4" x14ac:dyDescent="0.25">
      <c r="B226"/>
      <c r="C226"/>
      <c r="D226"/>
    </row>
    <row r="227" spans="2:4" x14ac:dyDescent="0.25">
      <c r="B227"/>
      <c r="C227"/>
      <c r="D227"/>
    </row>
    <row r="228" spans="2:4" x14ac:dyDescent="0.25">
      <c r="B228"/>
      <c r="C228"/>
      <c r="D228"/>
    </row>
    <row r="229" spans="2:4" x14ac:dyDescent="0.25">
      <c r="B229"/>
      <c r="C229"/>
      <c r="D229"/>
    </row>
    <row r="230" spans="2:4" x14ac:dyDescent="0.25">
      <c r="B230"/>
      <c r="C230"/>
      <c r="D230"/>
    </row>
    <row r="231" spans="2:4" x14ac:dyDescent="0.25">
      <c r="B231"/>
      <c r="C231"/>
      <c r="D231"/>
    </row>
    <row r="232" spans="2:4" x14ac:dyDescent="0.25">
      <c r="B232"/>
      <c r="C232"/>
      <c r="D232"/>
    </row>
    <row r="233" spans="2:4" x14ac:dyDescent="0.25">
      <c r="B233"/>
      <c r="C233"/>
      <c r="D233"/>
    </row>
    <row r="234" spans="2:4" x14ac:dyDescent="0.25">
      <c r="B234"/>
      <c r="C234"/>
      <c r="D234"/>
    </row>
    <row r="235" spans="2:4" x14ac:dyDescent="0.25">
      <c r="B235"/>
      <c r="C235"/>
      <c r="D235"/>
    </row>
    <row r="236" spans="2:4" x14ac:dyDescent="0.25">
      <c r="B236"/>
      <c r="C236"/>
      <c r="D236"/>
    </row>
    <row r="237" spans="2:4" x14ac:dyDescent="0.25">
      <c r="B237"/>
      <c r="C237"/>
      <c r="D237"/>
    </row>
    <row r="238" spans="2:4" x14ac:dyDescent="0.25">
      <c r="B238"/>
      <c r="C238"/>
      <c r="D238"/>
    </row>
    <row r="239" spans="2:4" x14ac:dyDescent="0.25">
      <c r="B239"/>
      <c r="C239"/>
      <c r="D239"/>
    </row>
    <row r="240" spans="2:4" x14ac:dyDescent="0.25">
      <c r="B240"/>
      <c r="C240"/>
      <c r="D240"/>
    </row>
    <row r="241" spans="2:4" x14ac:dyDescent="0.25">
      <c r="B241"/>
      <c r="C241"/>
      <c r="D241"/>
    </row>
    <row r="242" spans="2:4" x14ac:dyDescent="0.25">
      <c r="B242"/>
      <c r="C242"/>
      <c r="D242"/>
    </row>
    <row r="243" spans="2:4" x14ac:dyDescent="0.25">
      <c r="B243"/>
      <c r="C243"/>
      <c r="D243"/>
    </row>
    <row r="244" spans="2:4" x14ac:dyDescent="0.25">
      <c r="B244"/>
      <c r="C244"/>
      <c r="D244"/>
    </row>
    <row r="245" spans="2:4" x14ac:dyDescent="0.25">
      <c r="B245"/>
      <c r="C245"/>
      <c r="D245"/>
    </row>
    <row r="246" spans="2:4" x14ac:dyDescent="0.25">
      <c r="B246"/>
      <c r="C246"/>
      <c r="D246"/>
    </row>
    <row r="247" spans="2:4" x14ac:dyDescent="0.25">
      <c r="B247"/>
      <c r="C247"/>
      <c r="D247"/>
    </row>
    <row r="248" spans="2:4" x14ac:dyDescent="0.25">
      <c r="B248"/>
      <c r="C248"/>
      <c r="D248"/>
    </row>
    <row r="249" spans="2:4" x14ac:dyDescent="0.25">
      <c r="B249"/>
      <c r="C249"/>
      <c r="D249"/>
    </row>
    <row r="250" spans="2:4" x14ac:dyDescent="0.25">
      <c r="B250"/>
      <c r="C250"/>
      <c r="D250"/>
    </row>
    <row r="251" spans="2:4" x14ac:dyDescent="0.25">
      <c r="B251"/>
      <c r="C251"/>
      <c r="D251"/>
    </row>
    <row r="252" spans="2:4" x14ac:dyDescent="0.25">
      <c r="B252"/>
      <c r="C252"/>
      <c r="D252"/>
    </row>
    <row r="253" spans="2:4" x14ac:dyDescent="0.25">
      <c r="B253"/>
      <c r="C253"/>
      <c r="D253"/>
    </row>
    <row r="254" spans="2:4" x14ac:dyDescent="0.25">
      <c r="B254"/>
      <c r="C254"/>
      <c r="D254"/>
    </row>
    <row r="255" spans="2:4" x14ac:dyDescent="0.25">
      <c r="B255"/>
      <c r="C255"/>
      <c r="D255"/>
    </row>
    <row r="256" spans="2:4" x14ac:dyDescent="0.25">
      <c r="B256"/>
      <c r="C256"/>
      <c r="D256"/>
    </row>
    <row r="257" spans="2:4" x14ac:dyDescent="0.25">
      <c r="B257"/>
      <c r="C257"/>
      <c r="D257"/>
    </row>
    <row r="258" spans="2:4" x14ac:dyDescent="0.25">
      <c r="B258"/>
      <c r="C258"/>
      <c r="D258"/>
    </row>
    <row r="259" spans="2:4" x14ac:dyDescent="0.25">
      <c r="B259"/>
      <c r="C259"/>
      <c r="D259"/>
    </row>
    <row r="260" spans="2:4" x14ac:dyDescent="0.25">
      <c r="B260"/>
      <c r="C260"/>
      <c r="D260"/>
    </row>
    <row r="261" spans="2:4" x14ac:dyDescent="0.25">
      <c r="B261"/>
      <c r="C261"/>
      <c r="D261"/>
    </row>
    <row r="262" spans="2:4" x14ac:dyDescent="0.25">
      <c r="B262"/>
      <c r="C262"/>
      <c r="D262"/>
    </row>
    <row r="263" spans="2:4" x14ac:dyDescent="0.25">
      <c r="B263"/>
      <c r="C263"/>
      <c r="D263"/>
    </row>
    <row r="264" spans="2:4" x14ac:dyDescent="0.25">
      <c r="B264"/>
      <c r="C264"/>
      <c r="D264"/>
    </row>
    <row r="265" spans="2:4" x14ac:dyDescent="0.25">
      <c r="B265"/>
      <c r="C265"/>
      <c r="D265"/>
    </row>
    <row r="266" spans="2:4" x14ac:dyDescent="0.25">
      <c r="B266"/>
      <c r="C266"/>
      <c r="D266"/>
    </row>
    <row r="267" spans="2:4" x14ac:dyDescent="0.25">
      <c r="B267"/>
      <c r="C267"/>
      <c r="D267"/>
    </row>
    <row r="268" spans="2:4" x14ac:dyDescent="0.25">
      <c r="B268"/>
      <c r="C268"/>
      <c r="D268"/>
    </row>
    <row r="269" spans="2:4" x14ac:dyDescent="0.25">
      <c r="B269"/>
      <c r="C269"/>
      <c r="D269"/>
    </row>
    <row r="270" spans="2:4" x14ac:dyDescent="0.25">
      <c r="B270"/>
      <c r="C270"/>
      <c r="D270"/>
    </row>
    <row r="271" spans="2:4" x14ac:dyDescent="0.25">
      <c r="B271"/>
      <c r="C271"/>
      <c r="D271"/>
    </row>
    <row r="272" spans="2:4" x14ac:dyDescent="0.25">
      <c r="B272"/>
      <c r="C272"/>
      <c r="D272"/>
    </row>
    <row r="273" spans="2:4" x14ac:dyDescent="0.25">
      <c r="B273"/>
      <c r="C273"/>
      <c r="D273"/>
    </row>
    <row r="274" spans="2:4" x14ac:dyDescent="0.25">
      <c r="B274"/>
      <c r="C274"/>
      <c r="D274"/>
    </row>
    <row r="275" spans="2:4" x14ac:dyDescent="0.25">
      <c r="B275"/>
      <c r="C275"/>
      <c r="D275"/>
    </row>
    <row r="276" spans="2:4" x14ac:dyDescent="0.25">
      <c r="B276"/>
      <c r="C276"/>
      <c r="D276"/>
    </row>
    <row r="277" spans="2:4" x14ac:dyDescent="0.25">
      <c r="B277"/>
      <c r="C277"/>
      <c r="D277"/>
    </row>
    <row r="278" spans="2:4" x14ac:dyDescent="0.25">
      <c r="B278"/>
      <c r="C278"/>
      <c r="D278"/>
    </row>
    <row r="279" spans="2:4" x14ac:dyDescent="0.25">
      <c r="B279"/>
      <c r="C279"/>
      <c r="D279"/>
    </row>
    <row r="280" spans="2:4" x14ac:dyDescent="0.25">
      <c r="B280"/>
      <c r="C280"/>
      <c r="D280"/>
    </row>
    <row r="281" spans="2:4" x14ac:dyDescent="0.25">
      <c r="B281"/>
      <c r="C281"/>
      <c r="D281"/>
    </row>
    <row r="282" spans="2:4" x14ac:dyDescent="0.25">
      <c r="B282"/>
      <c r="C282"/>
      <c r="D282"/>
    </row>
    <row r="283" spans="2:4" x14ac:dyDescent="0.25">
      <c r="B283"/>
      <c r="C283"/>
      <c r="D283"/>
    </row>
    <row r="284" spans="2:4" x14ac:dyDescent="0.25">
      <c r="B284"/>
      <c r="C284"/>
      <c r="D284"/>
    </row>
    <row r="285" spans="2:4" x14ac:dyDescent="0.25">
      <c r="B285"/>
      <c r="C285"/>
      <c r="D285"/>
    </row>
    <row r="286" spans="2:4" x14ac:dyDescent="0.25">
      <c r="B286"/>
      <c r="C286"/>
      <c r="D286"/>
    </row>
    <row r="287" spans="2:4" x14ac:dyDescent="0.25">
      <c r="B287"/>
      <c r="C287"/>
      <c r="D287"/>
    </row>
    <row r="288" spans="2:4" x14ac:dyDescent="0.25">
      <c r="B288"/>
      <c r="C288"/>
      <c r="D288"/>
    </row>
    <row r="289" spans="2:4" x14ac:dyDescent="0.25">
      <c r="B289"/>
      <c r="C289"/>
      <c r="D289"/>
    </row>
    <row r="290" spans="2:4" x14ac:dyDescent="0.25">
      <c r="B290"/>
      <c r="C290"/>
      <c r="D290"/>
    </row>
    <row r="291" spans="2:4" x14ac:dyDescent="0.25">
      <c r="B291"/>
      <c r="C291"/>
      <c r="D291"/>
    </row>
    <row r="292" spans="2:4" x14ac:dyDescent="0.25">
      <c r="B292"/>
      <c r="C292"/>
      <c r="D292"/>
    </row>
    <row r="293" spans="2:4" x14ac:dyDescent="0.25">
      <c r="B293"/>
      <c r="C293"/>
      <c r="D293"/>
    </row>
    <row r="294" spans="2:4" x14ac:dyDescent="0.25">
      <c r="B294"/>
      <c r="C294"/>
      <c r="D294"/>
    </row>
    <row r="295" spans="2:4" x14ac:dyDescent="0.25">
      <c r="B295"/>
      <c r="C295"/>
      <c r="D295"/>
    </row>
    <row r="296" spans="2:4" x14ac:dyDescent="0.25">
      <c r="B296"/>
      <c r="C296"/>
      <c r="D296"/>
    </row>
    <row r="297" spans="2:4" x14ac:dyDescent="0.25">
      <c r="B297"/>
      <c r="C297"/>
      <c r="D297"/>
    </row>
    <row r="298" spans="2:4" x14ac:dyDescent="0.25">
      <c r="B298"/>
      <c r="C298"/>
      <c r="D298"/>
    </row>
    <row r="299" spans="2:4" x14ac:dyDescent="0.25">
      <c r="B299"/>
      <c r="C299"/>
      <c r="D299"/>
    </row>
    <row r="300" spans="2:4" x14ac:dyDescent="0.25">
      <c r="B300"/>
      <c r="C300"/>
      <c r="D300"/>
    </row>
    <row r="301" spans="2:4" x14ac:dyDescent="0.25">
      <c r="B301"/>
      <c r="C301"/>
      <c r="D301"/>
    </row>
    <row r="302" spans="2:4" x14ac:dyDescent="0.25">
      <c r="B302"/>
      <c r="C302"/>
      <c r="D302"/>
    </row>
    <row r="303" spans="2:4" x14ac:dyDescent="0.25">
      <c r="B303"/>
      <c r="C303"/>
      <c r="D303"/>
    </row>
    <row r="304" spans="2:4" x14ac:dyDescent="0.25">
      <c r="B304"/>
      <c r="C304"/>
      <c r="D304"/>
    </row>
    <row r="305" spans="2:4" x14ac:dyDescent="0.25">
      <c r="B305"/>
      <c r="C305"/>
      <c r="D305"/>
    </row>
    <row r="306" spans="2:4" x14ac:dyDescent="0.25">
      <c r="B306"/>
      <c r="C306"/>
      <c r="D306"/>
    </row>
    <row r="307" spans="2:4" x14ac:dyDescent="0.25">
      <c r="B307"/>
      <c r="C307"/>
      <c r="D307"/>
    </row>
    <row r="308" spans="2:4" x14ac:dyDescent="0.25">
      <c r="B308"/>
      <c r="C308"/>
      <c r="D308"/>
    </row>
    <row r="309" spans="2:4" x14ac:dyDescent="0.25">
      <c r="B309"/>
      <c r="C309"/>
      <c r="D309"/>
    </row>
    <row r="310" spans="2:4" x14ac:dyDescent="0.25">
      <c r="B310"/>
      <c r="C310"/>
      <c r="D310"/>
    </row>
    <row r="311" spans="2:4" x14ac:dyDescent="0.25">
      <c r="B311"/>
      <c r="C311"/>
      <c r="D311"/>
    </row>
    <row r="312" spans="2:4" x14ac:dyDescent="0.25">
      <c r="B312"/>
      <c r="C312"/>
      <c r="D312"/>
    </row>
    <row r="313" spans="2:4" x14ac:dyDescent="0.25">
      <c r="B313"/>
      <c r="C313"/>
      <c r="D313"/>
    </row>
    <row r="314" spans="2:4" x14ac:dyDescent="0.25">
      <c r="B314"/>
      <c r="C314"/>
      <c r="D314"/>
    </row>
    <row r="315" spans="2:4" x14ac:dyDescent="0.25">
      <c r="B315"/>
      <c r="C315"/>
      <c r="D315"/>
    </row>
    <row r="316" spans="2:4" x14ac:dyDescent="0.25">
      <c r="B316"/>
      <c r="C316"/>
      <c r="D316"/>
    </row>
    <row r="317" spans="2:4" x14ac:dyDescent="0.25">
      <c r="B317"/>
      <c r="C317"/>
      <c r="D317"/>
    </row>
    <row r="318" spans="2:4" x14ac:dyDescent="0.25">
      <c r="B318"/>
      <c r="C318"/>
      <c r="D318"/>
    </row>
    <row r="319" spans="2:4" x14ac:dyDescent="0.25">
      <c r="B319"/>
      <c r="C319"/>
      <c r="D319"/>
    </row>
    <row r="320" spans="2:4" x14ac:dyDescent="0.25">
      <c r="B320"/>
      <c r="C320"/>
      <c r="D320"/>
    </row>
    <row r="321" spans="2:4" x14ac:dyDescent="0.25">
      <c r="B321"/>
      <c r="C321"/>
      <c r="D321"/>
    </row>
    <row r="322" spans="2:4" x14ac:dyDescent="0.25">
      <c r="B322"/>
      <c r="C322"/>
      <c r="D322"/>
    </row>
    <row r="323" spans="2:4" x14ac:dyDescent="0.25">
      <c r="B323"/>
      <c r="C323"/>
      <c r="D323"/>
    </row>
    <row r="324" spans="2:4" x14ac:dyDescent="0.25">
      <c r="B324"/>
      <c r="C324"/>
      <c r="D324"/>
    </row>
    <row r="325" spans="2:4" x14ac:dyDescent="0.25">
      <c r="B325"/>
      <c r="C325"/>
      <c r="D325"/>
    </row>
    <row r="326" spans="2:4" x14ac:dyDescent="0.25">
      <c r="B326"/>
      <c r="C326"/>
      <c r="D326"/>
    </row>
    <row r="327" spans="2:4" x14ac:dyDescent="0.25">
      <c r="B327"/>
      <c r="C327"/>
      <c r="D327"/>
    </row>
    <row r="328" spans="2:4" x14ac:dyDescent="0.25">
      <c r="B328"/>
      <c r="C328"/>
      <c r="D328"/>
    </row>
    <row r="329" spans="2:4" x14ac:dyDescent="0.25">
      <c r="B329"/>
      <c r="C329"/>
      <c r="D329"/>
    </row>
    <row r="330" spans="2:4" x14ac:dyDescent="0.25">
      <c r="B330"/>
      <c r="C330"/>
      <c r="D330"/>
    </row>
    <row r="331" spans="2:4" x14ac:dyDescent="0.25">
      <c r="B331"/>
      <c r="C331"/>
      <c r="D331"/>
    </row>
    <row r="332" spans="2:4" x14ac:dyDescent="0.25">
      <c r="B332"/>
      <c r="C332"/>
      <c r="D332"/>
    </row>
    <row r="333" spans="2:4" x14ac:dyDescent="0.25">
      <c r="B333"/>
      <c r="C333"/>
      <c r="D333"/>
    </row>
    <row r="334" spans="2:4" x14ac:dyDescent="0.25">
      <c r="B334"/>
      <c r="C334"/>
      <c r="D334"/>
    </row>
    <row r="335" spans="2:4" x14ac:dyDescent="0.25">
      <c r="B335"/>
      <c r="C335"/>
      <c r="D335"/>
    </row>
    <row r="336" spans="2:4" x14ac:dyDescent="0.25">
      <c r="B336"/>
      <c r="C336"/>
      <c r="D336"/>
    </row>
    <row r="337" spans="2:4" x14ac:dyDescent="0.25">
      <c r="B337"/>
      <c r="C337"/>
      <c r="D337"/>
    </row>
    <row r="338" spans="2:4" x14ac:dyDescent="0.25">
      <c r="B338"/>
      <c r="C338"/>
      <c r="D338"/>
    </row>
    <row r="339" spans="2:4" x14ac:dyDescent="0.25">
      <c r="B339"/>
      <c r="C339"/>
      <c r="D339"/>
    </row>
    <row r="340" spans="2:4" x14ac:dyDescent="0.25">
      <c r="B340"/>
      <c r="C340"/>
      <c r="D340"/>
    </row>
    <row r="341" spans="2:4" x14ac:dyDescent="0.25">
      <c r="B341"/>
      <c r="C341"/>
      <c r="D341"/>
    </row>
    <row r="342" spans="2:4" x14ac:dyDescent="0.25">
      <c r="B342"/>
      <c r="C342"/>
      <c r="D342"/>
    </row>
    <row r="343" spans="2:4" x14ac:dyDescent="0.25">
      <c r="B343"/>
      <c r="C343"/>
      <c r="D343"/>
    </row>
    <row r="344" spans="2:4" x14ac:dyDescent="0.25">
      <c r="B344"/>
      <c r="C344"/>
      <c r="D344"/>
    </row>
    <row r="345" spans="2:4" x14ac:dyDescent="0.25">
      <c r="B345"/>
      <c r="C345"/>
      <c r="D345"/>
    </row>
    <row r="346" spans="2:4" x14ac:dyDescent="0.25">
      <c r="B346"/>
      <c r="C346"/>
      <c r="D346"/>
    </row>
    <row r="347" spans="2:4" x14ac:dyDescent="0.25">
      <c r="B347"/>
      <c r="C347"/>
      <c r="D347"/>
    </row>
    <row r="348" spans="2:4" x14ac:dyDescent="0.25">
      <c r="B348"/>
      <c r="C348"/>
      <c r="D348"/>
    </row>
    <row r="349" spans="2:4" x14ac:dyDescent="0.25">
      <c r="B349"/>
      <c r="C349"/>
      <c r="D349"/>
    </row>
    <row r="350" spans="2:4" x14ac:dyDescent="0.25">
      <c r="B350"/>
      <c r="C350"/>
      <c r="D350"/>
    </row>
    <row r="351" spans="2:4" x14ac:dyDescent="0.25">
      <c r="B351"/>
      <c r="C351"/>
      <c r="D351"/>
    </row>
    <row r="352" spans="2:4" x14ac:dyDescent="0.25">
      <c r="B352"/>
      <c r="C352"/>
      <c r="D352"/>
    </row>
    <row r="353" spans="2:4" x14ac:dyDescent="0.25">
      <c r="B353"/>
      <c r="C353"/>
      <c r="D353"/>
    </row>
    <row r="354" spans="2:4" x14ac:dyDescent="0.25">
      <c r="B354"/>
      <c r="C354"/>
      <c r="D354"/>
    </row>
    <row r="355" spans="2:4" x14ac:dyDescent="0.25">
      <c r="B355"/>
      <c r="C355"/>
      <c r="D355"/>
    </row>
    <row r="356" spans="2:4" x14ac:dyDescent="0.25">
      <c r="B356"/>
      <c r="C356"/>
      <c r="D356"/>
    </row>
    <row r="357" spans="2:4" x14ac:dyDescent="0.25">
      <c r="B357"/>
      <c r="C357"/>
      <c r="D357"/>
    </row>
    <row r="358" spans="2:4" x14ac:dyDescent="0.25">
      <c r="B358"/>
      <c r="C358"/>
      <c r="D358"/>
    </row>
    <row r="359" spans="2:4" x14ac:dyDescent="0.25">
      <c r="B359"/>
      <c r="C359"/>
      <c r="D359"/>
    </row>
    <row r="360" spans="2:4" x14ac:dyDescent="0.25">
      <c r="B360"/>
      <c r="C360"/>
      <c r="D360"/>
    </row>
    <row r="361" spans="2:4" x14ac:dyDescent="0.25">
      <c r="B361"/>
      <c r="C361"/>
      <c r="D361"/>
    </row>
    <row r="362" spans="2:4" x14ac:dyDescent="0.25">
      <c r="B362"/>
      <c r="C362"/>
      <c r="D362"/>
    </row>
    <row r="363" spans="2:4" x14ac:dyDescent="0.25">
      <c r="B363"/>
      <c r="C363"/>
      <c r="D363"/>
    </row>
    <row r="364" spans="2:4" x14ac:dyDescent="0.25">
      <c r="B364"/>
      <c r="C364"/>
      <c r="D364"/>
    </row>
    <row r="365" spans="2:4" x14ac:dyDescent="0.25">
      <c r="B365"/>
      <c r="C365"/>
      <c r="D365"/>
    </row>
    <row r="366" spans="2:4" x14ac:dyDescent="0.25">
      <c r="B366"/>
      <c r="C366"/>
      <c r="D366"/>
    </row>
    <row r="367" spans="2:4" x14ac:dyDescent="0.25">
      <c r="B367"/>
      <c r="C367"/>
      <c r="D367"/>
    </row>
    <row r="368" spans="2:4" x14ac:dyDescent="0.25">
      <c r="B368"/>
      <c r="C368"/>
      <c r="D368"/>
    </row>
    <row r="369" spans="2:4" x14ac:dyDescent="0.25">
      <c r="B369"/>
      <c r="C369"/>
      <c r="D369"/>
    </row>
    <row r="370" spans="2:4" x14ac:dyDescent="0.25">
      <c r="B370"/>
      <c r="C370"/>
      <c r="D370"/>
    </row>
    <row r="371" spans="2:4" x14ac:dyDescent="0.25">
      <c r="B371"/>
      <c r="C371"/>
      <c r="D371"/>
    </row>
    <row r="372" spans="2:4" x14ac:dyDescent="0.25">
      <c r="B372"/>
      <c r="C372"/>
      <c r="D372"/>
    </row>
    <row r="373" spans="2:4" x14ac:dyDescent="0.25">
      <c r="B373"/>
      <c r="C373"/>
      <c r="D373"/>
    </row>
    <row r="374" spans="2:4" x14ac:dyDescent="0.25">
      <c r="B374"/>
      <c r="C374"/>
      <c r="D374"/>
    </row>
    <row r="375" spans="2:4" x14ac:dyDescent="0.25">
      <c r="B375"/>
      <c r="C375"/>
      <c r="D375"/>
    </row>
    <row r="376" spans="2:4" x14ac:dyDescent="0.25">
      <c r="B376"/>
      <c r="C376"/>
      <c r="D376"/>
    </row>
    <row r="377" spans="2:4" x14ac:dyDescent="0.25">
      <c r="B377"/>
      <c r="C377"/>
      <c r="D377"/>
    </row>
    <row r="378" spans="2:4" x14ac:dyDescent="0.25">
      <c r="B378"/>
      <c r="C378"/>
      <c r="D378"/>
    </row>
    <row r="379" spans="2:4" x14ac:dyDescent="0.25">
      <c r="B379"/>
      <c r="C379"/>
      <c r="D379"/>
    </row>
    <row r="380" spans="2:4" x14ac:dyDescent="0.25">
      <c r="B380"/>
      <c r="C380"/>
      <c r="D380"/>
    </row>
    <row r="381" spans="2:4" x14ac:dyDescent="0.25">
      <c r="B381"/>
      <c r="C381"/>
      <c r="D381"/>
    </row>
    <row r="382" spans="2:4" x14ac:dyDescent="0.25">
      <c r="B382"/>
      <c r="C382"/>
      <c r="D382"/>
    </row>
    <row r="383" spans="2:4" x14ac:dyDescent="0.25">
      <c r="B383"/>
      <c r="C383"/>
      <c r="D383"/>
    </row>
    <row r="384" spans="2:4" x14ac:dyDescent="0.25">
      <c r="B384"/>
      <c r="C384"/>
      <c r="D384"/>
    </row>
    <row r="385" spans="2:4" x14ac:dyDescent="0.25">
      <c r="B385"/>
      <c r="C385"/>
      <c r="D385"/>
    </row>
    <row r="386" spans="2:4" x14ac:dyDescent="0.25">
      <c r="B386"/>
      <c r="C386"/>
      <c r="D386"/>
    </row>
    <row r="387" spans="2:4" x14ac:dyDescent="0.25">
      <c r="B387"/>
      <c r="C387"/>
      <c r="D387"/>
    </row>
    <row r="388" spans="2:4" x14ac:dyDescent="0.25">
      <c r="B388"/>
      <c r="C388"/>
      <c r="D388"/>
    </row>
    <row r="389" spans="2:4" x14ac:dyDescent="0.25">
      <c r="B389"/>
      <c r="C389"/>
      <c r="D389"/>
    </row>
    <row r="390" spans="2:4" x14ac:dyDescent="0.25">
      <c r="B390"/>
      <c r="C390"/>
      <c r="D390"/>
    </row>
    <row r="391" spans="2:4" x14ac:dyDescent="0.25">
      <c r="B391"/>
      <c r="C391"/>
      <c r="D391"/>
    </row>
    <row r="392" spans="2:4" x14ac:dyDescent="0.25">
      <c r="B392"/>
      <c r="C392"/>
      <c r="D392"/>
    </row>
    <row r="393" spans="2:4" x14ac:dyDescent="0.25">
      <c r="B393"/>
      <c r="C393"/>
      <c r="D393"/>
    </row>
    <row r="394" spans="2:4" x14ac:dyDescent="0.25">
      <c r="B394"/>
      <c r="C394"/>
      <c r="D394"/>
    </row>
    <row r="395" spans="2:4" x14ac:dyDescent="0.25">
      <c r="B395"/>
      <c r="C395"/>
      <c r="D395"/>
    </row>
    <row r="396" spans="2:4" x14ac:dyDescent="0.25">
      <c r="B396"/>
      <c r="C396"/>
      <c r="D396"/>
    </row>
    <row r="397" spans="2:4" x14ac:dyDescent="0.25">
      <c r="B397"/>
      <c r="C397"/>
      <c r="D397"/>
    </row>
    <row r="398" spans="2:4" x14ac:dyDescent="0.25">
      <c r="B398"/>
      <c r="C398"/>
      <c r="D398"/>
    </row>
    <row r="399" spans="2:4" x14ac:dyDescent="0.25">
      <c r="B399"/>
      <c r="C399"/>
      <c r="D399"/>
    </row>
    <row r="400" spans="2:4" x14ac:dyDescent="0.25">
      <c r="B400"/>
      <c r="C400"/>
      <c r="D400"/>
    </row>
    <row r="401" spans="2:4" x14ac:dyDescent="0.25">
      <c r="B401"/>
      <c r="C401"/>
      <c r="D401"/>
    </row>
    <row r="402" spans="2:4" x14ac:dyDescent="0.25">
      <c r="B402"/>
      <c r="C402"/>
      <c r="D402"/>
    </row>
    <row r="403" spans="2:4" x14ac:dyDescent="0.25">
      <c r="B403"/>
      <c r="C403"/>
      <c r="D403"/>
    </row>
    <row r="404" spans="2:4" x14ac:dyDescent="0.25">
      <c r="B404"/>
      <c r="C404"/>
      <c r="D404"/>
    </row>
    <row r="405" spans="2:4" x14ac:dyDescent="0.25">
      <c r="B405"/>
      <c r="C405"/>
      <c r="D405"/>
    </row>
    <row r="406" spans="2:4" x14ac:dyDescent="0.25">
      <c r="B406"/>
      <c r="C406"/>
      <c r="D406"/>
    </row>
    <row r="407" spans="2:4" x14ac:dyDescent="0.25">
      <c r="B407"/>
      <c r="C407"/>
      <c r="D407"/>
    </row>
    <row r="408" spans="2:4" x14ac:dyDescent="0.25">
      <c r="B408"/>
      <c r="C408"/>
      <c r="D408"/>
    </row>
    <row r="409" spans="2:4" x14ac:dyDescent="0.25">
      <c r="B409"/>
      <c r="C409"/>
      <c r="D409"/>
    </row>
    <row r="410" spans="2:4" x14ac:dyDescent="0.25">
      <c r="B410"/>
      <c r="C410"/>
      <c r="D410"/>
    </row>
    <row r="411" spans="2:4" x14ac:dyDescent="0.25">
      <c r="B411"/>
      <c r="C411"/>
      <c r="D411"/>
    </row>
    <row r="412" spans="2:4" x14ac:dyDescent="0.25">
      <c r="B412"/>
      <c r="C412"/>
      <c r="D412"/>
    </row>
    <row r="413" spans="2:4" x14ac:dyDescent="0.25">
      <c r="B413"/>
      <c r="C413"/>
      <c r="D413"/>
    </row>
    <row r="414" spans="2:4" x14ac:dyDescent="0.25">
      <c r="B414"/>
      <c r="C414"/>
      <c r="D414"/>
    </row>
    <row r="415" spans="2:4" x14ac:dyDescent="0.25">
      <c r="B415"/>
      <c r="C415"/>
      <c r="D415"/>
    </row>
    <row r="416" spans="2:4" x14ac:dyDescent="0.25">
      <c r="B416"/>
      <c r="C416"/>
      <c r="D416"/>
    </row>
    <row r="417" spans="2:4" x14ac:dyDescent="0.25">
      <c r="B417"/>
      <c r="C417"/>
      <c r="D417"/>
    </row>
    <row r="418" spans="2:4" x14ac:dyDescent="0.25">
      <c r="B418"/>
      <c r="C418"/>
      <c r="D418"/>
    </row>
    <row r="419" spans="2:4" x14ac:dyDescent="0.25">
      <c r="B419"/>
      <c r="C419"/>
      <c r="D419"/>
    </row>
    <row r="420" spans="2:4" x14ac:dyDescent="0.25">
      <c r="B420"/>
      <c r="C420"/>
      <c r="D420"/>
    </row>
    <row r="421" spans="2:4" x14ac:dyDescent="0.25">
      <c r="B421"/>
      <c r="C421"/>
      <c r="D421"/>
    </row>
    <row r="422" spans="2:4" x14ac:dyDescent="0.25">
      <c r="B422"/>
      <c r="C422"/>
      <c r="D422"/>
    </row>
    <row r="423" spans="2:4" x14ac:dyDescent="0.25">
      <c r="B423"/>
      <c r="C423"/>
      <c r="D423"/>
    </row>
    <row r="424" spans="2:4" x14ac:dyDescent="0.25">
      <c r="B424"/>
      <c r="C424"/>
      <c r="D424"/>
    </row>
    <row r="425" spans="2:4" x14ac:dyDescent="0.25">
      <c r="B425"/>
      <c r="C425"/>
      <c r="D425"/>
    </row>
    <row r="426" spans="2:4" x14ac:dyDescent="0.25">
      <c r="B426"/>
      <c r="C426"/>
      <c r="D426"/>
    </row>
    <row r="427" spans="2:4" x14ac:dyDescent="0.25">
      <c r="B427"/>
      <c r="C427"/>
      <c r="D427"/>
    </row>
    <row r="428" spans="2:4" x14ac:dyDescent="0.25">
      <c r="B428"/>
      <c r="C428"/>
      <c r="D428"/>
    </row>
    <row r="429" spans="2:4" x14ac:dyDescent="0.25">
      <c r="B429"/>
      <c r="C429"/>
      <c r="D429"/>
    </row>
    <row r="430" spans="2:4" x14ac:dyDescent="0.25">
      <c r="B430"/>
      <c r="C430"/>
      <c r="D430"/>
    </row>
    <row r="431" spans="2:4" x14ac:dyDescent="0.25">
      <c r="B431"/>
      <c r="C431"/>
      <c r="D431"/>
    </row>
    <row r="432" spans="2:4" x14ac:dyDescent="0.25">
      <c r="B432"/>
      <c r="C432"/>
      <c r="D432"/>
    </row>
    <row r="433" spans="2:4" x14ac:dyDescent="0.25">
      <c r="B433"/>
      <c r="C433"/>
      <c r="D433"/>
    </row>
    <row r="434" spans="2:4" x14ac:dyDescent="0.25">
      <c r="B434"/>
      <c r="C434"/>
      <c r="D434"/>
    </row>
    <row r="435" spans="2:4" x14ac:dyDescent="0.25">
      <c r="B435"/>
      <c r="C435"/>
      <c r="D435"/>
    </row>
    <row r="436" spans="2:4" x14ac:dyDescent="0.25">
      <c r="B436"/>
      <c r="C436"/>
      <c r="D436"/>
    </row>
    <row r="437" spans="2:4" x14ac:dyDescent="0.25">
      <c r="B437"/>
      <c r="C437"/>
      <c r="D437"/>
    </row>
    <row r="438" spans="2:4" x14ac:dyDescent="0.25">
      <c r="B438"/>
      <c r="C438"/>
      <c r="D438"/>
    </row>
    <row r="439" spans="2:4" x14ac:dyDescent="0.25">
      <c r="B439"/>
      <c r="C439"/>
      <c r="D439"/>
    </row>
    <row r="440" spans="2:4" x14ac:dyDescent="0.25">
      <c r="B440"/>
      <c r="C440"/>
      <c r="D440"/>
    </row>
    <row r="441" spans="2:4" x14ac:dyDescent="0.25">
      <c r="B441"/>
      <c r="C441"/>
      <c r="D441"/>
    </row>
    <row r="442" spans="2:4" x14ac:dyDescent="0.25">
      <c r="B442"/>
      <c r="C442"/>
      <c r="D442"/>
    </row>
    <row r="443" spans="2:4" x14ac:dyDescent="0.25">
      <c r="B443"/>
      <c r="C443"/>
      <c r="D443"/>
    </row>
    <row r="444" spans="2:4" x14ac:dyDescent="0.25">
      <c r="B444"/>
      <c r="C444"/>
      <c r="D444"/>
    </row>
    <row r="445" spans="2:4" x14ac:dyDescent="0.25">
      <c r="B445"/>
      <c r="C445"/>
      <c r="D445"/>
    </row>
    <row r="446" spans="2:4" x14ac:dyDescent="0.25">
      <c r="B446"/>
      <c r="C446"/>
      <c r="D446"/>
    </row>
    <row r="447" spans="2:4" x14ac:dyDescent="0.25">
      <c r="B447"/>
      <c r="C447"/>
      <c r="D447"/>
    </row>
    <row r="448" spans="2:4" x14ac:dyDescent="0.25">
      <c r="B448"/>
      <c r="C448"/>
      <c r="D448"/>
    </row>
    <row r="449" spans="2:4" x14ac:dyDescent="0.25">
      <c r="B449"/>
      <c r="C449"/>
      <c r="D449"/>
    </row>
    <row r="450" spans="2:4" x14ac:dyDescent="0.25">
      <c r="B450"/>
      <c r="C450"/>
      <c r="D450"/>
    </row>
    <row r="451" spans="2:4" x14ac:dyDescent="0.25">
      <c r="B451"/>
      <c r="C451"/>
      <c r="D451"/>
    </row>
    <row r="452" spans="2:4" x14ac:dyDescent="0.25">
      <c r="B452"/>
      <c r="C452"/>
      <c r="D452"/>
    </row>
    <row r="453" spans="2:4" x14ac:dyDescent="0.25">
      <c r="B453"/>
      <c r="C453"/>
      <c r="D453"/>
    </row>
    <row r="454" spans="2:4" x14ac:dyDescent="0.25">
      <c r="B454"/>
      <c r="C454"/>
      <c r="D454"/>
    </row>
    <row r="455" spans="2:4" x14ac:dyDescent="0.25">
      <c r="B455"/>
      <c r="C455"/>
      <c r="D455"/>
    </row>
    <row r="456" spans="2:4" x14ac:dyDescent="0.25">
      <c r="B456"/>
      <c r="C456"/>
      <c r="D456"/>
    </row>
    <row r="457" spans="2:4" x14ac:dyDescent="0.25">
      <c r="B457"/>
      <c r="C457"/>
      <c r="D457"/>
    </row>
    <row r="458" spans="2:4" x14ac:dyDescent="0.25">
      <c r="B458"/>
      <c r="C458"/>
      <c r="D458"/>
    </row>
    <row r="459" spans="2:4" x14ac:dyDescent="0.25">
      <c r="B459"/>
      <c r="C459"/>
      <c r="D459"/>
    </row>
    <row r="460" spans="2:4" x14ac:dyDescent="0.25">
      <c r="B460"/>
      <c r="C460"/>
      <c r="D460"/>
    </row>
    <row r="461" spans="2:4" x14ac:dyDescent="0.25">
      <c r="B461"/>
      <c r="C461"/>
      <c r="D461"/>
    </row>
    <row r="462" spans="2:4" x14ac:dyDescent="0.25">
      <c r="B462"/>
      <c r="C462"/>
      <c r="D462"/>
    </row>
    <row r="463" spans="2:4" x14ac:dyDescent="0.25">
      <c r="B463"/>
      <c r="C463"/>
      <c r="D463"/>
    </row>
    <row r="464" spans="2:4" x14ac:dyDescent="0.25">
      <c r="B464"/>
      <c r="C464"/>
      <c r="D464"/>
    </row>
    <row r="465" spans="2:4" x14ac:dyDescent="0.25">
      <c r="B465"/>
      <c r="C465"/>
      <c r="D465"/>
    </row>
    <row r="466" spans="2:4" x14ac:dyDescent="0.25">
      <c r="B466"/>
      <c r="C466"/>
      <c r="D466"/>
    </row>
    <row r="467" spans="2:4" x14ac:dyDescent="0.25">
      <c r="B467"/>
      <c r="C467"/>
      <c r="D467"/>
    </row>
    <row r="468" spans="2:4" x14ac:dyDescent="0.25">
      <c r="B468"/>
      <c r="C468"/>
      <c r="D468"/>
    </row>
    <row r="469" spans="2:4" x14ac:dyDescent="0.25">
      <c r="B469"/>
      <c r="C469"/>
      <c r="D469"/>
    </row>
    <row r="470" spans="2:4" x14ac:dyDescent="0.25">
      <c r="B470"/>
      <c r="C470"/>
      <c r="D470"/>
    </row>
    <row r="471" spans="2:4" x14ac:dyDescent="0.25">
      <c r="B471"/>
      <c r="C471"/>
      <c r="D471"/>
    </row>
    <row r="472" spans="2:4" x14ac:dyDescent="0.25">
      <c r="B472"/>
      <c r="C472"/>
      <c r="D472"/>
    </row>
    <row r="473" spans="2:4" x14ac:dyDescent="0.25">
      <c r="B473"/>
      <c r="C473"/>
      <c r="D473"/>
    </row>
    <row r="474" spans="2:4" x14ac:dyDescent="0.25">
      <c r="B474"/>
      <c r="C474"/>
      <c r="D474"/>
    </row>
    <row r="475" spans="2:4" x14ac:dyDescent="0.25">
      <c r="B475"/>
      <c r="C475"/>
      <c r="D475"/>
    </row>
    <row r="476" spans="2:4" x14ac:dyDescent="0.25">
      <c r="B476"/>
      <c r="C476"/>
      <c r="D476"/>
    </row>
    <row r="477" spans="2:4" x14ac:dyDescent="0.25">
      <c r="B477"/>
      <c r="C477"/>
      <c r="D477"/>
    </row>
    <row r="478" spans="2:4" x14ac:dyDescent="0.25">
      <c r="B478"/>
      <c r="C478"/>
      <c r="D478"/>
    </row>
    <row r="479" spans="2:4" x14ac:dyDescent="0.25">
      <c r="B479"/>
      <c r="C479"/>
      <c r="D479"/>
    </row>
    <row r="480" spans="2:4" x14ac:dyDescent="0.25">
      <c r="B480"/>
      <c r="C480"/>
      <c r="D480"/>
    </row>
    <row r="481" spans="2:4" x14ac:dyDescent="0.25">
      <c r="B481"/>
      <c r="C481"/>
      <c r="D481"/>
    </row>
    <row r="482" spans="2:4" x14ac:dyDescent="0.25">
      <c r="B482"/>
      <c r="C482"/>
      <c r="D482"/>
    </row>
    <row r="483" spans="2:4" x14ac:dyDescent="0.25">
      <c r="B483"/>
      <c r="C483"/>
      <c r="D483"/>
    </row>
    <row r="484" spans="2:4" x14ac:dyDescent="0.25">
      <c r="B484"/>
      <c r="C484"/>
      <c r="D484"/>
    </row>
    <row r="485" spans="2:4" x14ac:dyDescent="0.25">
      <c r="B485"/>
      <c r="C485"/>
      <c r="D485"/>
    </row>
    <row r="486" spans="2:4" x14ac:dyDescent="0.25">
      <c r="B486"/>
      <c r="C486"/>
      <c r="D486"/>
    </row>
    <row r="487" spans="2:4" x14ac:dyDescent="0.25">
      <c r="B487"/>
      <c r="C487"/>
      <c r="D487"/>
    </row>
    <row r="488" spans="2:4" x14ac:dyDescent="0.25">
      <c r="B488"/>
      <c r="C488"/>
      <c r="D488"/>
    </row>
    <row r="489" spans="2:4" x14ac:dyDescent="0.25">
      <c r="B489"/>
      <c r="C489"/>
      <c r="D489"/>
    </row>
    <row r="490" spans="2:4" x14ac:dyDescent="0.25">
      <c r="B490"/>
      <c r="C490"/>
      <c r="D490"/>
    </row>
    <row r="491" spans="2:4" x14ac:dyDescent="0.25">
      <c r="B491"/>
      <c r="C491"/>
      <c r="D491"/>
    </row>
    <row r="492" spans="2:4" x14ac:dyDescent="0.25">
      <c r="B492"/>
      <c r="C492"/>
      <c r="D492"/>
    </row>
    <row r="493" spans="2:4" x14ac:dyDescent="0.25">
      <c r="B493"/>
      <c r="C493"/>
      <c r="D493"/>
    </row>
    <row r="494" spans="2:4" x14ac:dyDescent="0.25">
      <c r="B494"/>
      <c r="C494"/>
      <c r="D494"/>
    </row>
    <row r="495" spans="2:4" x14ac:dyDescent="0.25">
      <c r="B495"/>
      <c r="C495"/>
      <c r="D495"/>
    </row>
    <row r="496" spans="2:4" x14ac:dyDescent="0.25">
      <c r="B496"/>
      <c r="C496"/>
      <c r="D496"/>
    </row>
    <row r="497" spans="2:4" x14ac:dyDescent="0.25">
      <c r="B497"/>
      <c r="C497"/>
      <c r="D497"/>
    </row>
    <row r="498" spans="2:4" x14ac:dyDescent="0.25">
      <c r="B498"/>
      <c r="C498"/>
      <c r="D498"/>
    </row>
    <row r="499" spans="2:4" x14ac:dyDescent="0.25">
      <c r="B499"/>
      <c r="C499"/>
      <c r="D499"/>
    </row>
    <row r="500" spans="2:4" x14ac:dyDescent="0.25">
      <c r="B500"/>
      <c r="C500"/>
      <c r="D500"/>
    </row>
    <row r="501" spans="2:4" x14ac:dyDescent="0.25">
      <c r="B501"/>
      <c r="C501"/>
      <c r="D501"/>
    </row>
    <row r="502" spans="2:4" x14ac:dyDescent="0.25">
      <c r="B502"/>
      <c r="C502"/>
      <c r="D502"/>
    </row>
    <row r="503" spans="2:4" x14ac:dyDescent="0.25">
      <c r="B503"/>
      <c r="C503"/>
      <c r="D503"/>
    </row>
    <row r="504" spans="2:4" x14ac:dyDescent="0.25">
      <c r="B504"/>
      <c r="C504"/>
      <c r="D504"/>
    </row>
    <row r="505" spans="2:4" x14ac:dyDescent="0.25">
      <c r="B505"/>
      <c r="C505"/>
      <c r="D505"/>
    </row>
    <row r="506" spans="2:4" x14ac:dyDescent="0.25">
      <c r="B506"/>
      <c r="C506"/>
      <c r="D506"/>
    </row>
    <row r="507" spans="2:4" x14ac:dyDescent="0.25">
      <c r="B507"/>
      <c r="C507"/>
      <c r="D507"/>
    </row>
    <row r="508" spans="2:4" x14ac:dyDescent="0.25">
      <c r="B508"/>
      <c r="C508"/>
      <c r="D508"/>
    </row>
    <row r="509" spans="2:4" x14ac:dyDescent="0.25">
      <c r="B509"/>
      <c r="C509"/>
      <c r="D509"/>
    </row>
    <row r="510" spans="2:4" x14ac:dyDescent="0.25">
      <c r="B510"/>
      <c r="C510"/>
      <c r="D510"/>
    </row>
    <row r="511" spans="2:4" x14ac:dyDescent="0.25">
      <c r="B511"/>
      <c r="C511"/>
      <c r="D511"/>
    </row>
    <row r="512" spans="2:4" x14ac:dyDescent="0.25">
      <c r="B512"/>
      <c r="C512"/>
      <c r="D512"/>
    </row>
    <row r="513" spans="2:4" x14ac:dyDescent="0.25">
      <c r="B513"/>
      <c r="C513"/>
      <c r="D513"/>
    </row>
    <row r="514" spans="2:4" x14ac:dyDescent="0.25">
      <c r="B514"/>
      <c r="C514"/>
      <c r="D514"/>
    </row>
    <row r="515" spans="2:4" x14ac:dyDescent="0.25">
      <c r="B515"/>
      <c r="C515"/>
      <c r="D515"/>
    </row>
    <row r="516" spans="2:4" x14ac:dyDescent="0.25">
      <c r="B516"/>
      <c r="C516"/>
      <c r="D516"/>
    </row>
    <row r="517" spans="2:4" x14ac:dyDescent="0.25">
      <c r="B517"/>
      <c r="C517"/>
      <c r="D517"/>
    </row>
    <row r="518" spans="2:4" x14ac:dyDescent="0.25">
      <c r="B518"/>
      <c r="C518"/>
      <c r="D518"/>
    </row>
    <row r="519" spans="2:4" x14ac:dyDescent="0.25">
      <c r="B519"/>
      <c r="C519"/>
      <c r="D519"/>
    </row>
    <row r="520" spans="2:4" x14ac:dyDescent="0.25">
      <c r="B520"/>
      <c r="C520"/>
      <c r="D520"/>
    </row>
    <row r="521" spans="2:4" x14ac:dyDescent="0.25">
      <c r="B521"/>
      <c r="C521"/>
      <c r="D521"/>
    </row>
    <row r="522" spans="2:4" x14ac:dyDescent="0.25">
      <c r="B522"/>
      <c r="C522"/>
      <c r="D522"/>
    </row>
    <row r="523" spans="2:4" x14ac:dyDescent="0.25">
      <c r="B523"/>
      <c r="C523"/>
      <c r="D523"/>
    </row>
    <row r="524" spans="2:4" x14ac:dyDescent="0.25">
      <c r="B524"/>
      <c r="C524"/>
      <c r="D524"/>
    </row>
    <row r="525" spans="2:4" x14ac:dyDescent="0.25">
      <c r="B525"/>
      <c r="C525"/>
      <c r="D525"/>
    </row>
    <row r="526" spans="2:4" x14ac:dyDescent="0.25">
      <c r="B526"/>
      <c r="C526"/>
      <c r="D526"/>
    </row>
    <row r="527" spans="2:4" x14ac:dyDescent="0.25">
      <c r="B527"/>
      <c r="C527"/>
      <c r="D527"/>
    </row>
    <row r="528" spans="2:4" x14ac:dyDescent="0.25">
      <c r="B528"/>
      <c r="C528"/>
      <c r="D528"/>
    </row>
    <row r="529" spans="2:4" x14ac:dyDescent="0.25">
      <c r="B529"/>
      <c r="C529"/>
      <c r="D529"/>
    </row>
    <row r="530" spans="2:4" x14ac:dyDescent="0.25">
      <c r="B530"/>
      <c r="C530"/>
      <c r="D530"/>
    </row>
    <row r="531" spans="2:4" x14ac:dyDescent="0.25">
      <c r="B531"/>
      <c r="C531"/>
      <c r="D531"/>
    </row>
    <row r="532" spans="2:4" x14ac:dyDescent="0.25">
      <c r="B532"/>
      <c r="C532"/>
      <c r="D532"/>
    </row>
    <row r="533" spans="2:4" x14ac:dyDescent="0.25">
      <c r="B533"/>
      <c r="C533"/>
      <c r="D533"/>
    </row>
    <row r="534" spans="2:4" x14ac:dyDescent="0.25">
      <c r="B534"/>
      <c r="C534"/>
      <c r="D534"/>
    </row>
    <row r="535" spans="2:4" x14ac:dyDescent="0.25">
      <c r="B535"/>
      <c r="C535"/>
      <c r="D535"/>
    </row>
    <row r="536" spans="2:4" x14ac:dyDescent="0.25">
      <c r="B536"/>
      <c r="C536"/>
      <c r="D536"/>
    </row>
    <row r="537" spans="2:4" x14ac:dyDescent="0.25">
      <c r="B537"/>
      <c r="C537"/>
      <c r="D537"/>
    </row>
    <row r="538" spans="2:4" x14ac:dyDescent="0.25">
      <c r="B538"/>
      <c r="C538"/>
      <c r="D538"/>
    </row>
    <row r="539" spans="2:4" x14ac:dyDescent="0.25">
      <c r="B539"/>
      <c r="C539"/>
      <c r="D539"/>
    </row>
    <row r="540" spans="2:4" x14ac:dyDescent="0.25">
      <c r="B540"/>
      <c r="C540"/>
      <c r="D540"/>
    </row>
    <row r="541" spans="2:4" x14ac:dyDescent="0.25">
      <c r="B541"/>
      <c r="C541"/>
      <c r="D541"/>
    </row>
    <row r="542" spans="2:4" x14ac:dyDescent="0.25">
      <c r="B542"/>
      <c r="C542"/>
      <c r="D542"/>
    </row>
    <row r="543" spans="2:4" x14ac:dyDescent="0.25">
      <c r="B543"/>
      <c r="C543"/>
      <c r="D543"/>
    </row>
    <row r="544" spans="2:4" x14ac:dyDescent="0.25">
      <c r="B544"/>
      <c r="C544"/>
      <c r="D544"/>
    </row>
    <row r="545" spans="2:4" x14ac:dyDescent="0.25">
      <c r="B545"/>
      <c r="C545"/>
      <c r="D545"/>
    </row>
    <row r="546" spans="2:4" x14ac:dyDescent="0.25">
      <c r="B546"/>
      <c r="C546"/>
      <c r="D546"/>
    </row>
    <row r="547" spans="2:4" x14ac:dyDescent="0.25">
      <c r="B547"/>
      <c r="C547"/>
      <c r="D547"/>
    </row>
    <row r="548" spans="2:4" x14ac:dyDescent="0.25">
      <c r="B548"/>
      <c r="C548"/>
      <c r="D548"/>
    </row>
    <row r="549" spans="2:4" x14ac:dyDescent="0.25">
      <c r="B549"/>
      <c r="C549"/>
      <c r="D549"/>
    </row>
    <row r="550" spans="2:4" x14ac:dyDescent="0.25">
      <c r="B550"/>
      <c r="C550"/>
      <c r="D550"/>
    </row>
    <row r="551" spans="2:4" x14ac:dyDescent="0.25">
      <c r="B551"/>
      <c r="C551"/>
      <c r="D551"/>
    </row>
    <row r="552" spans="2:4" x14ac:dyDescent="0.25">
      <c r="B552"/>
      <c r="C552"/>
      <c r="D552"/>
    </row>
    <row r="553" spans="2:4" x14ac:dyDescent="0.25">
      <c r="B553"/>
      <c r="C553"/>
      <c r="D553"/>
    </row>
    <row r="554" spans="2:4" x14ac:dyDescent="0.25">
      <c r="B554"/>
      <c r="C554"/>
      <c r="D554"/>
    </row>
    <row r="555" spans="2:4" x14ac:dyDescent="0.25">
      <c r="B555"/>
      <c r="C555"/>
      <c r="D555"/>
    </row>
    <row r="556" spans="2:4" x14ac:dyDescent="0.25">
      <c r="B556"/>
      <c r="C556"/>
      <c r="D556"/>
    </row>
    <row r="557" spans="2:4" x14ac:dyDescent="0.25">
      <c r="B557"/>
      <c r="C557"/>
      <c r="D557"/>
    </row>
    <row r="558" spans="2:4" x14ac:dyDescent="0.25">
      <c r="B558"/>
      <c r="C558"/>
      <c r="D558"/>
    </row>
    <row r="559" spans="2:4" x14ac:dyDescent="0.25">
      <c r="B559"/>
      <c r="C559"/>
      <c r="D559"/>
    </row>
    <row r="560" spans="2:4" x14ac:dyDescent="0.25">
      <c r="B560"/>
      <c r="C560"/>
      <c r="D560"/>
    </row>
    <row r="561" spans="2:4" x14ac:dyDescent="0.25">
      <c r="B561"/>
      <c r="C561"/>
      <c r="D561"/>
    </row>
    <row r="562" spans="2:4" x14ac:dyDescent="0.25">
      <c r="B562"/>
      <c r="C562"/>
      <c r="D562"/>
    </row>
    <row r="563" spans="2:4" x14ac:dyDescent="0.25">
      <c r="B563"/>
      <c r="C563"/>
      <c r="D563"/>
    </row>
    <row r="564" spans="2:4" x14ac:dyDescent="0.25">
      <c r="B564"/>
      <c r="C564"/>
      <c r="D564"/>
    </row>
    <row r="565" spans="2:4" x14ac:dyDescent="0.25">
      <c r="B565"/>
      <c r="C565"/>
      <c r="D565"/>
    </row>
    <row r="566" spans="2:4" x14ac:dyDescent="0.25">
      <c r="B566"/>
      <c r="C566"/>
      <c r="D566"/>
    </row>
    <row r="567" spans="2:4" x14ac:dyDescent="0.25">
      <c r="B567"/>
      <c r="C567"/>
      <c r="D567"/>
    </row>
    <row r="568" spans="2:4" x14ac:dyDescent="0.25">
      <c r="B568"/>
      <c r="C568"/>
      <c r="D568"/>
    </row>
    <row r="569" spans="2:4" x14ac:dyDescent="0.25">
      <c r="B569"/>
      <c r="C569"/>
      <c r="D569"/>
    </row>
    <row r="570" spans="2:4" x14ac:dyDescent="0.25">
      <c r="B570"/>
      <c r="C570"/>
      <c r="D570"/>
    </row>
    <row r="571" spans="2:4" x14ac:dyDescent="0.25">
      <c r="B571"/>
      <c r="C571"/>
      <c r="D571"/>
    </row>
    <row r="572" spans="2:4" x14ac:dyDescent="0.25">
      <c r="B572"/>
      <c r="C572"/>
      <c r="D572"/>
    </row>
    <row r="573" spans="2:4" x14ac:dyDescent="0.25">
      <c r="B573"/>
      <c r="C573"/>
      <c r="D573"/>
    </row>
    <row r="574" spans="2:4" x14ac:dyDescent="0.25">
      <c r="B574"/>
      <c r="C574"/>
      <c r="D574"/>
    </row>
    <row r="575" spans="2:4" x14ac:dyDescent="0.25">
      <c r="B575"/>
      <c r="C575"/>
      <c r="D575"/>
    </row>
    <row r="576" spans="2:4" x14ac:dyDescent="0.25">
      <c r="B576"/>
      <c r="C576"/>
      <c r="D576"/>
    </row>
    <row r="577" spans="2:4" x14ac:dyDescent="0.25">
      <c r="B577"/>
      <c r="C577"/>
      <c r="D577"/>
    </row>
    <row r="578" spans="2:4" x14ac:dyDescent="0.25">
      <c r="B578"/>
      <c r="C578"/>
      <c r="D578"/>
    </row>
    <row r="579" spans="2:4" x14ac:dyDescent="0.25">
      <c r="B579"/>
      <c r="C579"/>
      <c r="D579"/>
    </row>
    <row r="580" spans="2:4" x14ac:dyDescent="0.25">
      <c r="B580"/>
      <c r="C580"/>
      <c r="D580"/>
    </row>
    <row r="581" spans="2:4" x14ac:dyDescent="0.25">
      <c r="B581"/>
      <c r="C581"/>
      <c r="D581"/>
    </row>
    <row r="582" spans="2:4" x14ac:dyDescent="0.25">
      <c r="B582"/>
      <c r="C582"/>
      <c r="D582"/>
    </row>
    <row r="583" spans="2:4" x14ac:dyDescent="0.25">
      <c r="B583"/>
      <c r="C583"/>
      <c r="D583"/>
    </row>
    <row r="584" spans="2:4" x14ac:dyDescent="0.25">
      <c r="B584"/>
      <c r="C584"/>
      <c r="D584"/>
    </row>
    <row r="585" spans="2:4" x14ac:dyDescent="0.25">
      <c r="B585"/>
      <c r="C585"/>
      <c r="D585"/>
    </row>
    <row r="586" spans="2:4" x14ac:dyDescent="0.25">
      <c r="B586"/>
      <c r="C586"/>
      <c r="D586"/>
    </row>
    <row r="587" spans="2:4" x14ac:dyDescent="0.25">
      <c r="B587"/>
      <c r="C587"/>
      <c r="D587"/>
    </row>
    <row r="588" spans="2:4" x14ac:dyDescent="0.25">
      <c r="B588"/>
      <c r="C588"/>
      <c r="D588"/>
    </row>
    <row r="589" spans="2:4" x14ac:dyDescent="0.25">
      <c r="B589"/>
      <c r="C589"/>
      <c r="D589"/>
    </row>
    <row r="590" spans="2:4" x14ac:dyDescent="0.25">
      <c r="B590"/>
      <c r="C590"/>
      <c r="D590"/>
    </row>
    <row r="591" spans="2:4" x14ac:dyDescent="0.25">
      <c r="B591"/>
      <c r="C591"/>
      <c r="D591"/>
    </row>
    <row r="592" spans="2:4" x14ac:dyDescent="0.25">
      <c r="B592"/>
      <c r="C592"/>
      <c r="D592"/>
    </row>
    <row r="593" spans="2:4" x14ac:dyDescent="0.25">
      <c r="B593"/>
      <c r="C593"/>
      <c r="D593"/>
    </row>
    <row r="594" spans="2:4" x14ac:dyDescent="0.25">
      <c r="B594"/>
      <c r="C594"/>
      <c r="D594"/>
    </row>
    <row r="595" spans="2:4" x14ac:dyDescent="0.25">
      <c r="B595"/>
      <c r="C595"/>
      <c r="D595"/>
    </row>
    <row r="596" spans="2:4" x14ac:dyDescent="0.25">
      <c r="B596"/>
      <c r="C596"/>
      <c r="D596"/>
    </row>
    <row r="597" spans="2:4" x14ac:dyDescent="0.25">
      <c r="B597"/>
      <c r="C597"/>
      <c r="D597"/>
    </row>
    <row r="598" spans="2:4" x14ac:dyDescent="0.25">
      <c r="B598"/>
      <c r="C598"/>
      <c r="D598"/>
    </row>
    <row r="599" spans="2:4" x14ac:dyDescent="0.25">
      <c r="B599"/>
      <c r="C599"/>
      <c r="D599"/>
    </row>
    <row r="600" spans="2:4" x14ac:dyDescent="0.25">
      <c r="B600"/>
      <c r="C600"/>
      <c r="D600"/>
    </row>
    <row r="601" spans="2:4" x14ac:dyDescent="0.25">
      <c r="B601"/>
      <c r="C601"/>
      <c r="D601"/>
    </row>
    <row r="602" spans="2:4" x14ac:dyDescent="0.25">
      <c r="B602"/>
      <c r="C602"/>
      <c r="D602"/>
    </row>
    <row r="603" spans="2:4" x14ac:dyDescent="0.25">
      <c r="B603"/>
      <c r="C603"/>
      <c r="D603"/>
    </row>
    <row r="604" spans="2:4" x14ac:dyDescent="0.25">
      <c r="B604"/>
      <c r="C604"/>
      <c r="D604"/>
    </row>
    <row r="605" spans="2:4" x14ac:dyDescent="0.25">
      <c r="B605"/>
      <c r="C605"/>
      <c r="D605"/>
    </row>
    <row r="606" spans="2:4" x14ac:dyDescent="0.25">
      <c r="B606"/>
      <c r="C606"/>
      <c r="D606"/>
    </row>
    <row r="607" spans="2:4" x14ac:dyDescent="0.25">
      <c r="B607"/>
      <c r="C607"/>
      <c r="D607"/>
    </row>
    <row r="608" spans="2:4" x14ac:dyDescent="0.25">
      <c r="B608"/>
      <c r="C608"/>
      <c r="D608"/>
    </row>
    <row r="609" spans="2:4" x14ac:dyDescent="0.25">
      <c r="B609"/>
      <c r="C609"/>
      <c r="D609"/>
    </row>
    <row r="610" spans="2:4" x14ac:dyDescent="0.25">
      <c r="B610"/>
      <c r="C610"/>
      <c r="D610"/>
    </row>
    <row r="611" spans="2:4" x14ac:dyDescent="0.25">
      <c r="B611"/>
      <c r="C611"/>
      <c r="D611"/>
    </row>
    <row r="612" spans="2:4" x14ac:dyDescent="0.25">
      <c r="B612"/>
      <c r="C612"/>
      <c r="D612"/>
    </row>
    <row r="613" spans="2:4" x14ac:dyDescent="0.25">
      <c r="B613"/>
      <c r="C613"/>
      <c r="D613"/>
    </row>
    <row r="614" spans="2:4" x14ac:dyDescent="0.25">
      <c r="B614"/>
      <c r="C614"/>
      <c r="D614"/>
    </row>
    <row r="615" spans="2:4" x14ac:dyDescent="0.25">
      <c r="B615"/>
      <c r="C615"/>
      <c r="D615"/>
    </row>
    <row r="616" spans="2:4" x14ac:dyDescent="0.25">
      <c r="B616"/>
      <c r="C616"/>
      <c r="D616"/>
    </row>
    <row r="617" spans="2:4" x14ac:dyDescent="0.25">
      <c r="B617"/>
      <c r="C617"/>
      <c r="D617"/>
    </row>
    <row r="618" spans="2:4" x14ac:dyDescent="0.25">
      <c r="B618"/>
      <c r="C618"/>
      <c r="D618"/>
    </row>
    <row r="619" spans="2:4" x14ac:dyDescent="0.25">
      <c r="B619"/>
      <c r="C619"/>
      <c r="D619"/>
    </row>
    <row r="620" spans="2:4" x14ac:dyDescent="0.25">
      <c r="B620"/>
      <c r="C620"/>
      <c r="D620"/>
    </row>
    <row r="621" spans="2:4" x14ac:dyDescent="0.25">
      <c r="B621"/>
      <c r="C621"/>
      <c r="D621"/>
    </row>
    <row r="622" spans="2:4" x14ac:dyDescent="0.25">
      <c r="B622"/>
      <c r="C622"/>
      <c r="D622"/>
    </row>
    <row r="623" spans="2:4" x14ac:dyDescent="0.25">
      <c r="B623"/>
      <c r="C623"/>
      <c r="D623"/>
    </row>
    <row r="624" spans="2:4" x14ac:dyDescent="0.25">
      <c r="B624"/>
      <c r="C624"/>
      <c r="D624"/>
    </row>
    <row r="625" spans="2:4" x14ac:dyDescent="0.25">
      <c r="B625"/>
      <c r="C625"/>
      <c r="D625"/>
    </row>
    <row r="626" spans="2:4" x14ac:dyDescent="0.25">
      <c r="B626"/>
      <c r="C626"/>
      <c r="D626"/>
    </row>
    <row r="627" spans="2:4" x14ac:dyDescent="0.25">
      <c r="B627"/>
      <c r="C627"/>
      <c r="D627"/>
    </row>
    <row r="628" spans="2:4" x14ac:dyDescent="0.25">
      <c r="B628"/>
      <c r="C628"/>
      <c r="D628"/>
    </row>
    <row r="629" spans="2:4" x14ac:dyDescent="0.25">
      <c r="B629"/>
      <c r="C629"/>
      <c r="D629"/>
    </row>
    <row r="630" spans="2:4" x14ac:dyDescent="0.25">
      <c r="B630"/>
      <c r="C630"/>
      <c r="D630"/>
    </row>
    <row r="631" spans="2:4" x14ac:dyDescent="0.25">
      <c r="B631"/>
      <c r="C631"/>
      <c r="D631"/>
    </row>
    <row r="632" spans="2:4" x14ac:dyDescent="0.25">
      <c r="B632"/>
      <c r="C632"/>
      <c r="D632"/>
    </row>
    <row r="633" spans="2:4" x14ac:dyDescent="0.25">
      <c r="B633"/>
      <c r="C633"/>
      <c r="D633"/>
    </row>
    <row r="634" spans="2:4" x14ac:dyDescent="0.25">
      <c r="B634"/>
      <c r="C634"/>
      <c r="D634"/>
    </row>
    <row r="635" spans="2:4" x14ac:dyDescent="0.25">
      <c r="B635"/>
      <c r="C635"/>
      <c r="D635"/>
    </row>
    <row r="636" spans="2:4" x14ac:dyDescent="0.25">
      <c r="B636"/>
      <c r="C636"/>
      <c r="D636"/>
    </row>
    <row r="637" spans="2:4" x14ac:dyDescent="0.25">
      <c r="B637"/>
      <c r="C637"/>
      <c r="D637"/>
    </row>
    <row r="638" spans="2:4" x14ac:dyDescent="0.25">
      <c r="B638"/>
      <c r="C638"/>
      <c r="D638"/>
    </row>
    <row r="639" spans="2:4" x14ac:dyDescent="0.25">
      <c r="B639"/>
      <c r="C639"/>
      <c r="D639"/>
    </row>
    <row r="640" spans="2:4" x14ac:dyDescent="0.25">
      <c r="B640"/>
      <c r="C640"/>
      <c r="D640"/>
    </row>
    <row r="641" spans="2:4" x14ac:dyDescent="0.25">
      <c r="B641"/>
      <c r="C641"/>
      <c r="D641"/>
    </row>
    <row r="642" spans="2:4" x14ac:dyDescent="0.25">
      <c r="B642"/>
      <c r="C642"/>
      <c r="D642"/>
    </row>
    <row r="643" spans="2:4" x14ac:dyDescent="0.25">
      <c r="B643"/>
      <c r="C643"/>
      <c r="D643"/>
    </row>
    <row r="644" spans="2:4" x14ac:dyDescent="0.25">
      <c r="B644"/>
      <c r="C644"/>
      <c r="D644"/>
    </row>
    <row r="645" spans="2:4" x14ac:dyDescent="0.25">
      <c r="B645"/>
      <c r="C645"/>
      <c r="D645"/>
    </row>
    <row r="646" spans="2:4" x14ac:dyDescent="0.25">
      <c r="B646"/>
      <c r="C646"/>
      <c r="D646"/>
    </row>
    <row r="647" spans="2:4" x14ac:dyDescent="0.25">
      <c r="B647"/>
      <c r="C647"/>
      <c r="D647"/>
    </row>
    <row r="648" spans="2:4" x14ac:dyDescent="0.25">
      <c r="B648"/>
      <c r="C648"/>
      <c r="D648"/>
    </row>
    <row r="649" spans="2:4" x14ac:dyDescent="0.25">
      <c r="B649"/>
      <c r="C649"/>
      <c r="D649"/>
    </row>
    <row r="650" spans="2:4" x14ac:dyDescent="0.25">
      <c r="B650"/>
      <c r="C650"/>
      <c r="D650"/>
    </row>
    <row r="651" spans="2:4" x14ac:dyDescent="0.25">
      <c r="B651"/>
      <c r="C651"/>
      <c r="D651"/>
    </row>
    <row r="652" spans="2:4" x14ac:dyDescent="0.25">
      <c r="B652"/>
      <c r="C652"/>
      <c r="D652"/>
    </row>
    <row r="653" spans="2:4" x14ac:dyDescent="0.25">
      <c r="B653"/>
      <c r="C653"/>
      <c r="D653"/>
    </row>
    <row r="654" spans="2:4" x14ac:dyDescent="0.25">
      <c r="B654"/>
      <c r="C654"/>
      <c r="D654"/>
    </row>
    <row r="655" spans="2:4" x14ac:dyDescent="0.25">
      <c r="B655"/>
      <c r="C655"/>
      <c r="D655"/>
    </row>
    <row r="656" spans="2:4" x14ac:dyDescent="0.25">
      <c r="B656"/>
      <c r="C656"/>
      <c r="D656"/>
    </row>
    <row r="657" spans="2:4" x14ac:dyDescent="0.25">
      <c r="B657"/>
      <c r="C657"/>
      <c r="D657"/>
    </row>
    <row r="658" spans="2:4" x14ac:dyDescent="0.25">
      <c r="B658"/>
      <c r="C658"/>
      <c r="D658"/>
    </row>
    <row r="659" spans="2:4" x14ac:dyDescent="0.25">
      <c r="B659"/>
      <c r="C659"/>
      <c r="D659"/>
    </row>
    <row r="660" spans="2:4" x14ac:dyDescent="0.25">
      <c r="B660"/>
      <c r="C660"/>
      <c r="D660"/>
    </row>
    <row r="661" spans="2:4" x14ac:dyDescent="0.25">
      <c r="B661"/>
      <c r="C661"/>
      <c r="D661"/>
    </row>
    <row r="662" spans="2:4" x14ac:dyDescent="0.25">
      <c r="B662"/>
      <c r="C662"/>
      <c r="D662"/>
    </row>
    <row r="663" spans="2:4" x14ac:dyDescent="0.25">
      <c r="B663"/>
      <c r="C663"/>
      <c r="D663"/>
    </row>
    <row r="664" spans="2:4" x14ac:dyDescent="0.25">
      <c r="B664"/>
      <c r="C664"/>
      <c r="D664"/>
    </row>
    <row r="665" spans="2:4" x14ac:dyDescent="0.25">
      <c r="B665"/>
      <c r="C665"/>
      <c r="D665"/>
    </row>
    <row r="666" spans="2:4" x14ac:dyDescent="0.25">
      <c r="B666"/>
      <c r="C666"/>
      <c r="D666"/>
    </row>
    <row r="667" spans="2:4" x14ac:dyDescent="0.25">
      <c r="B667"/>
      <c r="C667"/>
      <c r="D667"/>
    </row>
    <row r="668" spans="2:4" x14ac:dyDescent="0.25">
      <c r="B668"/>
      <c r="C668"/>
      <c r="D668"/>
    </row>
    <row r="669" spans="2:4" x14ac:dyDescent="0.25">
      <c r="B669"/>
      <c r="C669"/>
      <c r="D669"/>
    </row>
    <row r="670" spans="2:4" x14ac:dyDescent="0.25">
      <c r="B670"/>
      <c r="C670"/>
      <c r="D670"/>
    </row>
    <row r="671" spans="2:4" x14ac:dyDescent="0.25">
      <c r="B671"/>
      <c r="C671"/>
      <c r="D671"/>
    </row>
    <row r="672" spans="2:4" x14ac:dyDescent="0.25">
      <c r="B672"/>
      <c r="C672"/>
      <c r="D672"/>
    </row>
    <row r="673" spans="2:4" x14ac:dyDescent="0.25">
      <c r="B673"/>
      <c r="C673"/>
      <c r="D673"/>
    </row>
    <row r="674" spans="2:4" x14ac:dyDescent="0.25">
      <c r="B674"/>
      <c r="C674"/>
      <c r="D674"/>
    </row>
    <row r="675" spans="2:4" x14ac:dyDescent="0.25">
      <c r="B675"/>
      <c r="C675"/>
      <c r="D675"/>
    </row>
    <row r="676" spans="2:4" x14ac:dyDescent="0.25">
      <c r="B676"/>
      <c r="C676"/>
      <c r="D676"/>
    </row>
    <row r="677" spans="2:4" x14ac:dyDescent="0.25">
      <c r="B677"/>
      <c r="C677"/>
      <c r="D677"/>
    </row>
    <row r="678" spans="2:4" x14ac:dyDescent="0.25">
      <c r="B678"/>
      <c r="C678"/>
      <c r="D678"/>
    </row>
    <row r="679" spans="2:4" x14ac:dyDescent="0.25">
      <c r="B679"/>
      <c r="C679"/>
      <c r="D679"/>
    </row>
    <row r="680" spans="2:4" x14ac:dyDescent="0.25">
      <c r="B680"/>
      <c r="C680"/>
      <c r="D680"/>
    </row>
    <row r="681" spans="2:4" x14ac:dyDescent="0.25">
      <c r="B681"/>
      <c r="C681"/>
      <c r="D681"/>
    </row>
    <row r="682" spans="2:4" x14ac:dyDescent="0.25">
      <c r="B682"/>
      <c r="C682"/>
      <c r="D682"/>
    </row>
    <row r="683" spans="2:4" x14ac:dyDescent="0.25">
      <c r="B683"/>
      <c r="C683"/>
      <c r="D683"/>
    </row>
    <row r="684" spans="2:4" x14ac:dyDescent="0.25">
      <c r="B684"/>
      <c r="C684"/>
      <c r="D684"/>
    </row>
    <row r="685" spans="2:4" x14ac:dyDescent="0.25">
      <c r="B685"/>
      <c r="C685"/>
      <c r="D685"/>
    </row>
    <row r="686" spans="2:4" x14ac:dyDescent="0.25">
      <c r="B686"/>
      <c r="C686"/>
      <c r="D686"/>
    </row>
    <row r="687" spans="2:4" x14ac:dyDescent="0.25">
      <c r="B687"/>
      <c r="C687"/>
      <c r="D687"/>
    </row>
    <row r="688" spans="2:4" x14ac:dyDescent="0.25">
      <c r="B688"/>
      <c r="C688"/>
      <c r="D688"/>
    </row>
    <row r="689" spans="2:4" x14ac:dyDescent="0.25">
      <c r="B689"/>
      <c r="C689"/>
      <c r="D689"/>
    </row>
    <row r="690" spans="2:4" x14ac:dyDescent="0.25">
      <c r="B690"/>
      <c r="C690"/>
      <c r="D690"/>
    </row>
    <row r="691" spans="2:4" x14ac:dyDescent="0.25">
      <c r="B691"/>
      <c r="C691"/>
      <c r="D691"/>
    </row>
    <row r="692" spans="2:4" x14ac:dyDescent="0.25">
      <c r="B692"/>
      <c r="C692"/>
      <c r="D692"/>
    </row>
    <row r="693" spans="2:4" x14ac:dyDescent="0.25">
      <c r="B693"/>
      <c r="C693"/>
      <c r="D693"/>
    </row>
    <row r="694" spans="2:4" x14ac:dyDescent="0.25">
      <c r="B694"/>
      <c r="C694"/>
      <c r="D694"/>
    </row>
    <row r="695" spans="2:4" x14ac:dyDescent="0.25">
      <c r="B695"/>
      <c r="C695"/>
      <c r="D695"/>
    </row>
    <row r="696" spans="2:4" x14ac:dyDescent="0.25">
      <c r="B696"/>
      <c r="C696"/>
      <c r="D696"/>
    </row>
    <row r="697" spans="2:4" x14ac:dyDescent="0.25">
      <c r="B697"/>
      <c r="C697"/>
      <c r="D697"/>
    </row>
    <row r="698" spans="2:4" x14ac:dyDescent="0.25">
      <c r="B698"/>
      <c r="C698"/>
      <c r="D698"/>
    </row>
    <row r="699" spans="2:4" x14ac:dyDescent="0.25">
      <c r="B699"/>
      <c r="C699"/>
      <c r="D699"/>
    </row>
    <row r="700" spans="2:4" x14ac:dyDescent="0.25">
      <c r="B700"/>
      <c r="C700"/>
      <c r="D700"/>
    </row>
    <row r="701" spans="2:4" x14ac:dyDescent="0.25">
      <c r="B701"/>
      <c r="C701"/>
      <c r="D701"/>
    </row>
    <row r="702" spans="2:4" x14ac:dyDescent="0.25">
      <c r="B702"/>
      <c r="C702"/>
      <c r="D702"/>
    </row>
    <row r="703" spans="2:4" x14ac:dyDescent="0.25">
      <c r="B703"/>
      <c r="C703"/>
      <c r="D703"/>
    </row>
    <row r="704" spans="2:4" x14ac:dyDescent="0.25">
      <c r="B704"/>
      <c r="C704"/>
      <c r="D704"/>
    </row>
    <row r="705" spans="2:4" x14ac:dyDescent="0.25">
      <c r="B705"/>
      <c r="C705"/>
      <c r="D705"/>
    </row>
    <row r="706" spans="2:4" x14ac:dyDescent="0.25">
      <c r="B706"/>
      <c r="C706"/>
      <c r="D706"/>
    </row>
    <row r="707" spans="2:4" x14ac:dyDescent="0.25">
      <c r="B707"/>
      <c r="C707"/>
      <c r="D707"/>
    </row>
    <row r="708" spans="2:4" x14ac:dyDescent="0.25">
      <c r="B708"/>
      <c r="C708"/>
      <c r="D708"/>
    </row>
    <row r="709" spans="2:4" x14ac:dyDescent="0.25">
      <c r="B709"/>
      <c r="C709"/>
      <c r="D709"/>
    </row>
    <row r="710" spans="2:4" x14ac:dyDescent="0.25">
      <c r="B710"/>
      <c r="C710"/>
      <c r="D710"/>
    </row>
    <row r="711" spans="2:4" x14ac:dyDescent="0.25">
      <c r="B711"/>
      <c r="C711"/>
      <c r="D711"/>
    </row>
    <row r="712" spans="2:4" x14ac:dyDescent="0.25">
      <c r="B712"/>
      <c r="C712"/>
      <c r="D712"/>
    </row>
    <row r="713" spans="2:4" x14ac:dyDescent="0.25">
      <c r="B713"/>
      <c r="C713"/>
      <c r="D713"/>
    </row>
    <row r="714" spans="2:4" x14ac:dyDescent="0.25">
      <c r="B714"/>
      <c r="C714"/>
      <c r="D714"/>
    </row>
    <row r="715" spans="2:4" x14ac:dyDescent="0.25">
      <c r="B715"/>
      <c r="C715"/>
      <c r="D715"/>
    </row>
    <row r="716" spans="2:4" x14ac:dyDescent="0.25">
      <c r="B716"/>
      <c r="C716"/>
      <c r="D716"/>
    </row>
    <row r="717" spans="2:4" x14ac:dyDescent="0.25">
      <c r="B717"/>
      <c r="C717"/>
      <c r="D717"/>
    </row>
    <row r="718" spans="2:4" x14ac:dyDescent="0.25">
      <c r="B718"/>
      <c r="C718"/>
      <c r="D718"/>
    </row>
    <row r="719" spans="2:4" x14ac:dyDescent="0.25">
      <c r="B719"/>
      <c r="C719"/>
      <c r="D719"/>
    </row>
    <row r="720" spans="2:4" x14ac:dyDescent="0.25">
      <c r="B720"/>
      <c r="C720"/>
      <c r="D720"/>
    </row>
    <row r="721" spans="2:4" x14ac:dyDescent="0.25">
      <c r="B721"/>
      <c r="C721"/>
      <c r="D721"/>
    </row>
    <row r="722" spans="2:4" x14ac:dyDescent="0.25">
      <c r="B722"/>
      <c r="C722"/>
      <c r="D722"/>
    </row>
    <row r="723" spans="2:4" x14ac:dyDescent="0.25">
      <c r="B723"/>
      <c r="C723"/>
      <c r="D723"/>
    </row>
    <row r="724" spans="2:4" x14ac:dyDescent="0.25">
      <c r="B724"/>
      <c r="C724"/>
      <c r="D724"/>
    </row>
    <row r="725" spans="2:4" x14ac:dyDescent="0.25">
      <c r="B725"/>
      <c r="C725"/>
      <c r="D725"/>
    </row>
    <row r="726" spans="2:4" x14ac:dyDescent="0.25">
      <c r="B726"/>
      <c r="C726"/>
      <c r="D726"/>
    </row>
    <row r="727" spans="2:4" x14ac:dyDescent="0.25">
      <c r="B727"/>
      <c r="C727"/>
      <c r="D727"/>
    </row>
    <row r="728" spans="2:4" x14ac:dyDescent="0.25">
      <c r="B728"/>
      <c r="C728"/>
      <c r="D728"/>
    </row>
    <row r="729" spans="2:4" x14ac:dyDescent="0.25">
      <c r="B729"/>
      <c r="C729"/>
      <c r="D729"/>
    </row>
    <row r="730" spans="2:4" x14ac:dyDescent="0.25">
      <c r="B730"/>
      <c r="C730"/>
      <c r="D730"/>
    </row>
    <row r="731" spans="2:4" x14ac:dyDescent="0.25">
      <c r="B731"/>
      <c r="C731"/>
      <c r="D731"/>
    </row>
    <row r="732" spans="2:4" x14ac:dyDescent="0.25">
      <c r="B732"/>
      <c r="C732"/>
      <c r="D732"/>
    </row>
    <row r="733" spans="2:4" x14ac:dyDescent="0.25">
      <c r="B733"/>
      <c r="C733"/>
      <c r="D733"/>
    </row>
    <row r="734" spans="2:4" x14ac:dyDescent="0.25">
      <c r="B734"/>
      <c r="C734"/>
      <c r="D734"/>
    </row>
    <row r="735" spans="2:4" x14ac:dyDescent="0.25">
      <c r="B735"/>
      <c r="C735"/>
      <c r="D735"/>
    </row>
    <row r="736" spans="2:4" x14ac:dyDescent="0.25">
      <c r="B736"/>
      <c r="C736"/>
      <c r="D736"/>
    </row>
    <row r="737" spans="2:4" x14ac:dyDescent="0.25">
      <c r="B737"/>
      <c r="C737"/>
      <c r="D737"/>
    </row>
    <row r="738" spans="2:4" x14ac:dyDescent="0.25">
      <c r="B738"/>
      <c r="C738"/>
      <c r="D738"/>
    </row>
    <row r="739" spans="2:4" x14ac:dyDescent="0.25">
      <c r="B739"/>
      <c r="C739"/>
      <c r="D739"/>
    </row>
    <row r="740" spans="2:4" x14ac:dyDescent="0.25">
      <c r="B740"/>
      <c r="C740"/>
      <c r="D740"/>
    </row>
    <row r="741" spans="2:4" x14ac:dyDescent="0.25">
      <c r="B741"/>
      <c r="C741"/>
      <c r="D741"/>
    </row>
    <row r="742" spans="2:4" x14ac:dyDescent="0.25">
      <c r="B742"/>
      <c r="C742"/>
      <c r="D742"/>
    </row>
    <row r="743" spans="2:4" x14ac:dyDescent="0.25">
      <c r="B743"/>
      <c r="C743"/>
      <c r="D743"/>
    </row>
    <row r="744" spans="2:4" x14ac:dyDescent="0.25">
      <c r="B744"/>
      <c r="C744"/>
      <c r="D744"/>
    </row>
    <row r="745" spans="2:4" x14ac:dyDescent="0.25">
      <c r="B745"/>
      <c r="C745"/>
      <c r="D745"/>
    </row>
    <row r="746" spans="2:4" x14ac:dyDescent="0.25">
      <c r="B746"/>
      <c r="C746"/>
      <c r="D746"/>
    </row>
    <row r="747" spans="2:4" x14ac:dyDescent="0.25">
      <c r="B747"/>
      <c r="C747"/>
      <c r="D747"/>
    </row>
    <row r="748" spans="2:4" x14ac:dyDescent="0.25">
      <c r="B748"/>
      <c r="C748"/>
      <c r="D748"/>
    </row>
    <row r="749" spans="2:4" x14ac:dyDescent="0.25">
      <c r="B749"/>
      <c r="C749"/>
      <c r="D749"/>
    </row>
    <row r="750" spans="2:4" x14ac:dyDescent="0.25">
      <c r="B750"/>
      <c r="C750"/>
      <c r="D750"/>
    </row>
    <row r="751" spans="2:4" x14ac:dyDescent="0.25">
      <c r="B751"/>
      <c r="C751"/>
      <c r="D751"/>
    </row>
    <row r="752" spans="2:4" x14ac:dyDescent="0.25">
      <c r="B752"/>
      <c r="C752"/>
      <c r="D752"/>
    </row>
    <row r="753" spans="2:4" x14ac:dyDescent="0.25">
      <c r="B753"/>
      <c r="C753"/>
      <c r="D753"/>
    </row>
    <row r="754" spans="2:4" x14ac:dyDescent="0.25">
      <c r="B754"/>
      <c r="C754"/>
      <c r="D754"/>
    </row>
    <row r="755" spans="2:4" x14ac:dyDescent="0.25">
      <c r="B755"/>
      <c r="C755"/>
      <c r="D755"/>
    </row>
    <row r="756" spans="2:4" x14ac:dyDescent="0.25">
      <c r="B756"/>
      <c r="C756"/>
      <c r="D756"/>
    </row>
    <row r="757" spans="2:4" x14ac:dyDescent="0.25">
      <c r="B757"/>
      <c r="C757"/>
      <c r="D757"/>
    </row>
    <row r="758" spans="2:4" x14ac:dyDescent="0.25">
      <c r="B758"/>
      <c r="C758"/>
      <c r="D758"/>
    </row>
    <row r="759" spans="2:4" x14ac:dyDescent="0.25">
      <c r="B759"/>
      <c r="C759"/>
      <c r="D759"/>
    </row>
  </sheetData>
  <mergeCells count="2">
    <mergeCell ref="B1:G1"/>
    <mergeCell ref="H1:M1"/>
  </mergeCells>
  <conditionalFormatting sqref="H6:M161">
    <cfRule type="cellIs" dxfId="12" priority="7" operator="lessThan">
      <formula>0</formula>
    </cfRule>
  </conditionalFormatting>
  <conditionalFormatting sqref="H5">
    <cfRule type="cellIs" dxfId="11" priority="1" operator="lessThan">
      <formula>0</formula>
    </cfRule>
  </conditionalFormatting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3B263B-3110-48C3-8DAF-640A0E468125}">
  <dimension ref="A1:H18"/>
  <sheetViews>
    <sheetView workbookViewId="0">
      <selection activeCell="I21" sqref="I21"/>
    </sheetView>
  </sheetViews>
  <sheetFormatPr defaultRowHeight="15" x14ac:dyDescent="0.25"/>
  <cols>
    <col min="2" max="4" width="10.28515625" bestFit="1" customWidth="1"/>
    <col min="5" max="6" width="9.5703125" bestFit="1" customWidth="1"/>
  </cols>
  <sheetData>
    <row r="1" spans="1:8" ht="15.75" thickBot="1" x14ac:dyDescent="0.3">
      <c r="A1" t="s">
        <v>30</v>
      </c>
    </row>
    <row r="2" spans="1:8" x14ac:dyDescent="0.25">
      <c r="A2" s="41"/>
      <c r="B2" t="s">
        <v>57</v>
      </c>
      <c r="C2" t="s">
        <v>58</v>
      </c>
      <c r="D2" s="8" t="s">
        <v>59</v>
      </c>
      <c r="E2" t="s">
        <v>60</v>
      </c>
      <c r="F2" t="s">
        <v>61</v>
      </c>
      <c r="G2" t="s">
        <v>62</v>
      </c>
    </row>
    <row r="3" spans="1:8" x14ac:dyDescent="0.25">
      <c r="A3" s="42" t="s">
        <v>57</v>
      </c>
      <c r="B3" s="42">
        <v>1</v>
      </c>
      <c r="C3" s="42"/>
      <c r="D3" s="42"/>
      <c r="E3" s="42"/>
      <c r="F3" s="42"/>
      <c r="G3" s="42"/>
    </row>
    <row r="4" spans="1:8" x14ac:dyDescent="0.25">
      <c r="A4" s="42" t="s">
        <v>58</v>
      </c>
      <c r="B4" s="43">
        <v>0.28084228618227236</v>
      </c>
      <c r="C4" s="42">
        <v>1</v>
      </c>
      <c r="D4" s="42"/>
      <c r="E4" s="42"/>
      <c r="F4" s="42"/>
      <c r="G4" s="42"/>
    </row>
    <row r="5" spans="1:8" x14ac:dyDescent="0.25">
      <c r="A5" s="42" t="s">
        <v>59</v>
      </c>
      <c r="B5" s="43">
        <v>-0.1369868533609466</v>
      </c>
      <c r="C5" s="43">
        <v>-8.5955038780408059E-3</v>
      </c>
      <c r="D5" s="42">
        <v>1</v>
      </c>
      <c r="E5" s="42"/>
      <c r="F5" s="42"/>
      <c r="G5" s="42"/>
    </row>
    <row r="6" spans="1:8" x14ac:dyDescent="0.25">
      <c r="A6" s="42" t="s">
        <v>60</v>
      </c>
      <c r="B6" s="43">
        <v>0.23051180951164824</v>
      </c>
      <c r="C6" s="43">
        <v>0.41565085512739874</v>
      </c>
      <c r="D6" s="43">
        <v>-0.31361542187392311</v>
      </c>
      <c r="E6" s="42">
        <v>1</v>
      </c>
      <c r="F6" s="42"/>
      <c r="G6" s="42"/>
    </row>
    <row r="7" spans="1:8" x14ac:dyDescent="0.25">
      <c r="A7" s="42" t="s">
        <v>61</v>
      </c>
      <c r="B7" s="43">
        <v>0.20862887173959266</v>
      </c>
      <c r="C7" s="43">
        <v>0.27011640306634982</v>
      </c>
      <c r="D7" s="43">
        <v>1.0599976111489447E-2</v>
      </c>
      <c r="E7" s="43">
        <v>0.2039649403549762</v>
      </c>
      <c r="F7" s="42">
        <v>1</v>
      </c>
      <c r="G7" s="42"/>
    </row>
    <row r="8" spans="1:8" ht="15.75" thickBot="1" x14ac:dyDescent="0.3">
      <c r="A8" s="40" t="s">
        <v>62</v>
      </c>
      <c r="B8" s="44">
        <v>0.28688425499606407</v>
      </c>
      <c r="C8" s="44">
        <v>0.38372605760147055</v>
      </c>
      <c r="D8" s="44">
        <v>-5.2758596434667203E-2</v>
      </c>
      <c r="E8" s="44">
        <v>0.20437316560191757</v>
      </c>
      <c r="F8" s="44">
        <v>0.23209318675944748</v>
      </c>
      <c r="G8" s="40">
        <v>1</v>
      </c>
    </row>
    <row r="9" spans="1:8" x14ac:dyDescent="0.25">
      <c r="A9" s="42"/>
    </row>
    <row r="10" spans="1:8" x14ac:dyDescent="0.25">
      <c r="A10" s="42" t="s">
        <v>31</v>
      </c>
    </row>
    <row r="11" spans="1:8" x14ac:dyDescent="0.25">
      <c r="B11" t="s">
        <v>57</v>
      </c>
      <c r="C11" t="s">
        <v>58</v>
      </c>
      <c r="D11" s="3" t="s">
        <v>59</v>
      </c>
      <c r="E11" t="s">
        <v>63</v>
      </c>
      <c r="F11" t="s">
        <v>64</v>
      </c>
      <c r="G11" t="s">
        <v>65</v>
      </c>
      <c r="H11" t="s">
        <v>66</v>
      </c>
    </row>
    <row r="12" spans="1:8" x14ac:dyDescent="0.25">
      <c r="A12" s="42" t="s">
        <v>57</v>
      </c>
      <c r="B12" s="42">
        <v>1</v>
      </c>
      <c r="C12" s="42"/>
      <c r="D12" s="42"/>
      <c r="E12" s="42"/>
      <c r="F12" s="42"/>
      <c r="G12" s="42"/>
      <c r="H12" s="42"/>
    </row>
    <row r="13" spans="1:8" x14ac:dyDescent="0.25">
      <c r="A13" s="42" t="s">
        <v>58</v>
      </c>
      <c r="B13" s="43">
        <v>0.28084228618227236</v>
      </c>
      <c r="C13" s="42">
        <v>1</v>
      </c>
      <c r="D13" s="42"/>
      <c r="E13" s="42"/>
      <c r="F13" s="42"/>
      <c r="G13" s="42"/>
      <c r="H13" s="42"/>
    </row>
    <row r="14" spans="1:8" x14ac:dyDescent="0.25">
      <c r="A14" s="42" t="s">
        <v>59</v>
      </c>
      <c r="B14" s="43">
        <v>-0.1369868533609466</v>
      </c>
      <c r="C14" s="43">
        <v>-8.5955038780408059E-3</v>
      </c>
      <c r="D14" s="42">
        <v>1</v>
      </c>
      <c r="E14" s="42"/>
      <c r="F14" s="42"/>
      <c r="G14" s="42"/>
      <c r="H14" s="42"/>
    </row>
    <row r="15" spans="1:8" x14ac:dyDescent="0.25">
      <c r="A15" s="42" t="s">
        <v>63</v>
      </c>
      <c r="B15" s="43">
        <v>0.12946771545300265</v>
      </c>
      <c r="C15" s="43">
        <v>0.36477145836202679</v>
      </c>
      <c r="D15" s="43">
        <v>-5.2842125038326485E-2</v>
      </c>
      <c r="E15" s="42">
        <v>1</v>
      </c>
      <c r="F15" s="42"/>
      <c r="G15" s="42"/>
      <c r="H15" s="42"/>
    </row>
    <row r="16" spans="1:8" x14ac:dyDescent="0.25">
      <c r="A16" s="42" t="s">
        <v>64</v>
      </c>
      <c r="B16" s="43">
        <v>0.13726559502359392</v>
      </c>
      <c r="C16" s="43">
        <v>0.25596972049039063</v>
      </c>
      <c r="D16" s="43">
        <v>-0.20560803461187449</v>
      </c>
      <c r="E16" s="43">
        <v>0.25066826581187213</v>
      </c>
      <c r="F16" s="42">
        <v>1</v>
      </c>
      <c r="G16" s="42"/>
      <c r="H16" s="42"/>
    </row>
    <row r="17" spans="1:8" x14ac:dyDescent="0.25">
      <c r="A17" s="42" t="s">
        <v>65</v>
      </c>
      <c r="B17" s="43">
        <v>1.4613895259670495E-2</v>
      </c>
      <c r="C17" s="43">
        <v>0.11405430961887929</v>
      </c>
      <c r="D17" s="43">
        <v>-3.9570514336704533E-2</v>
      </c>
      <c r="E17" s="43">
        <v>0.31112912690247074</v>
      </c>
      <c r="F17" s="43">
        <v>6.4283227095978612E-2</v>
      </c>
      <c r="G17" s="42">
        <v>1</v>
      </c>
      <c r="H17" s="42"/>
    </row>
    <row r="18" spans="1:8" ht="15.75" thickBot="1" x14ac:dyDescent="0.3">
      <c r="A18" s="40" t="s">
        <v>66</v>
      </c>
      <c r="B18" s="44">
        <v>0.10505417250010082</v>
      </c>
      <c r="C18" s="44">
        <v>0.20746386781976522</v>
      </c>
      <c r="D18" s="44">
        <v>7.4322656431107414E-2</v>
      </c>
      <c r="E18" s="44">
        <v>0.50747545766205204</v>
      </c>
      <c r="F18" s="44">
        <v>0.11894101063496929</v>
      </c>
      <c r="G18" s="44">
        <v>0.3025417204070629</v>
      </c>
      <c r="H18" s="40">
        <v>1</v>
      </c>
    </row>
  </sheetData>
  <conditionalFormatting sqref="B3:G8">
    <cfRule type="cellIs" dxfId="1" priority="2" operator="between">
      <formula>-0.3</formula>
      <formula>0.3</formula>
    </cfRule>
  </conditionalFormatting>
  <conditionalFormatting sqref="A12:H18">
    <cfRule type="cellIs" dxfId="0" priority="1" operator="between">
      <formula>-0.3</formula>
      <formula>0.3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33"/>
  <sheetViews>
    <sheetView workbookViewId="0">
      <selection activeCell="B33" sqref="B33"/>
    </sheetView>
  </sheetViews>
  <sheetFormatPr defaultRowHeight="15" x14ac:dyDescent="0.25"/>
  <cols>
    <col min="2" max="4" width="14.7109375" customWidth="1"/>
  </cols>
  <sheetData>
    <row r="1" spans="1:3" x14ac:dyDescent="0.25">
      <c r="A1">
        <v>1</v>
      </c>
      <c r="B1" t="s">
        <v>25</v>
      </c>
    </row>
    <row r="2" spans="1:3" x14ac:dyDescent="0.25">
      <c r="B2" s="51">
        <v>0.5665</v>
      </c>
    </row>
    <row r="4" spans="1:3" x14ac:dyDescent="0.25">
      <c r="A4">
        <v>2</v>
      </c>
      <c r="B4" t="s">
        <v>19</v>
      </c>
    </row>
    <row r="5" spans="1:3" x14ac:dyDescent="0.25">
      <c r="B5" s="51">
        <v>0.89219999999999999</v>
      </c>
    </row>
    <row r="7" spans="1:3" x14ac:dyDescent="0.25">
      <c r="A7">
        <v>3</v>
      </c>
      <c r="B7" t="s">
        <v>20</v>
      </c>
    </row>
    <row r="8" spans="1:3" x14ac:dyDescent="0.25">
      <c r="B8" s="51">
        <v>0.86809999999999998</v>
      </c>
    </row>
    <row r="10" spans="1:3" x14ac:dyDescent="0.25">
      <c r="A10">
        <v>4</v>
      </c>
      <c r="B10" t="s">
        <v>17</v>
      </c>
    </row>
    <row r="11" spans="1:3" x14ac:dyDescent="0.25">
      <c r="B11" t="s">
        <v>13</v>
      </c>
    </row>
    <row r="12" spans="1:3" x14ac:dyDescent="0.25">
      <c r="B12" t="s">
        <v>14</v>
      </c>
      <c r="C12" s="13" t="s">
        <v>34</v>
      </c>
    </row>
    <row r="13" spans="1:3" x14ac:dyDescent="0.25">
      <c r="B13" s="35" t="s">
        <v>1624</v>
      </c>
    </row>
    <row r="15" spans="1:3" x14ac:dyDescent="0.25">
      <c r="A15">
        <v>5</v>
      </c>
      <c r="B15" t="s">
        <v>18</v>
      </c>
    </row>
    <row r="16" spans="1:3" x14ac:dyDescent="0.25">
      <c r="B16" t="s">
        <v>13</v>
      </c>
    </row>
    <row r="17" spans="1:14" x14ac:dyDescent="0.25">
      <c r="B17" t="s">
        <v>14</v>
      </c>
      <c r="C17" s="13" t="s">
        <v>34</v>
      </c>
    </row>
    <row r="18" spans="1:14" x14ac:dyDescent="0.25">
      <c r="B18" s="35" t="s">
        <v>1624</v>
      </c>
    </row>
    <row r="20" spans="1:14" x14ac:dyDescent="0.25">
      <c r="A20">
        <v>6</v>
      </c>
      <c r="B20" t="s">
        <v>26</v>
      </c>
    </row>
    <row r="21" spans="1:14" x14ac:dyDescent="0.25">
      <c r="B21" t="s">
        <v>15</v>
      </c>
      <c r="C21" t="s">
        <v>16</v>
      </c>
      <c r="D21" s="13" t="s">
        <v>21</v>
      </c>
    </row>
    <row r="22" spans="1:14" x14ac:dyDescent="0.25">
      <c r="B22" s="11" t="s">
        <v>1625</v>
      </c>
      <c r="C22" s="12" t="s">
        <v>1625</v>
      </c>
      <c r="D22" t="s">
        <v>27</v>
      </c>
    </row>
    <row r="23" spans="1:14" x14ac:dyDescent="0.25">
      <c r="B23" t="s">
        <v>15</v>
      </c>
      <c r="C23" t="s">
        <v>16</v>
      </c>
      <c r="D23" s="13" t="s">
        <v>21</v>
      </c>
    </row>
    <row r="24" spans="1:14" x14ac:dyDescent="0.25">
      <c r="B24" s="11" t="s">
        <v>1625</v>
      </c>
      <c r="C24" s="12" t="s">
        <v>1625</v>
      </c>
      <c r="D24" t="s">
        <v>28</v>
      </c>
    </row>
    <row r="26" spans="1:14" x14ac:dyDescent="0.25">
      <c r="A26">
        <v>7</v>
      </c>
      <c r="B26" t="s">
        <v>23</v>
      </c>
    </row>
    <row r="27" spans="1:14" x14ac:dyDescent="0.25">
      <c r="B27" s="11">
        <v>1</v>
      </c>
      <c r="C27" s="13" t="s">
        <v>22</v>
      </c>
    </row>
    <row r="28" spans="1:14" x14ac:dyDescent="0.25">
      <c r="B28" t="s">
        <v>32</v>
      </c>
    </row>
    <row r="29" spans="1:14" x14ac:dyDescent="0.25">
      <c r="B29" s="11" t="s">
        <v>1626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</row>
    <row r="31" spans="1:14" x14ac:dyDescent="0.25">
      <c r="A31">
        <v>8</v>
      </c>
      <c r="B31" t="s">
        <v>29</v>
      </c>
    </row>
    <row r="32" spans="1:14" x14ac:dyDescent="0.25">
      <c r="B32" s="11" t="s">
        <v>60</v>
      </c>
      <c r="C32" s="13" t="s">
        <v>24</v>
      </c>
    </row>
    <row r="33" spans="2:3" x14ac:dyDescent="0.25">
      <c r="B33" s="11" t="s">
        <v>1627</v>
      </c>
      <c r="C33" s="13" t="s">
        <v>33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65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E18" sqref="E18"/>
    </sheetView>
  </sheetViews>
  <sheetFormatPr defaultRowHeight="15" x14ac:dyDescent="0.25"/>
  <cols>
    <col min="1" max="1" width="11.140625" bestFit="1" customWidth="1"/>
    <col min="2" max="2" width="24" style="37" bestFit="1" customWidth="1"/>
    <col min="3" max="3" width="24" style="8" bestFit="1" customWidth="1"/>
    <col min="4" max="4" width="10.7109375" style="8" customWidth="1"/>
    <col min="5" max="5" width="24" style="8" bestFit="1" customWidth="1"/>
    <col min="6" max="6" width="15.42578125" style="8" customWidth="1"/>
    <col min="7" max="7" width="18.5703125" style="8" bestFit="1" customWidth="1"/>
    <col min="8" max="8" width="10.7109375" style="8" customWidth="1"/>
    <col min="9" max="9" width="10.7109375" style="10" customWidth="1"/>
    <col min="10" max="15" width="10.7109375" customWidth="1"/>
    <col min="16" max="16" width="13.5703125" style="3" bestFit="1" customWidth="1"/>
    <col min="17" max="17" width="13.5703125" style="5" customWidth="1"/>
    <col min="19" max="20" width="11.28515625" bestFit="1" customWidth="1"/>
    <col min="21" max="21" width="10.5703125" bestFit="1" customWidth="1"/>
  </cols>
  <sheetData>
    <row r="1" spans="1:25" x14ac:dyDescent="0.25">
      <c r="B1" s="52" t="s">
        <v>2</v>
      </c>
      <c r="C1" s="53"/>
      <c r="D1" s="53"/>
      <c r="E1" s="53"/>
      <c r="F1" s="53"/>
      <c r="G1" s="53"/>
      <c r="H1" s="54"/>
      <c r="I1" s="55" t="s">
        <v>3</v>
      </c>
      <c r="J1" s="56"/>
      <c r="K1" s="56"/>
      <c r="L1" s="56"/>
      <c r="M1" s="56"/>
      <c r="N1" s="56"/>
      <c r="O1" s="56"/>
      <c r="P1" s="4" t="s">
        <v>4</v>
      </c>
      <c r="Q1" s="5" t="s">
        <v>6</v>
      </c>
      <c r="S1" t="s">
        <v>4</v>
      </c>
      <c r="T1" t="s">
        <v>6</v>
      </c>
      <c r="Y1" s="9" t="s">
        <v>12</v>
      </c>
    </row>
    <row r="2" spans="1:25" s="23" customFormat="1" x14ac:dyDescent="0.25">
      <c r="A2" s="1"/>
      <c r="B2" t="s">
        <v>57</v>
      </c>
      <c r="C2" t="s">
        <v>58</v>
      </c>
      <c r="D2" s="3" t="s">
        <v>59</v>
      </c>
      <c r="E2" t="s">
        <v>63</v>
      </c>
      <c r="F2" t="s">
        <v>64</v>
      </c>
      <c r="G2" t="s">
        <v>65</v>
      </c>
      <c r="H2" t="s">
        <v>66</v>
      </c>
      <c r="I2" s="26" t="str">
        <f t="shared" ref="I2:O2" si="0">B2</f>
        <v>AMD</v>
      </c>
      <c r="J2" s="27" t="str">
        <f t="shared" si="0"/>
        <v>INTC</v>
      </c>
      <c r="K2" s="27" t="str">
        <f t="shared" si="0"/>
        <v>QMNNX</v>
      </c>
      <c r="L2" s="27" t="str">
        <f t="shared" si="0"/>
        <v>MKC</v>
      </c>
      <c r="M2" s="27" t="str">
        <f t="shared" si="0"/>
        <v>MLM</v>
      </c>
      <c r="N2" s="27" t="str">
        <f t="shared" si="0"/>
        <v>MNST</v>
      </c>
      <c r="O2" s="27" t="str">
        <f t="shared" si="0"/>
        <v>MO</v>
      </c>
      <c r="P2" s="21" t="s">
        <v>5</v>
      </c>
      <c r="Q2" s="22"/>
      <c r="S2" s="23" t="s">
        <v>7</v>
      </c>
      <c r="T2" s="23" t="s">
        <v>7</v>
      </c>
    </row>
    <row r="3" spans="1:25" ht="30" x14ac:dyDescent="0.25">
      <c r="A3" s="1" t="s">
        <v>0</v>
      </c>
      <c r="B3" s="37" t="s">
        <v>94</v>
      </c>
      <c r="C3" s="8" t="str">
        <f>VLOOKUP(C2,'constituents-financials_csv'!$A:$C,3,FALSE)</f>
        <v>Information Technology</v>
      </c>
      <c r="D3" s="20" t="s">
        <v>35</v>
      </c>
      <c r="E3" s="8" t="str">
        <f>VLOOKUP(C2,'constituents-financials_csv'!$A:$C,3,FALSE)</f>
        <v>Information Technology</v>
      </c>
      <c r="F3" s="8" t="s">
        <v>1599</v>
      </c>
      <c r="G3" s="8" t="str">
        <f>VLOOKUP(E2,'constituents-financials_csv'!$A:$C,3,FALSE)</f>
        <v>Consumer Staples</v>
      </c>
      <c r="H3" s="8" t="str">
        <f>VLOOKUP(F2,'constituents-financials_csv'!$A:$C,3,FALSE)</f>
        <v>Materials</v>
      </c>
      <c r="P3" s="4" t="s">
        <v>3</v>
      </c>
      <c r="Q3" s="5" t="s">
        <v>3</v>
      </c>
      <c r="S3" t="s">
        <v>8</v>
      </c>
      <c r="T3" t="s">
        <v>8</v>
      </c>
    </row>
    <row r="4" spans="1:25" x14ac:dyDescent="0.25">
      <c r="A4" s="1" t="s">
        <v>1</v>
      </c>
      <c r="I4" s="17">
        <v>0.05</v>
      </c>
      <c r="J4" s="19">
        <v>0.05</v>
      </c>
      <c r="K4" s="19">
        <v>0.66152764680409137</v>
      </c>
      <c r="L4" s="19">
        <v>0.05</v>
      </c>
      <c r="M4" s="19">
        <v>7.730324999491868E-2</v>
      </c>
      <c r="N4" s="19">
        <v>6.1169101959226424E-2</v>
      </c>
      <c r="O4" s="19">
        <v>0.05</v>
      </c>
      <c r="P4" s="16">
        <f>SUM(I4:O4)</f>
        <v>0.99999999875823653</v>
      </c>
    </row>
    <row r="5" spans="1:25" x14ac:dyDescent="0.25">
      <c r="A5" s="2">
        <v>41946</v>
      </c>
      <c r="B5" s="38">
        <v>2.78</v>
      </c>
      <c r="C5" s="38">
        <v>30.489408000000001</v>
      </c>
      <c r="D5" s="38">
        <v>8.7204379999999997</v>
      </c>
      <c r="E5" s="38">
        <v>68.688216999999995</v>
      </c>
      <c r="F5" s="38">
        <v>120.350273</v>
      </c>
      <c r="G5" s="38">
        <v>36.130001</v>
      </c>
      <c r="H5" s="38">
        <v>44.480308999999998</v>
      </c>
      <c r="P5" s="7"/>
    </row>
    <row r="6" spans="1:25" x14ac:dyDescent="0.25">
      <c r="A6" s="2">
        <v>41953</v>
      </c>
      <c r="B6" s="38">
        <v>2.61</v>
      </c>
      <c r="C6" s="38">
        <v>31.027470000000001</v>
      </c>
      <c r="D6" s="38">
        <v>8.7633960000000002</v>
      </c>
      <c r="E6" s="38">
        <v>68.480521999999993</v>
      </c>
      <c r="F6" s="38">
        <v>122.93594400000001</v>
      </c>
      <c r="G6" s="38">
        <v>35.973331000000002</v>
      </c>
      <c r="H6" s="38">
        <v>43.508110000000002</v>
      </c>
      <c r="I6" s="15">
        <f>(B6-B5)/B5</f>
        <v>-6.1151079136690628E-2</v>
      </c>
      <c r="J6" s="15">
        <f t="shared" ref="J6:J21" si="1">(C6-C5)/C5</f>
        <v>1.7647505651798817E-2</v>
      </c>
      <c r="K6" s="15">
        <f t="shared" ref="K6:K69" si="2">(D6-D5)/D5</f>
        <v>4.926128710507488E-3</v>
      </c>
      <c r="L6" s="15">
        <f t="shared" ref="L6:L69" si="3">(E6-E5)/E5</f>
        <v>-3.0237354974580444E-3</v>
      </c>
      <c r="M6" s="15">
        <f t="shared" ref="M6:M69" si="4">(F6-F5)/F5</f>
        <v>2.148454619625171E-2</v>
      </c>
      <c r="N6" s="15">
        <f t="shared" ref="N6:N69" si="5">(G6-G5)/G5</f>
        <v>-4.3362855151871799E-3</v>
      </c>
      <c r="O6" s="15">
        <f t="shared" ref="O6:O69" si="6">(H6-H5)/H5</f>
        <v>-2.185684006826473E-2</v>
      </c>
      <c r="P6" s="7">
        <f t="shared" ref="P6:P37" si="7">SUMPRODUCT(I$4:O$4,I6:O6)</f>
        <v>1.2351414360187859E-3</v>
      </c>
      <c r="Q6" s="5">
        <v>3.8879000299876518E-3</v>
      </c>
    </row>
    <row r="7" spans="1:25" x14ac:dyDescent="0.25">
      <c r="A7" s="2">
        <v>41960</v>
      </c>
      <c r="B7" s="38">
        <v>2.77</v>
      </c>
      <c r="C7" s="38">
        <v>32.526291000000001</v>
      </c>
      <c r="D7" s="38">
        <v>8.737622</v>
      </c>
      <c r="E7" s="38">
        <v>68.442749000000006</v>
      </c>
      <c r="F7" s="38">
        <v>126.581146</v>
      </c>
      <c r="G7" s="38">
        <v>36.483333999999999</v>
      </c>
      <c r="H7" s="38">
        <v>43.918388</v>
      </c>
      <c r="I7" s="15">
        <f t="shared" ref="I7:J70" si="8">(B7-B6)/B6</f>
        <v>6.1302681992337224E-2</v>
      </c>
      <c r="J7" s="15">
        <f t="shared" si="1"/>
        <v>4.8306258937644592E-2</v>
      </c>
      <c r="K7" s="15">
        <f t="shared" si="2"/>
        <v>-2.9410972641200038E-3</v>
      </c>
      <c r="L7" s="15">
        <f t="shared" si="3"/>
        <v>-5.5158750104134988E-4</v>
      </c>
      <c r="M7" s="15">
        <f t="shared" si="4"/>
        <v>2.9651230400117946E-2</v>
      </c>
      <c r="N7" s="15">
        <f t="shared" si="5"/>
        <v>1.4177252587479251E-2</v>
      </c>
      <c r="O7" s="15">
        <f t="shared" si="6"/>
        <v>9.4299200769695155E-3</v>
      </c>
      <c r="P7" s="7">
        <f t="shared" si="7"/>
        <v>7.1380928084427177E-3</v>
      </c>
      <c r="Q7" s="5">
        <v>1.1608894229334065E-2</v>
      </c>
    </row>
    <row r="8" spans="1:25" x14ac:dyDescent="0.25">
      <c r="A8" s="2">
        <v>41967</v>
      </c>
      <c r="B8" s="38">
        <v>2.79</v>
      </c>
      <c r="C8" s="38">
        <v>34.043391999999997</v>
      </c>
      <c r="D8" s="38">
        <v>8.9180449999999993</v>
      </c>
      <c r="E8" s="38">
        <v>70.170340999999993</v>
      </c>
      <c r="F8" s="38">
        <v>116.685631</v>
      </c>
      <c r="G8" s="38">
        <v>37.383335000000002</v>
      </c>
      <c r="H8" s="38">
        <v>44.828152000000003</v>
      </c>
      <c r="I8" s="15">
        <f t="shared" si="8"/>
        <v>7.2202166064982013E-3</v>
      </c>
      <c r="J8" s="15">
        <f t="shared" si="1"/>
        <v>4.6642299301817E-2</v>
      </c>
      <c r="K8" s="15">
        <f t="shared" si="2"/>
        <v>2.0648982068576478E-2</v>
      </c>
      <c r="L8" s="15">
        <f t="shared" si="3"/>
        <v>2.5241417465566542E-2</v>
      </c>
      <c r="M8" s="15">
        <f t="shared" si="4"/>
        <v>-7.8175267902851842E-2</v>
      </c>
      <c r="N8" s="15">
        <f t="shared" si="5"/>
        <v>2.4668825497143523E-2</v>
      </c>
      <c r="O8" s="15">
        <f t="shared" si="6"/>
        <v>2.0714876875717814E-2</v>
      </c>
      <c r="P8" s="7">
        <f t="shared" si="7"/>
        <v>1.4116580653140493E-2</v>
      </c>
      <c r="Q8" s="5">
        <v>1.9675594863096243E-3</v>
      </c>
    </row>
    <row r="9" spans="1:25" x14ac:dyDescent="0.25">
      <c r="A9" s="2">
        <v>41974</v>
      </c>
      <c r="B9" s="38">
        <v>2.66</v>
      </c>
      <c r="C9" s="38">
        <v>34.427238000000003</v>
      </c>
      <c r="D9" s="38">
        <v>9.1414249999999999</v>
      </c>
      <c r="E9" s="38">
        <v>69.226303000000001</v>
      </c>
      <c r="F9" s="38">
        <v>115.04454</v>
      </c>
      <c r="G9" s="38">
        <v>35.563332000000003</v>
      </c>
      <c r="H9" s="38">
        <v>45.550609999999999</v>
      </c>
      <c r="I9" s="15">
        <f t="shared" si="8"/>
        <v>-4.6594982078853008E-2</v>
      </c>
      <c r="J9" s="15">
        <f t="shared" si="1"/>
        <v>1.1275198429110869E-2</v>
      </c>
      <c r="K9" s="15">
        <f t="shared" si="2"/>
        <v>2.504809069700821E-2</v>
      </c>
      <c r="L9" s="15">
        <f t="shared" si="3"/>
        <v>-1.3453518773693747E-2</v>
      </c>
      <c r="M9" s="15">
        <f t="shared" si="4"/>
        <v>-1.4064208128591283E-2</v>
      </c>
      <c r="N9" s="15">
        <f t="shared" si="5"/>
        <v>-4.8684875225819199E-2</v>
      </c>
      <c r="O9" s="15">
        <f t="shared" si="6"/>
        <v>1.6116167358404512E-2</v>
      </c>
      <c r="P9" s="7">
        <f t="shared" si="7"/>
        <v>1.0871928648970316E-2</v>
      </c>
      <c r="Q9" s="5">
        <v>3.7774273912881901E-3</v>
      </c>
    </row>
    <row r="10" spans="1:25" x14ac:dyDescent="0.25">
      <c r="A10" s="2">
        <v>41981</v>
      </c>
      <c r="B10" s="38">
        <v>2.52</v>
      </c>
      <c r="C10" s="38">
        <v>33.111190999999998</v>
      </c>
      <c r="D10" s="38">
        <v>9.1500170000000001</v>
      </c>
      <c r="E10" s="38">
        <v>68.423873999999998</v>
      </c>
      <c r="F10" s="38">
        <v>104.737549</v>
      </c>
      <c r="G10" s="38">
        <v>35.036667000000001</v>
      </c>
      <c r="H10" s="38">
        <v>44.284081</v>
      </c>
      <c r="I10" s="15">
        <f t="shared" si="8"/>
        <v>-5.2631578947368467E-2</v>
      </c>
      <c r="J10" s="15">
        <f t="shared" si="1"/>
        <v>-3.8226912074677745E-2</v>
      </c>
      <c r="K10" s="15">
        <f t="shared" si="2"/>
        <v>9.3989722608894734E-4</v>
      </c>
      <c r="L10" s="15">
        <f t="shared" si="3"/>
        <v>-1.1591388897367574E-2</v>
      </c>
      <c r="M10" s="15">
        <f t="shared" si="4"/>
        <v>-8.9591309591919757E-2</v>
      </c>
      <c r="N10" s="15">
        <f t="shared" si="5"/>
        <v>-1.4809214164747028E-2</v>
      </c>
      <c r="O10" s="15">
        <f t="shared" si="6"/>
        <v>-2.7804874621876599E-2</v>
      </c>
      <c r="P10" s="7">
        <f t="shared" si="7"/>
        <v>-1.3722535460787966E-2</v>
      </c>
      <c r="Q10" s="5">
        <v>-3.5193800084960897E-2</v>
      </c>
    </row>
    <row r="11" spans="1:25" x14ac:dyDescent="0.25">
      <c r="A11" s="2">
        <v>41988</v>
      </c>
      <c r="B11" s="38">
        <v>2.57</v>
      </c>
      <c r="C11" s="38">
        <v>33.239147000000003</v>
      </c>
      <c r="D11" s="38">
        <v>8.6345220000000005</v>
      </c>
      <c r="E11" s="38">
        <v>72.020660000000007</v>
      </c>
      <c r="F11" s="38">
        <v>116.292686</v>
      </c>
      <c r="G11" s="38">
        <v>37.209999000000003</v>
      </c>
      <c r="H11" s="38">
        <v>45.095730000000003</v>
      </c>
      <c r="I11" s="15">
        <f t="shared" si="8"/>
        <v>1.9841269841269771E-2</v>
      </c>
      <c r="J11" s="15">
        <f t="shared" si="1"/>
        <v>3.8644336291015517E-3</v>
      </c>
      <c r="K11" s="15">
        <f t="shared" si="2"/>
        <v>-5.6338146694153636E-2</v>
      </c>
      <c r="L11" s="15">
        <f t="shared" si="3"/>
        <v>5.2566243179975589E-2</v>
      </c>
      <c r="M11" s="15">
        <f t="shared" si="4"/>
        <v>0.11032468403475817</v>
      </c>
      <c r="N11" s="15">
        <f t="shared" si="5"/>
        <v>6.20302153740823E-2</v>
      </c>
      <c r="O11" s="15">
        <f t="shared" si="6"/>
        <v>1.8328234021611576E-2</v>
      </c>
      <c r="P11" s="7">
        <f t="shared" si="7"/>
        <v>-2.0216443374969886E-2</v>
      </c>
      <c r="Q11" s="5">
        <v>3.4120223690046053E-2</v>
      </c>
    </row>
    <row r="12" spans="1:25" x14ac:dyDescent="0.25">
      <c r="A12" s="2">
        <v>41995</v>
      </c>
      <c r="B12" s="38">
        <v>2.65</v>
      </c>
      <c r="C12" s="38">
        <v>34.317574</v>
      </c>
      <c r="D12" s="38">
        <v>9.1141629999999996</v>
      </c>
      <c r="E12" s="38">
        <v>72.275542999999999</v>
      </c>
      <c r="F12" s="38">
        <v>108.71601099999999</v>
      </c>
      <c r="G12" s="38">
        <v>37.169998</v>
      </c>
      <c r="H12" s="38">
        <v>45.131413000000002</v>
      </c>
      <c r="I12" s="15">
        <f t="shared" si="8"/>
        <v>3.1128404669260729E-2</v>
      </c>
      <c r="J12" s="15">
        <f t="shared" si="1"/>
        <v>3.2444484811839418E-2</v>
      </c>
      <c r="K12" s="15">
        <f t="shared" si="2"/>
        <v>5.5549224380921039E-2</v>
      </c>
      <c r="L12" s="15">
        <f t="shared" si="3"/>
        <v>3.5390261627704107E-3</v>
      </c>
      <c r="M12" s="15">
        <f t="shared" si="4"/>
        <v>-6.5151775753120089E-2</v>
      </c>
      <c r="N12" s="15">
        <f t="shared" si="5"/>
        <v>-1.0750067475143905E-3</v>
      </c>
      <c r="O12" s="15">
        <f t="shared" si="6"/>
        <v>7.912722557102146E-4</v>
      </c>
      <c r="P12" s="7">
        <f t="shared" si="7"/>
        <v>3.50403058754803E-2</v>
      </c>
      <c r="Q12" s="5">
        <v>8.7509327301046654E-3</v>
      </c>
    </row>
    <row r="13" spans="1:25" x14ac:dyDescent="0.25">
      <c r="A13" s="2">
        <v>42002</v>
      </c>
      <c r="B13" s="38">
        <v>2.67</v>
      </c>
      <c r="C13" s="38">
        <v>33.230010999999998</v>
      </c>
      <c r="D13" s="38">
        <v>9.64344</v>
      </c>
      <c r="E13" s="38">
        <v>69.811606999999995</v>
      </c>
      <c r="F13" s="38">
        <v>108.091942</v>
      </c>
      <c r="G13" s="38">
        <v>36.053333000000002</v>
      </c>
      <c r="H13" s="38">
        <v>44.131453999999998</v>
      </c>
      <c r="I13" s="15">
        <f t="shared" si="8"/>
        <v>7.5471698113207617E-3</v>
      </c>
      <c r="J13" s="15">
        <f t="shared" si="1"/>
        <v>-3.1691138773387736E-2</v>
      </c>
      <c r="K13" s="15">
        <f t="shared" si="2"/>
        <v>5.8071926078127029E-2</v>
      </c>
      <c r="L13" s="15">
        <f t="shared" si="3"/>
        <v>-3.4090868054772051E-2</v>
      </c>
      <c r="M13" s="15">
        <f t="shared" si="4"/>
        <v>-5.7403596237539621E-3</v>
      </c>
      <c r="N13" s="15">
        <f t="shared" si="5"/>
        <v>-3.0042105463659093E-2</v>
      </c>
      <c r="O13" s="15">
        <f t="shared" si="6"/>
        <v>-2.2156607416656864E-2</v>
      </c>
      <c r="P13" s="7">
        <f t="shared" si="7"/>
        <v>3.2115215314937544E-2</v>
      </c>
      <c r="Q13" s="5">
        <v>-1.4635440334403055E-2</v>
      </c>
    </row>
    <row r="14" spans="1:25" x14ac:dyDescent="0.25">
      <c r="A14" s="2">
        <v>42009</v>
      </c>
      <c r="B14" s="38">
        <v>2.63</v>
      </c>
      <c r="C14" s="38">
        <v>33.595573000000002</v>
      </c>
      <c r="D14" s="38">
        <v>9.7784490000000002</v>
      </c>
      <c r="E14" s="38">
        <v>70.823577999999998</v>
      </c>
      <c r="F14" s="38">
        <v>107.04856100000001</v>
      </c>
      <c r="G14" s="38">
        <v>39.013331999999998</v>
      </c>
      <c r="H14" s="38">
        <v>45.600403</v>
      </c>
      <c r="I14" s="15">
        <f t="shared" si="8"/>
        <v>-1.4981273408239714E-2</v>
      </c>
      <c r="J14" s="15">
        <f t="shared" si="1"/>
        <v>1.1000959343648854E-2</v>
      </c>
      <c r="K14" s="15">
        <f t="shared" si="2"/>
        <v>1.4000087105846062E-2</v>
      </c>
      <c r="L14" s="15">
        <f t="shared" si="3"/>
        <v>1.4495741374353447E-2</v>
      </c>
      <c r="M14" s="15">
        <f t="shared" si="4"/>
        <v>-9.6527176836178636E-3</v>
      </c>
      <c r="N14" s="15">
        <f t="shared" si="5"/>
        <v>8.2100564738355711E-2</v>
      </c>
      <c r="O14" s="15">
        <f t="shared" si="6"/>
        <v>3.3285760310548619E-2</v>
      </c>
      <c r="P14" s="7">
        <f t="shared" si="7"/>
        <v>1.5727335426361674E-2</v>
      </c>
      <c r="Q14" s="5">
        <v>-6.5056322606044728E-3</v>
      </c>
    </row>
    <row r="15" spans="1:25" x14ac:dyDescent="0.25">
      <c r="A15" s="2">
        <v>42016</v>
      </c>
      <c r="B15" s="38">
        <v>2.39</v>
      </c>
      <c r="C15" s="38">
        <v>33.312255999999998</v>
      </c>
      <c r="D15" s="38">
        <v>9.9520300000000006</v>
      </c>
      <c r="E15" s="38">
        <v>70.567368000000002</v>
      </c>
      <c r="F15" s="38">
        <v>105.254333</v>
      </c>
      <c r="G15" s="38">
        <v>39.630001</v>
      </c>
      <c r="H15" s="38">
        <v>47.808323000000001</v>
      </c>
      <c r="I15" s="15">
        <f t="shared" si="8"/>
        <v>-9.1254752851710946E-2</v>
      </c>
      <c r="J15" s="15">
        <f t="shared" si="1"/>
        <v>-8.4331646910741423E-3</v>
      </c>
      <c r="K15" s="15">
        <f t="shared" si="2"/>
        <v>1.7751383680581698E-2</v>
      </c>
      <c r="L15" s="15">
        <f t="shared" si="3"/>
        <v>-3.617580574649813E-3</v>
      </c>
      <c r="M15" s="15">
        <f t="shared" si="4"/>
        <v>-1.6760879205092762E-2</v>
      </c>
      <c r="N15" s="15">
        <f t="shared" si="5"/>
        <v>1.5806622208018574E-2</v>
      </c>
      <c r="O15" s="15">
        <f t="shared" si="6"/>
        <v>4.8418870333229322E-2</v>
      </c>
      <c r="P15" s="7">
        <f t="shared" si="7"/>
        <v>8.6699061346688228E-3</v>
      </c>
      <c r="Q15" s="5">
        <v>-1.2416808538401243E-2</v>
      </c>
    </row>
    <row r="16" spans="1:25" x14ac:dyDescent="0.25">
      <c r="A16" s="2">
        <v>42023</v>
      </c>
      <c r="B16" s="38">
        <v>2.4500000000000002</v>
      </c>
      <c r="C16" s="38">
        <v>33.312255999999998</v>
      </c>
      <c r="D16" s="38">
        <v>9.9230999999999998</v>
      </c>
      <c r="E16" s="38">
        <v>70.396529999999998</v>
      </c>
      <c r="F16" s="38">
        <v>107.097336</v>
      </c>
      <c r="G16" s="38">
        <v>39.770000000000003</v>
      </c>
      <c r="H16" s="38">
        <v>48.835678000000001</v>
      </c>
      <c r="I16" s="15">
        <f t="shared" si="8"/>
        <v>2.5104602510460271E-2</v>
      </c>
      <c r="J16" s="15">
        <f t="shared" si="1"/>
        <v>0</v>
      </c>
      <c r="K16" s="15">
        <f t="shared" si="2"/>
        <v>-2.9069446133101274E-3</v>
      </c>
      <c r="L16" s="15">
        <f t="shared" si="3"/>
        <v>-2.4209206725692729E-3</v>
      </c>
      <c r="M16" s="15">
        <f t="shared" si="4"/>
        <v>1.7509996476819591E-2</v>
      </c>
      <c r="N16" s="15">
        <f t="shared" si="5"/>
        <v>3.5326519421486537E-3</v>
      </c>
      <c r="O16" s="15">
        <f t="shared" si="6"/>
        <v>2.1489040726235052E-2</v>
      </c>
      <c r="P16" s="7">
        <f t="shared" si="7"/>
        <v>1.8552806806669052E-3</v>
      </c>
      <c r="Q16" s="5">
        <v>1.6044222248989437E-2</v>
      </c>
      <c r="S16" s="6"/>
      <c r="T16" s="6"/>
      <c r="U16" s="8"/>
    </row>
    <row r="17" spans="1:20" x14ac:dyDescent="0.25">
      <c r="A17" s="2">
        <v>42030</v>
      </c>
      <c r="B17" s="38">
        <v>2.57</v>
      </c>
      <c r="C17" s="38">
        <v>30.195805</v>
      </c>
      <c r="D17" s="38">
        <v>9.9327430000000003</v>
      </c>
      <c r="E17" s="38">
        <v>67.748840000000001</v>
      </c>
      <c r="F17" s="38">
        <v>105.05931099999999</v>
      </c>
      <c r="G17" s="38">
        <v>38.983333999999999</v>
      </c>
      <c r="H17" s="38">
        <v>47.853386</v>
      </c>
      <c r="I17" s="15">
        <f t="shared" si="8"/>
        <v>4.8979591836734553E-2</v>
      </c>
      <c r="J17" s="15">
        <f t="shared" si="1"/>
        <v>-9.3552685233927055E-2</v>
      </c>
      <c r="K17" s="15">
        <f t="shared" si="2"/>
        <v>9.7177293386144573E-4</v>
      </c>
      <c r="L17" s="15">
        <f t="shared" si="3"/>
        <v>-3.7611086796465638E-2</v>
      </c>
      <c r="M17" s="15">
        <f t="shared" si="4"/>
        <v>-1.9029651680598336E-2</v>
      </c>
      <c r="N17" s="15">
        <f t="shared" si="5"/>
        <v>-1.9780387226552773E-2</v>
      </c>
      <c r="O17" s="15">
        <f t="shared" si="6"/>
        <v>-2.0114228781670667E-2</v>
      </c>
      <c r="P17" s="7">
        <f t="shared" si="7"/>
        <v>-7.1530682308366756E-3</v>
      </c>
      <c r="Q17" s="5">
        <v>-2.7697398464084016E-2</v>
      </c>
      <c r="S17" s="6">
        <f t="shared" ref="S17:T80" si="9">AVERAGE(P6:P17)</f>
        <v>7.1398116593410846E-3</v>
      </c>
      <c r="T17" s="6">
        <f t="shared" si="9"/>
        <v>-1.3576599896994994E-3</v>
      </c>
    </row>
    <row r="18" spans="1:20" x14ac:dyDescent="0.25">
      <c r="A18" s="2">
        <v>42037</v>
      </c>
      <c r="B18" s="38">
        <v>3.03</v>
      </c>
      <c r="C18" s="38">
        <v>30.433422</v>
      </c>
      <c r="D18" s="38">
        <v>9.8170219999999997</v>
      </c>
      <c r="E18" s="38">
        <v>70.548370000000006</v>
      </c>
      <c r="F18" s="38">
        <v>115.03478200000001</v>
      </c>
      <c r="G18" s="38">
        <v>39.049999</v>
      </c>
      <c r="H18" s="38">
        <v>48.060661000000003</v>
      </c>
      <c r="I18" s="15">
        <f t="shared" si="8"/>
        <v>0.17898832684824903</v>
      </c>
      <c r="J18" s="15">
        <f t="shared" si="1"/>
        <v>7.8692056727747515E-3</v>
      </c>
      <c r="K18" s="15">
        <f t="shared" si="2"/>
        <v>-1.1650457481885984E-2</v>
      </c>
      <c r="L18" s="15">
        <f t="shared" si="3"/>
        <v>4.1322183523732722E-2</v>
      </c>
      <c r="M18" s="15">
        <f t="shared" si="4"/>
        <v>9.4950851143503254E-2</v>
      </c>
      <c r="N18" s="15">
        <f t="shared" si="5"/>
        <v>1.7100897527133113E-3</v>
      </c>
      <c r="O18" s="15">
        <f t="shared" si="6"/>
        <v>4.3314594290151751E-3</v>
      </c>
      <c r="P18" s="7">
        <f t="shared" si="7"/>
        <v>1.136307308912512E-2</v>
      </c>
      <c r="Q18" s="5">
        <v>3.0315932061393425E-2</v>
      </c>
      <c r="S18" s="6">
        <f t="shared" si="9"/>
        <v>7.9838059637666135E-3</v>
      </c>
      <c r="T18" s="6">
        <f t="shared" si="9"/>
        <v>8.4467601291764779E-4</v>
      </c>
    </row>
    <row r="19" spans="1:20" x14ac:dyDescent="0.25">
      <c r="A19" s="2">
        <v>42044</v>
      </c>
      <c r="B19" s="38">
        <v>3.15</v>
      </c>
      <c r="C19" s="38">
        <v>31.627419</v>
      </c>
      <c r="D19" s="38">
        <v>9.7977349999999994</v>
      </c>
      <c r="E19" s="38">
        <v>70.833076000000005</v>
      </c>
      <c r="F19" s="38">
        <v>141.61653100000001</v>
      </c>
      <c r="G19" s="38">
        <v>39.246665999999998</v>
      </c>
      <c r="H19" s="38">
        <v>49.349358000000002</v>
      </c>
      <c r="I19" s="15">
        <f t="shared" si="8"/>
        <v>3.9603960396039639E-2</v>
      </c>
      <c r="J19" s="15">
        <f t="shared" si="1"/>
        <v>3.9233083943041293E-2</v>
      </c>
      <c r="K19" s="15">
        <f t="shared" si="2"/>
        <v>-1.9646487498958722E-3</v>
      </c>
      <c r="L19" s="15">
        <f t="shared" si="3"/>
        <v>4.0356141467194758E-3</v>
      </c>
      <c r="M19" s="15">
        <f t="shared" si="4"/>
        <v>0.23107575411409048</v>
      </c>
      <c r="N19" s="15">
        <f t="shared" si="5"/>
        <v>5.0362869407499329E-3</v>
      </c>
      <c r="O19" s="15">
        <f t="shared" si="6"/>
        <v>2.6813967456668957E-2</v>
      </c>
      <c r="P19" s="7">
        <f t="shared" si="7"/>
        <v>2.2355633770228801E-2</v>
      </c>
      <c r="Q19" s="5">
        <v>2.0199769194292963E-2</v>
      </c>
      <c r="S19" s="6">
        <f t="shared" si="9"/>
        <v>9.2519343772487859E-3</v>
      </c>
      <c r="T19" s="6">
        <f t="shared" si="9"/>
        <v>1.5605822599975563E-3</v>
      </c>
    </row>
    <row r="20" spans="1:20" x14ac:dyDescent="0.25">
      <c r="A20" s="2">
        <v>42051</v>
      </c>
      <c r="B20" s="38">
        <v>3.06</v>
      </c>
      <c r="C20" s="38">
        <v>31.673437</v>
      </c>
      <c r="D20" s="38">
        <v>9.8459520000000005</v>
      </c>
      <c r="E20" s="38">
        <v>71.971862999999999</v>
      </c>
      <c r="F20" s="38">
        <v>139.67605599999999</v>
      </c>
      <c r="G20" s="38">
        <v>40.419998</v>
      </c>
      <c r="H20" s="38">
        <v>50.115383000000001</v>
      </c>
      <c r="I20" s="15">
        <f t="shared" si="8"/>
        <v>-2.8571428571428525E-2</v>
      </c>
      <c r="J20" s="15">
        <f t="shared" si="1"/>
        <v>1.4550033311286044E-3</v>
      </c>
      <c r="K20" s="15">
        <f t="shared" si="2"/>
        <v>4.9212394497300718E-3</v>
      </c>
      <c r="L20" s="15">
        <f t="shared" si="3"/>
        <v>1.6077051348158216E-2</v>
      </c>
      <c r="M20" s="15">
        <f t="shared" si="4"/>
        <v>-1.3702319823100457E-2</v>
      </c>
      <c r="N20" s="15">
        <f t="shared" si="5"/>
        <v>2.9896348393007501E-2</v>
      </c>
      <c r="O20" s="15">
        <f t="shared" si="6"/>
        <v>1.5522491700905187E-2</v>
      </c>
      <c r="P20" s="7">
        <f t="shared" si="7"/>
        <v>4.2491907712425359E-3</v>
      </c>
      <c r="Q20" s="5">
        <v>6.3472210470589367E-3</v>
      </c>
      <c r="S20" s="6">
        <f t="shared" si="9"/>
        <v>8.4296518870906247E-3</v>
      </c>
      <c r="T20" s="6">
        <f t="shared" si="9"/>
        <v>1.9255540567266656E-3</v>
      </c>
    </row>
    <row r="21" spans="1:20" x14ac:dyDescent="0.25">
      <c r="A21" s="2">
        <v>42058</v>
      </c>
      <c r="B21" s="38">
        <v>3.11</v>
      </c>
      <c r="C21" s="38">
        <v>30.605692000000001</v>
      </c>
      <c r="D21" s="38">
        <v>9.8555960000000002</v>
      </c>
      <c r="E21" s="38">
        <v>71.535324000000003</v>
      </c>
      <c r="F21" s="38">
        <v>138.788681</v>
      </c>
      <c r="G21" s="38">
        <v>47.040000999999997</v>
      </c>
      <c r="H21" s="38">
        <v>50.728188000000003</v>
      </c>
      <c r="I21" s="15">
        <f t="shared" si="8"/>
        <v>1.6339869281045694E-2</v>
      </c>
      <c r="J21" s="15">
        <f t="shared" si="1"/>
        <v>-3.3711055734178728E-2</v>
      </c>
      <c r="K21" s="15">
        <f t="shared" si="2"/>
        <v>9.7948882952098113E-4</v>
      </c>
      <c r="L21" s="15">
        <f t="shared" si="3"/>
        <v>-6.065411979122956E-3</v>
      </c>
      <c r="M21" s="15">
        <f t="shared" si="4"/>
        <v>-6.3530931887136877E-3</v>
      </c>
      <c r="N21" s="15">
        <f t="shared" si="5"/>
        <v>0.16378038910343334</v>
      </c>
      <c r="O21" s="15">
        <f t="shared" si="6"/>
        <v>1.2227882205350033E-2</v>
      </c>
      <c r="P21" s="7">
        <f t="shared" si="7"/>
        <v>9.6147076981001507E-3</v>
      </c>
      <c r="Q21" s="5">
        <v>-2.7484475502658461E-3</v>
      </c>
      <c r="S21" s="6">
        <f t="shared" si="9"/>
        <v>8.3248834745181105E-3</v>
      </c>
      <c r="T21" s="6">
        <f t="shared" si="9"/>
        <v>1.3817311449304953E-3</v>
      </c>
    </row>
    <row r="22" spans="1:20" x14ac:dyDescent="0.25">
      <c r="A22" s="2">
        <v>42065</v>
      </c>
      <c r="B22" s="38">
        <v>2.92</v>
      </c>
      <c r="C22" s="38">
        <v>30.550459</v>
      </c>
      <c r="D22" s="38">
        <v>9.8073789999999992</v>
      </c>
      <c r="E22" s="38">
        <v>69.703757999999993</v>
      </c>
      <c r="F22" s="38">
        <v>137.575714</v>
      </c>
      <c r="G22" s="38">
        <v>45.540000999999997</v>
      </c>
      <c r="H22" s="38">
        <v>48.096702999999998</v>
      </c>
      <c r="I22" s="15">
        <f t="shared" si="8"/>
        <v>-6.1093247588424424E-2</v>
      </c>
      <c r="J22" s="15">
        <f t="shared" si="8"/>
        <v>-1.8046643088482101E-3</v>
      </c>
      <c r="K22" s="15">
        <f t="shared" si="2"/>
        <v>-4.8923474541774101E-3</v>
      </c>
      <c r="L22" s="15">
        <f t="shared" si="3"/>
        <v>-2.5603658410773528E-2</v>
      </c>
      <c r="M22" s="15">
        <f t="shared" si="4"/>
        <v>-8.7396680425256869E-3</v>
      </c>
      <c r="N22" s="15">
        <f t="shared" si="5"/>
        <v>-3.1887754424154882E-2</v>
      </c>
      <c r="O22" s="15">
        <f t="shared" si="6"/>
        <v>-5.1874216362705582E-2</v>
      </c>
      <c r="P22" s="7">
        <f t="shared" si="7"/>
        <v>-1.2881362477433425E-2</v>
      </c>
      <c r="Q22" s="5">
        <v>-1.5794720836303178E-2</v>
      </c>
      <c r="S22" s="6">
        <f t="shared" si="9"/>
        <v>8.3949812231309887E-3</v>
      </c>
      <c r="T22" s="6">
        <f t="shared" si="9"/>
        <v>2.9983210823186397E-3</v>
      </c>
    </row>
    <row r="23" spans="1:20" x14ac:dyDescent="0.25">
      <c r="A23" s="2">
        <v>42072</v>
      </c>
      <c r="B23" s="38">
        <v>2.75</v>
      </c>
      <c r="C23" s="38">
        <v>28.470193999999999</v>
      </c>
      <c r="D23" s="38">
        <v>9.9038129999999995</v>
      </c>
      <c r="E23" s="38">
        <v>68.308745999999999</v>
      </c>
      <c r="F23" s="38">
        <v>138.67089799999999</v>
      </c>
      <c r="G23" s="38">
        <v>45.16</v>
      </c>
      <c r="H23" s="38">
        <v>46.312347000000003</v>
      </c>
      <c r="I23" s="15">
        <f t="shared" si="8"/>
        <v>-5.8219178082191757E-2</v>
      </c>
      <c r="J23" s="15">
        <f t="shared" si="8"/>
        <v>-6.8092757624361733E-2</v>
      </c>
      <c r="K23" s="15">
        <f t="shared" si="2"/>
        <v>9.8328003842821175E-3</v>
      </c>
      <c r="L23" s="15">
        <f t="shared" si="3"/>
        <v>-2.0013440308340253E-2</v>
      </c>
      <c r="M23" s="15">
        <f t="shared" si="4"/>
        <v>7.9605910676937425E-3</v>
      </c>
      <c r="N23" s="15">
        <f t="shared" si="5"/>
        <v>-8.3443344676255079E-3</v>
      </c>
      <c r="O23" s="15">
        <f t="shared" si="6"/>
        <v>-3.7099341299963853E-2</v>
      </c>
      <c r="P23" s="7">
        <f t="shared" si="7"/>
        <v>-2.5616024504531913E-3</v>
      </c>
      <c r="Q23" s="5">
        <v>-8.6228227811919449E-3</v>
      </c>
      <c r="S23" s="6">
        <f t="shared" si="9"/>
        <v>9.8662179668407152E-3</v>
      </c>
      <c r="T23" s="6">
        <f t="shared" si="9"/>
        <v>-5.6359945695119457E-4</v>
      </c>
    </row>
    <row r="24" spans="1:20" x14ac:dyDescent="0.25">
      <c r="A24" s="2">
        <v>42079</v>
      </c>
      <c r="B24" s="38">
        <v>2.8</v>
      </c>
      <c r="C24" s="38">
        <v>28.819974999999999</v>
      </c>
      <c r="D24" s="38">
        <v>9.9906030000000001</v>
      </c>
      <c r="E24" s="38">
        <v>69.162826999999993</v>
      </c>
      <c r="F24" s="38">
        <v>135.43417400000001</v>
      </c>
      <c r="G24" s="38">
        <v>45.84</v>
      </c>
      <c r="H24" s="38">
        <v>46.805461999999999</v>
      </c>
      <c r="I24" s="15">
        <f t="shared" si="8"/>
        <v>1.8181818181818118E-2</v>
      </c>
      <c r="J24" s="15">
        <f t="shared" si="8"/>
        <v>1.2285866404703815E-2</v>
      </c>
      <c r="K24" s="15">
        <f t="shared" si="2"/>
        <v>8.7632914716786955E-3</v>
      </c>
      <c r="L24" s="15">
        <f t="shared" si="3"/>
        <v>1.2503245192057744E-2</v>
      </c>
      <c r="M24" s="15">
        <f t="shared" si="4"/>
        <v>-2.3341047376789766E-2</v>
      </c>
      <c r="N24" s="15">
        <f t="shared" si="5"/>
        <v>1.5057573073516538E-2</v>
      </c>
      <c r="O24" s="15">
        <f t="shared" si="6"/>
        <v>1.0647592530777936E-2</v>
      </c>
      <c r="P24" s="7">
        <f t="shared" si="7"/>
        <v>7.5948051030670675E-3</v>
      </c>
      <c r="Q24" s="5">
        <v>2.6638842218080411E-2</v>
      </c>
      <c r="S24" s="6">
        <f t="shared" si="9"/>
        <v>7.5790929024729453E-3</v>
      </c>
      <c r="T24" s="6">
        <f t="shared" si="9"/>
        <v>9.2705966704678471E-4</v>
      </c>
    </row>
    <row r="25" spans="1:20" x14ac:dyDescent="0.25">
      <c r="A25" s="2">
        <v>42086</v>
      </c>
      <c r="B25" s="38">
        <v>2.72</v>
      </c>
      <c r="C25" s="38">
        <v>29.455099000000001</v>
      </c>
      <c r="D25" s="38">
        <v>9.9230999999999998</v>
      </c>
      <c r="E25" s="38">
        <v>73.38588</v>
      </c>
      <c r="F25" s="38">
        <v>138.592636</v>
      </c>
      <c r="G25" s="38">
        <v>45.996665999999998</v>
      </c>
      <c r="H25" s="38">
        <v>45.822380000000003</v>
      </c>
      <c r="I25" s="15">
        <f t="shared" si="8"/>
        <v>-2.8571428571428439E-2</v>
      </c>
      <c r="J25" s="15">
        <f t="shared" si="8"/>
        <v>2.2037631885523882E-2</v>
      </c>
      <c r="K25" s="15">
        <f t="shared" si="2"/>
        <v>-6.7566492232751432E-3</v>
      </c>
      <c r="L25" s="15">
        <f t="shared" si="3"/>
        <v>6.1059577567585656E-2</v>
      </c>
      <c r="M25" s="15">
        <f t="shared" si="4"/>
        <v>2.3321012021677672E-2</v>
      </c>
      <c r="N25" s="15">
        <f t="shared" si="5"/>
        <v>3.4176701570679362E-3</v>
      </c>
      <c r="O25" s="15">
        <f t="shared" si="6"/>
        <v>-2.100357432643216E-2</v>
      </c>
      <c r="P25" s="7">
        <f t="shared" si="7"/>
        <v>-7.817540964445036E-4</v>
      </c>
      <c r="Q25" s="5">
        <v>-2.2332942370557187E-2</v>
      </c>
      <c r="S25" s="6">
        <f t="shared" si="9"/>
        <v>4.837678784857774E-3</v>
      </c>
      <c r="T25" s="6">
        <f t="shared" si="9"/>
        <v>2.8560116403394058E-4</v>
      </c>
    </row>
    <row r="26" spans="1:20" x14ac:dyDescent="0.25">
      <c r="A26" s="2">
        <v>42093</v>
      </c>
      <c r="B26" s="38">
        <v>2.69</v>
      </c>
      <c r="C26" s="38">
        <v>28.359743000000002</v>
      </c>
      <c r="D26" s="38">
        <v>9.8363080000000007</v>
      </c>
      <c r="E26" s="38">
        <v>72.939841999999999</v>
      </c>
      <c r="F26" s="38">
        <v>134.319412</v>
      </c>
      <c r="G26" s="38">
        <v>45.220001000000003</v>
      </c>
      <c r="H26" s="38">
        <v>46.5961</v>
      </c>
      <c r="I26" s="15">
        <f t="shared" si="8"/>
        <v>-1.1029411764705973E-2</v>
      </c>
      <c r="J26" s="15">
        <f t="shared" si="8"/>
        <v>-3.718731347669206E-2</v>
      </c>
      <c r="K26" s="15">
        <f t="shared" si="2"/>
        <v>-8.7464602795496466E-3</v>
      </c>
      <c r="L26" s="15">
        <f t="shared" si="3"/>
        <v>-6.0779812138248047E-3</v>
      </c>
      <c r="M26" s="15">
        <f t="shared" si="4"/>
        <v>-3.0832980188067127E-2</v>
      </c>
      <c r="N26" s="15">
        <f t="shared" si="5"/>
        <v>-1.6885245552362298E-2</v>
      </c>
      <c r="O26" s="15">
        <f t="shared" si="6"/>
        <v>1.6885198891895124E-2</v>
      </c>
      <c r="P26" s="7">
        <f t="shared" si="7"/>
        <v>-1.107284554712787E-2</v>
      </c>
      <c r="Q26" s="5">
        <v>2.8820394476323863E-3</v>
      </c>
      <c r="S26" s="6">
        <f t="shared" si="9"/>
        <v>2.6043303704003117E-3</v>
      </c>
      <c r="T26" s="6">
        <f t="shared" si="9"/>
        <v>1.0679071397203448E-3</v>
      </c>
    </row>
    <row r="27" spans="1:20" x14ac:dyDescent="0.25">
      <c r="A27" s="2">
        <v>42100</v>
      </c>
      <c r="B27" s="38">
        <v>2.76</v>
      </c>
      <c r="C27" s="38">
        <v>29.390671000000001</v>
      </c>
      <c r="D27" s="38">
        <v>9.7784490000000002</v>
      </c>
      <c r="E27" s="38">
        <v>74.169196999999997</v>
      </c>
      <c r="F27" s="38">
        <v>135.47328200000001</v>
      </c>
      <c r="G27" s="38">
        <v>46.113334999999999</v>
      </c>
      <c r="H27" s="38">
        <v>47.797646</v>
      </c>
      <c r="I27" s="15">
        <f t="shared" si="8"/>
        <v>2.6022304832713696E-2</v>
      </c>
      <c r="J27" s="15">
        <f t="shared" si="8"/>
        <v>3.6351810381356396E-2</v>
      </c>
      <c r="K27" s="15">
        <f t="shared" si="2"/>
        <v>-5.882186690372093E-3</v>
      </c>
      <c r="L27" s="15">
        <f t="shared" si="3"/>
        <v>1.6854368837267267E-2</v>
      </c>
      <c r="M27" s="15">
        <f t="shared" si="4"/>
        <v>8.5904932341425971E-3</v>
      </c>
      <c r="N27" s="15">
        <f t="shared" si="5"/>
        <v>1.9755284835132926E-2</v>
      </c>
      <c r="O27" s="15">
        <f t="shared" si="6"/>
        <v>2.5786407016896273E-2</v>
      </c>
      <c r="P27" s="7">
        <f t="shared" si="7"/>
        <v>3.2320015124398726E-3</v>
      </c>
      <c r="Q27" s="5">
        <v>1.6981508428938499E-2</v>
      </c>
      <c r="S27" s="6">
        <f t="shared" si="9"/>
        <v>2.1511716518812329E-3</v>
      </c>
      <c r="T27" s="6">
        <f t="shared" si="9"/>
        <v>3.5177668869986567E-3</v>
      </c>
    </row>
    <row r="28" spans="1:20" x14ac:dyDescent="0.25">
      <c r="A28" s="2">
        <v>42107</v>
      </c>
      <c r="B28" s="38">
        <v>2.58</v>
      </c>
      <c r="C28" s="38">
        <v>29.887726000000001</v>
      </c>
      <c r="D28" s="38">
        <v>9.7495170000000009</v>
      </c>
      <c r="E28" s="38">
        <v>72.948143000000002</v>
      </c>
      <c r="F28" s="38">
        <v>137.135651</v>
      </c>
      <c r="G28" s="38">
        <v>45.636665000000001</v>
      </c>
      <c r="H28" s="38">
        <v>47.105846</v>
      </c>
      <c r="I28" s="15">
        <f t="shared" si="8"/>
        <v>-6.5217391304347727E-2</v>
      </c>
      <c r="J28" s="15">
        <f t="shared" si="8"/>
        <v>1.6911999048949904E-2</v>
      </c>
      <c r="K28" s="15">
        <f t="shared" si="2"/>
        <v>-2.9587514338929714E-3</v>
      </c>
      <c r="L28" s="15">
        <f t="shared" si="3"/>
        <v>-1.6463087769441474E-2</v>
      </c>
      <c r="M28" s="15">
        <f t="shared" si="4"/>
        <v>1.2270825475387714E-2</v>
      </c>
      <c r="N28" s="15">
        <f t="shared" si="5"/>
        <v>-1.0336923148152235E-2</v>
      </c>
      <c r="O28" s="15">
        <f t="shared" si="6"/>
        <v>-1.44735161225304E-2</v>
      </c>
      <c r="P28" s="7">
        <f t="shared" si="7"/>
        <v>-5.6031212975360314E-3</v>
      </c>
      <c r="Q28" s="5">
        <v>-9.9331733699050805E-3</v>
      </c>
      <c r="S28" s="6">
        <f t="shared" si="9"/>
        <v>1.529638153697654E-3</v>
      </c>
      <c r="T28" s="6">
        <f t="shared" si="9"/>
        <v>1.3529839187574472E-3</v>
      </c>
    </row>
    <row r="29" spans="1:20" x14ac:dyDescent="0.25">
      <c r="A29" s="2">
        <v>42114</v>
      </c>
      <c r="B29" s="38">
        <v>2.2999999999999998</v>
      </c>
      <c r="C29" s="38">
        <v>29.528744</v>
      </c>
      <c r="D29" s="38">
        <v>9.7591610000000006</v>
      </c>
      <c r="E29" s="38">
        <v>72.347160000000002</v>
      </c>
      <c r="F29" s="38">
        <v>135.46350100000001</v>
      </c>
      <c r="G29" s="38">
        <v>47.259998000000003</v>
      </c>
      <c r="H29" s="38">
        <v>47.397129</v>
      </c>
      <c r="I29" s="15">
        <f t="shared" si="8"/>
        <v>-0.10852713178294583</v>
      </c>
      <c r="J29" s="15">
        <f t="shared" si="8"/>
        <v>-1.2011017499290545E-2</v>
      </c>
      <c r="K29" s="15">
        <f t="shared" si="2"/>
        <v>9.8917720744522652E-4</v>
      </c>
      <c r="L29" s="15">
        <f t="shared" si="3"/>
        <v>-8.2384962150441488E-3</v>
      </c>
      <c r="M29" s="15">
        <f t="shared" si="4"/>
        <v>-1.2193401116387947E-2</v>
      </c>
      <c r="N29" s="15">
        <f t="shared" si="5"/>
        <v>3.5570806937798856E-2</v>
      </c>
      <c r="O29" s="15">
        <f t="shared" si="6"/>
        <v>6.183584941877489E-3</v>
      </c>
      <c r="P29" s="7">
        <f t="shared" si="7"/>
        <v>-4.2420401758949504E-3</v>
      </c>
      <c r="Q29" s="5">
        <v>1.7542937272566436E-2</v>
      </c>
      <c r="S29" s="6">
        <f t="shared" si="9"/>
        <v>1.7722238249427982E-3</v>
      </c>
      <c r="T29" s="6">
        <f t="shared" si="9"/>
        <v>5.1230118968116503E-3</v>
      </c>
    </row>
    <row r="30" spans="1:20" x14ac:dyDescent="0.25">
      <c r="A30" s="2">
        <v>42121</v>
      </c>
      <c r="B30" s="38">
        <v>2.31</v>
      </c>
      <c r="C30" s="38">
        <v>30.762169</v>
      </c>
      <c r="D30" s="38">
        <v>9.7205879999999993</v>
      </c>
      <c r="E30" s="38">
        <v>72.652434999999997</v>
      </c>
      <c r="F30" s="38">
        <v>144.55763200000001</v>
      </c>
      <c r="G30" s="38">
        <v>47.043334999999999</v>
      </c>
      <c r="H30" s="38">
        <v>46.113669999999999</v>
      </c>
      <c r="I30" s="15">
        <f t="shared" si="8"/>
        <v>4.3478260869566224E-3</v>
      </c>
      <c r="J30" s="15">
        <f t="shared" si="8"/>
        <v>4.1770317084939355E-2</v>
      </c>
      <c r="K30" s="15">
        <f t="shared" si="2"/>
        <v>-3.9524914078168504E-3</v>
      </c>
      <c r="L30" s="15">
        <f t="shared" si="3"/>
        <v>4.2195851226225689E-3</v>
      </c>
      <c r="M30" s="15">
        <f t="shared" si="4"/>
        <v>6.713344135406632E-2</v>
      </c>
      <c r="N30" s="15">
        <f t="shared" si="5"/>
        <v>-4.5844902490263335E-3</v>
      </c>
      <c r="O30" s="15">
        <f t="shared" si="6"/>
        <v>-2.7078834247534288E-2</v>
      </c>
      <c r="P30" s="7">
        <f t="shared" si="7"/>
        <v>3.4574664108615711E-3</v>
      </c>
      <c r="Q30" s="5">
        <v>-4.4387527267383429E-3</v>
      </c>
      <c r="S30" s="6">
        <f t="shared" si="9"/>
        <v>1.1134232684208356E-3</v>
      </c>
      <c r="T30" s="6">
        <f t="shared" si="9"/>
        <v>2.2267881644673373E-3</v>
      </c>
    </row>
    <row r="31" spans="1:20" x14ac:dyDescent="0.25">
      <c r="A31" s="2">
        <v>42128</v>
      </c>
      <c r="B31" s="38">
        <v>2.31</v>
      </c>
      <c r="C31" s="38">
        <v>30.191476999999999</v>
      </c>
      <c r="D31" s="38">
        <v>9.8266650000000002</v>
      </c>
      <c r="E31" s="38">
        <v>73.530051999999998</v>
      </c>
      <c r="F31" s="38">
        <v>151.46134900000001</v>
      </c>
      <c r="G31" s="38">
        <v>42.823334000000003</v>
      </c>
      <c r="H31" s="38">
        <v>47.488151999999999</v>
      </c>
      <c r="I31" s="15">
        <f t="shared" si="8"/>
        <v>0</v>
      </c>
      <c r="J31" s="15">
        <f t="shared" si="8"/>
        <v>-1.855174776525027E-2</v>
      </c>
      <c r="K31" s="15">
        <f t="shared" si="2"/>
        <v>1.0912611459306873E-2</v>
      </c>
      <c r="L31" s="15">
        <f t="shared" si="3"/>
        <v>1.2079663950698979E-2</v>
      </c>
      <c r="M31" s="15">
        <f t="shared" si="4"/>
        <v>4.7757540743334811E-2</v>
      </c>
      <c r="N31" s="15">
        <f t="shared" si="5"/>
        <v>-8.9704545819296114E-2</v>
      </c>
      <c r="O31" s="15">
        <f t="shared" si="6"/>
        <v>2.9806389298444484E-2</v>
      </c>
      <c r="P31" s="7">
        <f t="shared" si="7"/>
        <v>6.5903760551552001E-3</v>
      </c>
      <c r="Q31" s="5">
        <v>3.7044518806835336E-3</v>
      </c>
      <c r="S31" s="6">
        <f t="shared" si="9"/>
        <v>-2.0034820783529781E-4</v>
      </c>
      <c r="T31" s="6">
        <f t="shared" si="9"/>
        <v>8.5217838833321843E-4</v>
      </c>
    </row>
    <row r="32" spans="1:20" x14ac:dyDescent="0.25">
      <c r="A32" s="2">
        <v>42135</v>
      </c>
      <c r="B32" s="38">
        <v>2.3199999999999998</v>
      </c>
      <c r="C32" s="38">
        <v>30.58596</v>
      </c>
      <c r="D32" s="38">
        <v>9.9423870000000001</v>
      </c>
      <c r="E32" s="38">
        <v>75.676422000000002</v>
      </c>
      <c r="F32" s="38">
        <v>151.88185100000001</v>
      </c>
      <c r="G32" s="38">
        <v>44.106667000000002</v>
      </c>
      <c r="H32" s="38">
        <v>48.079822999999998</v>
      </c>
      <c r="I32" s="15">
        <f t="shared" si="8"/>
        <v>4.3290043290042362E-3</v>
      </c>
      <c r="J32" s="15">
        <f t="shared" si="8"/>
        <v>1.3066038471718394E-2</v>
      </c>
      <c r="K32" s="15">
        <f t="shared" si="2"/>
        <v>1.1776324928141936E-2</v>
      </c>
      <c r="L32" s="15">
        <f t="shared" si="3"/>
        <v>2.919037783354219E-2</v>
      </c>
      <c r="M32" s="15">
        <f t="shared" si="4"/>
        <v>2.7762990543547779E-3</v>
      </c>
      <c r="N32" s="15">
        <f t="shared" si="5"/>
        <v>2.9968077684002812E-2</v>
      </c>
      <c r="O32" s="15">
        <f t="shared" si="6"/>
        <v>1.2459339331629456E-2</v>
      </c>
      <c r="P32" s="7">
        <f t="shared" si="7"/>
        <v>1.2790339855243037E-2</v>
      </c>
      <c r="Q32" s="5">
        <v>3.1330663451442173E-3</v>
      </c>
      <c r="S32" s="6">
        <f t="shared" si="9"/>
        <v>5.1141421583141054E-4</v>
      </c>
      <c r="T32" s="6">
        <f t="shared" si="9"/>
        <v>5.8433216317365819E-4</v>
      </c>
    </row>
    <row r="33" spans="1:20" x14ac:dyDescent="0.25">
      <c r="A33" s="2">
        <v>42142</v>
      </c>
      <c r="B33" s="38">
        <v>2.2799999999999998</v>
      </c>
      <c r="C33" s="38">
        <v>31.012432</v>
      </c>
      <c r="D33" s="38">
        <v>9.9616740000000004</v>
      </c>
      <c r="E33" s="38">
        <v>75.151771999999994</v>
      </c>
      <c r="F33" s="38">
        <v>148.92868000000001</v>
      </c>
      <c r="G33" s="38">
        <v>43.136665000000001</v>
      </c>
      <c r="H33" s="38">
        <v>46.632511000000001</v>
      </c>
      <c r="I33" s="15">
        <f t="shared" si="8"/>
        <v>-1.7241379310344845E-2</v>
      </c>
      <c r="J33" s="15">
        <f t="shared" si="8"/>
        <v>1.3943391019932035E-2</v>
      </c>
      <c r="K33" s="15">
        <f t="shared" si="2"/>
        <v>1.9398762088017974E-3</v>
      </c>
      <c r="L33" s="15">
        <f t="shared" si="3"/>
        <v>-6.9328066276707458E-3</v>
      </c>
      <c r="M33" s="15">
        <f t="shared" si="4"/>
        <v>-1.9443870222519196E-2</v>
      </c>
      <c r="N33" s="15">
        <f t="shared" si="5"/>
        <v>-2.1992185444436346E-2</v>
      </c>
      <c r="O33" s="15">
        <f t="shared" si="6"/>
        <v>-3.0102273879003189E-2</v>
      </c>
      <c r="P33" s="7">
        <f t="shared" si="7"/>
        <v>-3.5816882907915406E-3</v>
      </c>
      <c r="Q33" s="5">
        <v>1.568771832204415E-3</v>
      </c>
      <c r="S33" s="6">
        <f t="shared" si="9"/>
        <v>-5.8828544990956373E-4</v>
      </c>
      <c r="T33" s="6">
        <f t="shared" si="9"/>
        <v>9.4410044504618016E-4</v>
      </c>
    </row>
    <row r="34" spans="1:20" x14ac:dyDescent="0.25">
      <c r="A34" s="2">
        <v>42149</v>
      </c>
      <c r="B34" s="38">
        <v>2.2799999999999998</v>
      </c>
      <c r="C34" s="38">
        <v>31.948830000000001</v>
      </c>
      <c r="D34" s="38">
        <v>10.077394</v>
      </c>
      <c r="E34" s="38">
        <v>74.884651000000005</v>
      </c>
      <c r="F34" s="38">
        <v>145.711533</v>
      </c>
      <c r="G34" s="38">
        <v>42.426665999999997</v>
      </c>
      <c r="H34" s="38">
        <v>46.605206000000003</v>
      </c>
      <c r="I34" s="15">
        <f t="shared" si="8"/>
        <v>0</v>
      </c>
      <c r="J34" s="15">
        <f t="shared" si="8"/>
        <v>3.0194278217200138E-2</v>
      </c>
      <c r="K34" s="15">
        <f t="shared" si="2"/>
        <v>1.1616521480225071E-2</v>
      </c>
      <c r="L34" s="15">
        <f t="shared" si="3"/>
        <v>-3.5544205131981302E-3</v>
      </c>
      <c r="M34" s="15">
        <f t="shared" si="4"/>
        <v>-2.1601930534803714E-2</v>
      </c>
      <c r="N34" s="15">
        <f t="shared" si="5"/>
        <v>-1.6459292808101957E-2</v>
      </c>
      <c r="O34" s="15">
        <f t="shared" si="6"/>
        <v>-5.8553570061878845E-4</v>
      </c>
      <c r="P34" s="7">
        <f t="shared" si="7"/>
        <v>6.3106666225712822E-3</v>
      </c>
      <c r="Q34" s="5">
        <v>-8.7815797681564372E-3</v>
      </c>
      <c r="S34" s="6">
        <f t="shared" si="9"/>
        <v>1.0110503084241622E-3</v>
      </c>
      <c r="T34" s="6">
        <f t="shared" si="9"/>
        <v>1.5285288673917419E-3</v>
      </c>
    </row>
    <row r="35" spans="1:20" x14ac:dyDescent="0.25">
      <c r="A35" s="2">
        <v>42156</v>
      </c>
      <c r="B35" s="38">
        <v>2.33</v>
      </c>
      <c r="C35" s="38">
        <v>29.519753000000001</v>
      </c>
      <c r="D35" s="38">
        <v>9.9906030000000001</v>
      </c>
      <c r="E35" s="38">
        <v>73.186629999999994</v>
      </c>
      <c r="F35" s="38">
        <v>145.20155299999999</v>
      </c>
      <c r="G35" s="38">
        <v>41.849997999999999</v>
      </c>
      <c r="H35" s="38">
        <v>43.883533</v>
      </c>
      <c r="I35" s="15">
        <f t="shared" si="8"/>
        <v>2.1929824561403629E-2</v>
      </c>
      <c r="J35" s="15">
        <f t="shared" si="8"/>
        <v>-7.6030233345008233E-2</v>
      </c>
      <c r="K35" s="15">
        <f t="shared" si="2"/>
        <v>-8.612444844371455E-3</v>
      </c>
      <c r="L35" s="15">
        <f t="shared" si="3"/>
        <v>-2.2675154084646949E-2</v>
      </c>
      <c r="M35" s="15">
        <f t="shared" si="4"/>
        <v>-3.4999288628719113E-3</v>
      </c>
      <c r="N35" s="15">
        <f t="shared" si="5"/>
        <v>-1.3592112092899263E-2</v>
      </c>
      <c r="O35" s="15">
        <f t="shared" si="6"/>
        <v>-5.8398475912755383E-2</v>
      </c>
      <c r="P35" s="7">
        <f t="shared" si="7"/>
        <v>-1.3558045476480231E-2</v>
      </c>
      <c r="Q35" s="5">
        <v>-6.9089327268592304E-3</v>
      </c>
      <c r="S35" s="6">
        <f t="shared" si="9"/>
        <v>9.4680056255242131E-5</v>
      </c>
      <c r="T35" s="6">
        <f t="shared" si="9"/>
        <v>1.6713530385861341E-3</v>
      </c>
    </row>
    <row r="36" spans="1:20" x14ac:dyDescent="0.25">
      <c r="A36" s="2">
        <v>42163</v>
      </c>
      <c r="B36" s="38">
        <v>2.31</v>
      </c>
      <c r="C36" s="38">
        <v>29.037645000000001</v>
      </c>
      <c r="D36" s="38">
        <v>10.058108000000001</v>
      </c>
      <c r="E36" s="38">
        <v>73.425124999999994</v>
      </c>
      <c r="F36" s="38">
        <v>144.99565100000001</v>
      </c>
      <c r="G36" s="38">
        <v>42.796664999999997</v>
      </c>
      <c r="H36" s="38">
        <v>43.728785999999999</v>
      </c>
      <c r="I36" s="15">
        <f t="shared" si="8"/>
        <v>-8.5836909871244704E-3</v>
      </c>
      <c r="J36" s="15">
        <f t="shared" si="8"/>
        <v>-1.6331708466530873E-2</v>
      </c>
      <c r="K36" s="15">
        <f t="shared" si="2"/>
        <v>6.7568494113919445E-3</v>
      </c>
      <c r="L36" s="15">
        <f t="shared" si="3"/>
        <v>3.2587236220604824E-3</v>
      </c>
      <c r="M36" s="15">
        <f t="shared" si="4"/>
        <v>-1.4180426844331376E-3</v>
      </c>
      <c r="N36" s="15">
        <f t="shared" si="5"/>
        <v>2.2620478978278517E-2</v>
      </c>
      <c r="O36" s="15">
        <f t="shared" si="6"/>
        <v>-3.5263113386973747E-3</v>
      </c>
      <c r="P36" s="7">
        <f t="shared" si="7"/>
        <v>4.4847484092637672E-3</v>
      </c>
      <c r="Q36" s="5">
        <v>6.1162586177243062E-4</v>
      </c>
      <c r="S36" s="6">
        <f t="shared" si="9"/>
        <v>-1.6449133489503305E-4</v>
      </c>
      <c r="T36" s="6">
        <f t="shared" si="9"/>
        <v>-4.975816577728635E-4</v>
      </c>
    </row>
    <row r="37" spans="1:20" x14ac:dyDescent="0.25">
      <c r="A37" s="2">
        <v>42170</v>
      </c>
      <c r="B37" s="38">
        <v>2.58</v>
      </c>
      <c r="C37" s="38">
        <v>29.732991999999999</v>
      </c>
      <c r="D37" s="38">
        <v>10.048465</v>
      </c>
      <c r="E37" s="38">
        <v>75.590575999999999</v>
      </c>
      <c r="F37" s="38">
        <v>145.34861799999999</v>
      </c>
      <c r="G37" s="38">
        <v>44.573334000000003</v>
      </c>
      <c r="H37" s="38">
        <v>45.373275999999997</v>
      </c>
      <c r="I37" s="15">
        <f t="shared" si="8"/>
        <v>0.11688311688311689</v>
      </c>
      <c r="J37" s="15">
        <f t="shared" si="8"/>
        <v>2.3946397856988683E-2</v>
      </c>
      <c r="K37" s="15">
        <f t="shared" si="2"/>
        <v>-9.5872901742559457E-4</v>
      </c>
      <c r="L37" s="15">
        <f t="shared" si="3"/>
        <v>2.949196204977526E-2</v>
      </c>
      <c r="M37" s="15">
        <f t="shared" si="4"/>
        <v>2.4343281854707368E-3</v>
      </c>
      <c r="N37" s="15">
        <f t="shared" si="5"/>
        <v>4.1514192753103668E-2</v>
      </c>
      <c r="O37" s="15">
        <f t="shared" si="6"/>
        <v>3.760657796445567E-2</v>
      </c>
      <c r="P37" s="7">
        <f t="shared" si="7"/>
        <v>1.2489744356457172E-2</v>
      </c>
      <c r="Q37" s="5">
        <v>7.5831175003254325E-3</v>
      </c>
      <c r="S37" s="6">
        <f t="shared" si="9"/>
        <v>9.4146686951343973E-4</v>
      </c>
      <c r="T37" s="6">
        <f t="shared" si="9"/>
        <v>1.9954233314673545E-3</v>
      </c>
    </row>
    <row r="38" spans="1:20" x14ac:dyDescent="0.25">
      <c r="A38" s="2">
        <v>42177</v>
      </c>
      <c r="B38" s="38">
        <v>2.4700000000000002</v>
      </c>
      <c r="C38" s="38">
        <v>28.759509999999999</v>
      </c>
      <c r="D38" s="38">
        <v>10.154543</v>
      </c>
      <c r="E38" s="38">
        <v>77.708336000000003</v>
      </c>
      <c r="F38" s="38">
        <v>142.04457099999999</v>
      </c>
      <c r="G38" s="38">
        <v>46.470001000000003</v>
      </c>
      <c r="H38" s="38">
        <v>45.520473000000003</v>
      </c>
      <c r="I38" s="15">
        <f t="shared" si="8"/>
        <v>-4.2635658914728633E-2</v>
      </c>
      <c r="J38" s="15">
        <f t="shared" si="8"/>
        <v>-3.2740801867501279E-2</v>
      </c>
      <c r="K38" s="15">
        <f t="shared" si="2"/>
        <v>1.0556637257531386E-2</v>
      </c>
      <c r="L38" s="15">
        <f t="shared" si="3"/>
        <v>2.8016190801350743E-2</v>
      </c>
      <c r="M38" s="15">
        <f t="shared" si="4"/>
        <v>-2.2731877643308567E-2</v>
      </c>
      <c r="N38" s="15">
        <f t="shared" si="5"/>
        <v>4.2551607200843458E-2</v>
      </c>
      <c r="O38" s="15">
        <f t="shared" si="6"/>
        <v>3.244134278512435E-3</v>
      </c>
      <c r="P38" s="7">
        <f t="shared" ref="P38:P69" si="10">SUMPRODUCT(I$4:O$4,I38:O38)</f>
        <v>5.623296197103559E-3</v>
      </c>
      <c r="Q38" s="5">
        <v>-4.0284551302539589E-3</v>
      </c>
      <c r="S38" s="6">
        <f t="shared" si="9"/>
        <v>2.332812014866059E-3</v>
      </c>
      <c r="T38" s="6">
        <f t="shared" si="9"/>
        <v>1.4195487833101594E-3</v>
      </c>
    </row>
    <row r="39" spans="1:20" x14ac:dyDescent="0.25">
      <c r="A39" s="2">
        <v>42184</v>
      </c>
      <c r="B39" s="38">
        <v>2.5299999999999998</v>
      </c>
      <c r="C39" s="38">
        <v>28.333030999999998</v>
      </c>
      <c r="D39" s="38">
        <v>10.115969</v>
      </c>
      <c r="E39" s="38">
        <v>76.277420000000006</v>
      </c>
      <c r="F39" s="38">
        <v>141.18177800000001</v>
      </c>
      <c r="G39" s="38">
        <v>44.533332999999999</v>
      </c>
      <c r="H39" s="38">
        <v>45.069687000000002</v>
      </c>
      <c r="I39" s="15">
        <f t="shared" si="8"/>
        <v>2.4291497975708343E-2</v>
      </c>
      <c r="J39" s="15">
        <f t="shared" si="8"/>
        <v>-1.4829146950000208E-2</v>
      </c>
      <c r="K39" s="15">
        <f t="shared" si="2"/>
        <v>-3.7986938457004469E-3</v>
      </c>
      <c r="L39" s="15">
        <f t="shared" si="3"/>
        <v>-1.8413931807779237E-2</v>
      </c>
      <c r="M39" s="15">
        <f t="shared" si="4"/>
        <v>-6.0741005018768524E-3</v>
      </c>
      <c r="N39" s="15">
        <f t="shared" si="5"/>
        <v>-4.1675660820407648E-2</v>
      </c>
      <c r="O39" s="15">
        <f t="shared" si="6"/>
        <v>-9.9029287327484661E-3</v>
      </c>
      <c r="P39" s="7">
        <f t="shared" si="10"/>
        <v>-6.4744769319488799E-3</v>
      </c>
      <c r="Q39" s="5">
        <v>-1.1758305353621989E-2</v>
      </c>
      <c r="S39" s="6">
        <f t="shared" si="9"/>
        <v>1.5239388111669963E-3</v>
      </c>
      <c r="T39" s="6">
        <f t="shared" si="9"/>
        <v>-9.7543569856988128E-4</v>
      </c>
    </row>
    <row r="40" spans="1:20" x14ac:dyDescent="0.25">
      <c r="A40" s="2">
        <v>42191</v>
      </c>
      <c r="B40" s="38">
        <v>1.96</v>
      </c>
      <c r="C40" s="38">
        <v>27.044325000000001</v>
      </c>
      <c r="D40" s="38">
        <v>10.212403999999999</v>
      </c>
      <c r="E40" s="38">
        <v>76.315574999999995</v>
      </c>
      <c r="F40" s="38">
        <v>149.90759299999999</v>
      </c>
      <c r="G40" s="38">
        <v>45.369999</v>
      </c>
      <c r="H40" s="38">
        <v>47.204037</v>
      </c>
      <c r="I40" s="15">
        <f t="shared" si="8"/>
        <v>-0.22529644268774698</v>
      </c>
      <c r="J40" s="15">
        <f t="shared" si="8"/>
        <v>-4.5484226519922906E-2</v>
      </c>
      <c r="K40" s="15">
        <f t="shared" si="2"/>
        <v>9.5329473627291279E-3</v>
      </c>
      <c r="L40" s="15">
        <f t="shared" si="3"/>
        <v>5.0021356254562695E-4</v>
      </c>
      <c r="M40" s="15">
        <f t="shared" si="4"/>
        <v>6.1805532722501784E-2</v>
      </c>
      <c r="N40" s="15">
        <f t="shared" si="5"/>
        <v>1.8787410320265072E-2</v>
      </c>
      <c r="O40" s="15">
        <f t="shared" si="6"/>
        <v>4.7356663470948836E-2</v>
      </c>
      <c r="P40" s="7">
        <f t="shared" si="10"/>
        <v>1.087096191811498E-3</v>
      </c>
      <c r="Q40" s="5">
        <v>-7.6999970033935961E-5</v>
      </c>
      <c r="S40" s="6">
        <f t="shared" si="9"/>
        <v>2.0814569352792904E-3</v>
      </c>
      <c r="T40" s="6">
        <f t="shared" si="9"/>
        <v>-1.5408791524728585E-4</v>
      </c>
    </row>
    <row r="41" spans="1:20" x14ac:dyDescent="0.25">
      <c r="A41" s="2">
        <v>42198</v>
      </c>
      <c r="B41" s="38">
        <v>1.79</v>
      </c>
      <c r="C41" s="38">
        <v>27.32246</v>
      </c>
      <c r="D41" s="38">
        <v>10.299194</v>
      </c>
      <c r="E41" s="38">
        <v>76.710448999999997</v>
      </c>
      <c r="F41" s="38">
        <v>153.46658300000001</v>
      </c>
      <c r="G41" s="38">
        <v>46.686667999999997</v>
      </c>
      <c r="H41" s="38">
        <v>48.961193000000002</v>
      </c>
      <c r="I41" s="15">
        <f t="shared" si="8"/>
        <v>-8.6734693877550992E-2</v>
      </c>
      <c r="J41" s="15">
        <f t="shared" si="8"/>
        <v>1.0284412718749641E-2</v>
      </c>
      <c r="K41" s="15">
        <f t="shared" si="2"/>
        <v>8.4984887006037558E-3</v>
      </c>
      <c r="L41" s="15">
        <f t="shared" si="3"/>
        <v>5.1742255758408622E-3</v>
      </c>
      <c r="M41" s="15">
        <f t="shared" si="4"/>
        <v>2.3741225702957041E-2</v>
      </c>
      <c r="N41" s="15">
        <f t="shared" si="5"/>
        <v>2.9020697135126616E-2</v>
      </c>
      <c r="O41" s="15">
        <f t="shared" si="6"/>
        <v>3.7224697540170174E-2</v>
      </c>
      <c r="P41" s="7">
        <f t="shared" si="10"/>
        <v>7.529861217049915E-3</v>
      </c>
      <c r="Q41" s="5">
        <v>2.4087109428690995E-2</v>
      </c>
      <c r="S41" s="6">
        <f t="shared" si="9"/>
        <v>3.0624487180246959E-3</v>
      </c>
      <c r="T41" s="6">
        <f t="shared" si="9"/>
        <v>3.9125976442976051E-4</v>
      </c>
    </row>
    <row r="42" spans="1:20" x14ac:dyDescent="0.25">
      <c r="A42" s="2">
        <v>42205</v>
      </c>
      <c r="B42" s="38">
        <v>1.67</v>
      </c>
      <c r="C42" s="38">
        <v>26.015207</v>
      </c>
      <c r="D42" s="38">
        <v>10.299194</v>
      </c>
      <c r="E42" s="38">
        <v>76.595398000000003</v>
      </c>
      <c r="F42" s="38">
        <v>154.741119</v>
      </c>
      <c r="G42" s="38">
        <v>49.630001</v>
      </c>
      <c r="H42" s="38">
        <v>49.485573000000002</v>
      </c>
      <c r="I42" s="15">
        <f t="shared" si="8"/>
        <v>-6.7039106145251451E-2</v>
      </c>
      <c r="J42" s="15">
        <f t="shared" si="8"/>
        <v>-4.7845362386842158E-2</v>
      </c>
      <c r="K42" s="15">
        <f t="shared" si="2"/>
        <v>0</v>
      </c>
      <c r="L42" s="15">
        <f t="shared" si="3"/>
        <v>-1.4998087157591011E-3</v>
      </c>
      <c r="M42" s="15">
        <f t="shared" si="4"/>
        <v>8.304974119349379E-3</v>
      </c>
      <c r="N42" s="15">
        <f t="shared" si="5"/>
        <v>6.3044400598474978E-2</v>
      </c>
      <c r="O42" s="15">
        <f t="shared" si="6"/>
        <v>1.0710114845445059E-2</v>
      </c>
      <c r="P42" s="7">
        <f t="shared" si="10"/>
        <v>-7.853372614045562E-4</v>
      </c>
      <c r="Q42" s="5">
        <v>-2.209588522940396E-2</v>
      </c>
      <c r="S42" s="6">
        <f t="shared" si="9"/>
        <v>2.7088817453358519E-3</v>
      </c>
      <c r="T42" s="6">
        <f t="shared" si="9"/>
        <v>-1.0801679441257075E-3</v>
      </c>
    </row>
    <row r="43" spans="1:20" x14ac:dyDescent="0.25">
      <c r="A43" s="2">
        <v>42212</v>
      </c>
      <c r="B43" s="38">
        <v>1.93</v>
      </c>
      <c r="C43" s="38">
        <v>26.840354999999999</v>
      </c>
      <c r="D43" s="38">
        <v>10.414916</v>
      </c>
      <c r="E43" s="38">
        <v>78.627975000000006</v>
      </c>
      <c r="F43" s="38">
        <v>153.75088500000001</v>
      </c>
      <c r="G43" s="38">
        <v>51.183334000000002</v>
      </c>
      <c r="H43" s="38">
        <v>50.028362000000001</v>
      </c>
      <c r="I43" s="15">
        <f t="shared" si="8"/>
        <v>0.15568862275449102</v>
      </c>
      <c r="J43" s="15">
        <f t="shared" si="8"/>
        <v>3.1717910220741226E-2</v>
      </c>
      <c r="K43" s="15">
        <f t="shared" si="2"/>
        <v>1.1236024877286503E-2</v>
      </c>
      <c r="L43" s="15">
        <f t="shared" si="3"/>
        <v>2.6536542051782318E-2</v>
      </c>
      <c r="M43" s="15">
        <f t="shared" si="4"/>
        <v>-6.3992945533758658E-3</v>
      </c>
      <c r="N43" s="15">
        <f t="shared" si="5"/>
        <v>3.1298266546478652E-2</v>
      </c>
      <c r="O43" s="15">
        <f t="shared" si="6"/>
        <v>1.0968631200855228E-2</v>
      </c>
      <c r="P43" s="7">
        <f t="shared" si="10"/>
        <v>2.009832699877492E-2</v>
      </c>
      <c r="Q43" s="5">
        <v>1.1631854946708146E-2</v>
      </c>
      <c r="S43" s="6">
        <f t="shared" si="9"/>
        <v>3.8345443239708285E-3</v>
      </c>
      <c r="T43" s="6">
        <f t="shared" si="9"/>
        <v>-4.1955102195698982E-4</v>
      </c>
    </row>
    <row r="44" spans="1:20" x14ac:dyDescent="0.25">
      <c r="A44" s="2">
        <v>42219</v>
      </c>
      <c r="B44" s="38">
        <v>2.09</v>
      </c>
      <c r="C44" s="38">
        <v>26.775455000000001</v>
      </c>
      <c r="D44" s="38">
        <v>10.569210999999999</v>
      </c>
      <c r="E44" s="38">
        <v>80.133223999999998</v>
      </c>
      <c r="F44" s="38">
        <v>164.300308</v>
      </c>
      <c r="G44" s="38">
        <v>49.723331000000002</v>
      </c>
      <c r="H44" s="38">
        <v>51.049537999999998</v>
      </c>
      <c r="I44" s="15">
        <f t="shared" si="8"/>
        <v>8.2901554404145039E-2</v>
      </c>
      <c r="J44" s="15">
        <f t="shared" si="8"/>
        <v>-2.4180008051308548E-3</v>
      </c>
      <c r="K44" s="15">
        <f t="shared" si="2"/>
        <v>1.4814809836200255E-2</v>
      </c>
      <c r="L44" s="15">
        <f t="shared" si="3"/>
        <v>1.9143937002065639E-2</v>
      </c>
      <c r="M44" s="15">
        <f t="shared" si="4"/>
        <v>6.861373838596109E-2</v>
      </c>
      <c r="N44" s="15">
        <f t="shared" si="5"/>
        <v>-2.8524968693911194E-2</v>
      </c>
      <c r="O44" s="15">
        <f t="shared" si="6"/>
        <v>2.04119415302863E-2</v>
      </c>
      <c r="P44" s="7">
        <f t="shared" si="10"/>
        <v>1.9361596148474269E-2</v>
      </c>
      <c r="Q44" s="5">
        <v>-1.2486699987247288E-2</v>
      </c>
      <c r="S44" s="6">
        <f t="shared" si="9"/>
        <v>4.3821490150734313E-3</v>
      </c>
      <c r="T44" s="6">
        <f t="shared" si="9"/>
        <v>-1.7211982163229484E-3</v>
      </c>
    </row>
    <row r="45" spans="1:20" x14ac:dyDescent="0.25">
      <c r="A45" s="2">
        <v>42226</v>
      </c>
      <c r="B45" s="38">
        <v>1.84</v>
      </c>
      <c r="C45" s="38">
        <v>27.128765000000001</v>
      </c>
      <c r="D45" s="38">
        <v>10.588497</v>
      </c>
      <c r="E45" s="38">
        <v>81.686417000000006</v>
      </c>
      <c r="F45" s="38">
        <v>171.60450700000001</v>
      </c>
      <c r="G45" s="38">
        <v>50.133335000000002</v>
      </c>
      <c r="H45" s="38">
        <v>51.297932000000003</v>
      </c>
      <c r="I45" s="15">
        <f t="shared" si="8"/>
        <v>-0.11961722488038268</v>
      </c>
      <c r="J45" s="15">
        <f t="shared" si="8"/>
        <v>1.3195293973529131E-2</v>
      </c>
      <c r="K45" s="15">
        <f t="shared" si="2"/>
        <v>1.8247341263222985E-3</v>
      </c>
      <c r="L45" s="15">
        <f t="shared" si="3"/>
        <v>1.9382634598603038E-2</v>
      </c>
      <c r="M45" s="15">
        <f t="shared" si="4"/>
        <v>4.445639261978749E-2</v>
      </c>
      <c r="N45" s="15">
        <f t="shared" si="5"/>
        <v>8.2457066281420421E-3</v>
      </c>
      <c r="O45" s="15">
        <f t="shared" si="6"/>
        <v>4.865744328577561E-3</v>
      </c>
      <c r="P45" s="7">
        <f t="shared" si="10"/>
        <v>1.0394405756678415E-3</v>
      </c>
      <c r="Q45" s="5">
        <v>6.7241876532464495E-3</v>
      </c>
      <c r="S45" s="6">
        <f t="shared" si="9"/>
        <v>4.7672430872783807E-3</v>
      </c>
      <c r="T45" s="6">
        <f t="shared" si="9"/>
        <v>-1.2915802312361121E-3</v>
      </c>
    </row>
    <row r="46" spans="1:20" x14ac:dyDescent="0.25">
      <c r="A46" s="2">
        <v>42233</v>
      </c>
      <c r="B46" s="38">
        <v>1.78</v>
      </c>
      <c r="C46" s="38">
        <v>24.829082</v>
      </c>
      <c r="D46" s="38">
        <v>10.51135</v>
      </c>
      <c r="E46" s="38">
        <v>76.643341000000007</v>
      </c>
      <c r="F46" s="38">
        <v>158.476563</v>
      </c>
      <c r="G46" s="38">
        <v>46.303333000000002</v>
      </c>
      <c r="H46" s="38">
        <v>49.623573</v>
      </c>
      <c r="I46" s="15">
        <f t="shared" si="8"/>
        <v>-3.260869565217394E-2</v>
      </c>
      <c r="J46" s="15">
        <f t="shared" si="8"/>
        <v>-8.476917397456174E-2</v>
      </c>
      <c r="K46" s="15">
        <f t="shared" si="2"/>
        <v>-7.285925471764319E-3</v>
      </c>
      <c r="L46" s="15">
        <f t="shared" si="3"/>
        <v>-6.173702048897553E-2</v>
      </c>
      <c r="M46" s="15">
        <f t="shared" si="4"/>
        <v>-7.6501160893169384E-2</v>
      </c>
      <c r="N46" s="15">
        <f t="shared" si="5"/>
        <v>-7.6396313949590636E-2</v>
      </c>
      <c r="O46" s="15">
        <f t="shared" si="6"/>
        <v>-3.26398927738452E-2</v>
      </c>
      <c r="P46" s="7">
        <f t="shared" si="10"/>
        <v>-2.5994462559321811E-2</v>
      </c>
      <c r="Q46" s="5">
        <v>-5.768477856043569E-2</v>
      </c>
      <c r="S46" s="6">
        <f t="shared" si="9"/>
        <v>2.0751489887872883E-3</v>
      </c>
      <c r="T46" s="6">
        <f t="shared" si="9"/>
        <v>-5.3668467972593824E-3</v>
      </c>
    </row>
    <row r="47" spans="1:20" x14ac:dyDescent="0.25">
      <c r="A47" s="2">
        <v>42240</v>
      </c>
      <c r="B47" s="38">
        <v>1.85</v>
      </c>
      <c r="C47" s="38">
        <v>26.567867</v>
      </c>
      <c r="D47" s="38">
        <v>10.434202000000001</v>
      </c>
      <c r="E47" s="38">
        <v>76.624161000000001</v>
      </c>
      <c r="F47" s="38">
        <v>162.26101700000001</v>
      </c>
      <c r="G47" s="38">
        <v>46.810001</v>
      </c>
      <c r="H47" s="38">
        <v>49.835163000000001</v>
      </c>
      <c r="I47" s="15">
        <f t="shared" si="8"/>
        <v>3.9325842696629247E-2</v>
      </c>
      <c r="J47" s="15">
        <f t="shared" si="8"/>
        <v>7.0030176709714842E-2</v>
      </c>
      <c r="K47" s="15">
        <f t="shared" si="2"/>
        <v>-7.3394949269122737E-3</v>
      </c>
      <c r="L47" s="15">
        <f t="shared" si="3"/>
        <v>-2.5025005107757174E-4</v>
      </c>
      <c r="M47" s="15">
        <f t="shared" si="4"/>
        <v>2.3880212495522198E-2</v>
      </c>
      <c r="N47" s="15">
        <f t="shared" si="5"/>
        <v>1.0942365639207823E-2</v>
      </c>
      <c r="O47" s="15">
        <f t="shared" si="6"/>
        <v>4.2639009488494722E-3</v>
      </c>
      <c r="P47" s="7">
        <f t="shared" si="10"/>
        <v>3.3285574234079296E-3</v>
      </c>
      <c r="Q47" s="5">
        <v>9.1227718762378878E-3</v>
      </c>
      <c r="S47" s="6">
        <f t="shared" si="9"/>
        <v>3.4823658971113018E-3</v>
      </c>
      <c r="T47" s="6">
        <f t="shared" si="9"/>
        <v>-4.0308714136679568E-3</v>
      </c>
    </row>
    <row r="48" spans="1:20" x14ac:dyDescent="0.25">
      <c r="A48" s="2">
        <v>42247</v>
      </c>
      <c r="B48" s="38">
        <v>1.82</v>
      </c>
      <c r="C48" s="38">
        <v>26.661349999999999</v>
      </c>
      <c r="D48" s="38">
        <v>10.520993000000001</v>
      </c>
      <c r="E48" s="38">
        <v>75.521591000000001</v>
      </c>
      <c r="F48" s="38">
        <v>163.598862</v>
      </c>
      <c r="G48" s="38">
        <v>44.746665999999998</v>
      </c>
      <c r="H48" s="38">
        <v>48.188408000000003</v>
      </c>
      <c r="I48" s="15">
        <f t="shared" si="8"/>
        <v>-1.6216216216216231E-2</v>
      </c>
      <c r="J48" s="15">
        <f t="shared" si="8"/>
        <v>3.5186490507498813E-3</v>
      </c>
      <c r="K48" s="15">
        <f t="shared" si="2"/>
        <v>8.3179336570252168E-3</v>
      </c>
      <c r="L48" s="15">
        <f t="shared" si="3"/>
        <v>-1.4389325581000489E-2</v>
      </c>
      <c r="M48" s="15">
        <f t="shared" si="4"/>
        <v>8.2450179638648962E-3</v>
      </c>
      <c r="N48" s="15">
        <f t="shared" si="5"/>
        <v>-4.4078935183103331E-2</v>
      </c>
      <c r="O48" s="15">
        <f t="shared" si="6"/>
        <v>-3.3044037600519112E-2</v>
      </c>
      <c r="P48" s="7">
        <f t="shared" si="10"/>
        <v>4.3709436545900753E-4</v>
      </c>
      <c r="Q48" s="5">
        <v>-3.401430167385075E-2</v>
      </c>
      <c r="S48" s="6">
        <f t="shared" si="9"/>
        <v>3.1450613934609051E-3</v>
      </c>
      <c r="T48" s="6">
        <f t="shared" si="9"/>
        <v>-6.9163653749698883E-3</v>
      </c>
    </row>
    <row r="49" spans="1:20" x14ac:dyDescent="0.25">
      <c r="A49" s="2">
        <v>42254</v>
      </c>
      <c r="B49" s="38">
        <v>2.0099999999999998</v>
      </c>
      <c r="C49" s="38">
        <v>27.549437999999999</v>
      </c>
      <c r="D49" s="38">
        <v>10.684932</v>
      </c>
      <c r="E49" s="38">
        <v>77.515816000000001</v>
      </c>
      <c r="F49" s="38">
        <v>168.532578</v>
      </c>
      <c r="G49" s="38">
        <v>44.256667999999998</v>
      </c>
      <c r="H49" s="38">
        <v>48.381607000000002</v>
      </c>
      <c r="I49" s="15">
        <f t="shared" si="8"/>
        <v>0.10439560439560425</v>
      </c>
      <c r="J49" s="15">
        <f t="shared" si="8"/>
        <v>3.3309941169520664E-2</v>
      </c>
      <c r="K49" s="15">
        <f t="shared" si="2"/>
        <v>1.5582084314664894E-2</v>
      </c>
      <c r="L49" s="15">
        <f t="shared" si="3"/>
        <v>2.640602473536343E-2</v>
      </c>
      <c r="M49" s="15">
        <f t="shared" si="4"/>
        <v>3.0157398038624522E-2</v>
      </c>
      <c r="N49" s="15">
        <f t="shared" si="5"/>
        <v>-1.0950491819882177E-2</v>
      </c>
      <c r="O49" s="15">
        <f t="shared" si="6"/>
        <v>4.0092422227353906E-3</v>
      </c>
      <c r="P49" s="7">
        <f t="shared" si="10"/>
        <v>2.0375453324286408E-2</v>
      </c>
      <c r="Q49" s="5">
        <v>2.0731659362914233E-2</v>
      </c>
      <c r="S49" s="6">
        <f t="shared" si="9"/>
        <v>3.8022038074466747E-3</v>
      </c>
      <c r="T49" s="6">
        <f t="shared" si="9"/>
        <v>-5.8206535530874876E-3</v>
      </c>
    </row>
    <row r="50" spans="1:20" x14ac:dyDescent="0.25">
      <c r="A50" s="2">
        <v>42261</v>
      </c>
      <c r="B50" s="38">
        <v>1.87</v>
      </c>
      <c r="C50" s="38">
        <v>27.128765000000001</v>
      </c>
      <c r="D50" s="38">
        <v>10.607784000000001</v>
      </c>
      <c r="E50" s="38">
        <v>79.231978999999995</v>
      </c>
      <c r="F50" s="38">
        <v>166.96989400000001</v>
      </c>
      <c r="G50" s="38">
        <v>44.866664999999998</v>
      </c>
      <c r="H50" s="38">
        <v>50.257823999999999</v>
      </c>
      <c r="I50" s="15">
        <f t="shared" si="8"/>
        <v>-6.9651741293532188E-2</v>
      </c>
      <c r="J50" s="15">
        <f t="shared" si="8"/>
        <v>-1.5269748878361774E-2</v>
      </c>
      <c r="K50" s="15">
        <f t="shared" si="2"/>
        <v>-7.2202612052186506E-3</v>
      </c>
      <c r="L50" s="15">
        <f t="shared" si="3"/>
        <v>2.2139520533461125E-2</v>
      </c>
      <c r="M50" s="15">
        <f t="shared" si="4"/>
        <v>-9.2722963034481687E-3</v>
      </c>
      <c r="N50" s="15">
        <f t="shared" si="5"/>
        <v>1.3783165962697417E-2</v>
      </c>
      <c r="O50" s="15">
        <f t="shared" si="6"/>
        <v>3.8779551080227591E-2</v>
      </c>
      <c r="P50" s="7">
        <f t="shared" si="10"/>
        <v>-5.8501980873886658E-3</v>
      </c>
      <c r="Q50" s="5">
        <v>-1.5145421716872796E-3</v>
      </c>
      <c r="S50" s="6">
        <f t="shared" si="9"/>
        <v>2.8460792837389898E-3</v>
      </c>
      <c r="T50" s="6">
        <f t="shared" si="9"/>
        <v>-5.6111608065402647E-3</v>
      </c>
    </row>
    <row r="51" spans="1:20" x14ac:dyDescent="0.25">
      <c r="A51" s="2">
        <v>42268</v>
      </c>
      <c r="B51" s="38">
        <v>1.71</v>
      </c>
      <c r="C51" s="38">
        <v>26.932448999999998</v>
      </c>
      <c r="D51" s="38">
        <v>10.954948</v>
      </c>
      <c r="E51" s="38">
        <v>79.989425999999995</v>
      </c>
      <c r="F51" s="38">
        <v>156.650375</v>
      </c>
      <c r="G51" s="38">
        <v>45.41</v>
      </c>
      <c r="H51" s="38">
        <v>50.945900000000002</v>
      </c>
      <c r="I51" s="15">
        <f t="shared" si="8"/>
        <v>-8.5561497326203273E-2</v>
      </c>
      <c r="J51" s="15">
        <f t="shared" si="8"/>
        <v>-7.236451788350964E-3</v>
      </c>
      <c r="K51" s="15">
        <f t="shared" si="2"/>
        <v>3.2727287810536049E-2</v>
      </c>
      <c r="L51" s="15">
        <f t="shared" si="3"/>
        <v>9.5598647106870712E-3</v>
      </c>
      <c r="M51" s="15">
        <f t="shared" si="4"/>
        <v>-6.1804668810534272E-2</v>
      </c>
      <c r="N51" s="15">
        <f t="shared" si="5"/>
        <v>1.2109993020430625E-2</v>
      </c>
      <c r="O51" s="15">
        <f t="shared" si="6"/>
        <v>1.3690923029218344E-2</v>
      </c>
      <c r="P51" s="7">
        <f t="shared" si="10"/>
        <v>1.4135703256730052E-2</v>
      </c>
      <c r="Q51" s="5">
        <v>-1.3656229878694512E-2</v>
      </c>
      <c r="S51" s="6">
        <f t="shared" si="9"/>
        <v>4.5635942994622335E-3</v>
      </c>
      <c r="T51" s="6">
        <f t="shared" si="9"/>
        <v>-5.769321183629641E-3</v>
      </c>
    </row>
    <row r="52" spans="1:20" x14ac:dyDescent="0.25">
      <c r="A52" s="2">
        <v>42275</v>
      </c>
      <c r="B52" s="38">
        <v>1.83</v>
      </c>
      <c r="C52" s="38">
        <v>28.521661999999999</v>
      </c>
      <c r="D52" s="38">
        <v>10.935662000000001</v>
      </c>
      <c r="E52" s="38">
        <v>76.336533000000003</v>
      </c>
      <c r="F52" s="38">
        <v>160.276962</v>
      </c>
      <c r="G52" s="38">
        <v>44.643332999999998</v>
      </c>
      <c r="H52" s="38">
        <v>51.01099</v>
      </c>
      <c r="I52" s="15">
        <f t="shared" si="8"/>
        <v>7.0175438596491294E-2</v>
      </c>
      <c r="J52" s="15">
        <f t="shared" si="8"/>
        <v>5.9007370625671691E-2</v>
      </c>
      <c r="K52" s="15">
        <f t="shared" si="2"/>
        <v>-1.760483025569747E-3</v>
      </c>
      <c r="L52" s="15">
        <f t="shared" si="3"/>
        <v>-4.5667198561969831E-2</v>
      </c>
      <c r="M52" s="15">
        <f t="shared" si="4"/>
        <v>2.3150835100139409E-2</v>
      </c>
      <c r="N52" s="15">
        <f t="shared" si="5"/>
        <v>-1.6883219555164024E-2</v>
      </c>
      <c r="O52" s="15">
        <f t="shared" si="6"/>
        <v>1.2776297994538887E-3</v>
      </c>
      <c r="P52" s="7">
        <f t="shared" si="10"/>
        <v>3.8319572448060322E-3</v>
      </c>
      <c r="Q52" s="5">
        <v>1.036586999308233E-2</v>
      </c>
      <c r="S52" s="6">
        <f t="shared" si="9"/>
        <v>4.7923327205451121E-3</v>
      </c>
      <c r="T52" s="6">
        <f t="shared" si="9"/>
        <v>-4.899082020036619E-3</v>
      </c>
    </row>
    <row r="53" spans="1:20" x14ac:dyDescent="0.25">
      <c r="A53" s="2">
        <v>42282</v>
      </c>
      <c r="B53" s="38">
        <v>1.96</v>
      </c>
      <c r="C53" s="38">
        <v>30.045431000000001</v>
      </c>
      <c r="D53" s="38">
        <v>10.636714</v>
      </c>
      <c r="E53" s="38">
        <v>79.596298000000004</v>
      </c>
      <c r="F53" s="38">
        <v>162.232742</v>
      </c>
      <c r="G53" s="38">
        <v>45.810001</v>
      </c>
      <c r="H53" s="38">
        <v>52.824181000000003</v>
      </c>
      <c r="I53" s="15">
        <f t="shared" si="8"/>
        <v>7.1038251366120159E-2</v>
      </c>
      <c r="J53" s="15">
        <f t="shared" si="8"/>
        <v>5.3424972219360906E-2</v>
      </c>
      <c r="K53" s="15">
        <f t="shared" si="2"/>
        <v>-2.7336982434168235E-2</v>
      </c>
      <c r="L53" s="15">
        <f t="shared" si="3"/>
        <v>4.2702555013862123E-2</v>
      </c>
      <c r="M53" s="15">
        <f t="shared" si="4"/>
        <v>1.2202502315959821E-2</v>
      </c>
      <c r="N53" s="15">
        <f t="shared" si="5"/>
        <v>2.6133084642224212E-2</v>
      </c>
      <c r="O53" s="15">
        <f t="shared" si="6"/>
        <v>3.5545105084218188E-2</v>
      </c>
      <c r="P53" s="7">
        <f t="shared" si="10"/>
        <v>-5.406795070138499E-3</v>
      </c>
      <c r="Q53" s="5">
        <v>3.255679653592973E-2</v>
      </c>
      <c r="S53" s="6">
        <f t="shared" si="9"/>
        <v>3.714278029946077E-3</v>
      </c>
      <c r="T53" s="6">
        <f t="shared" si="9"/>
        <v>-4.1932747611000583E-3</v>
      </c>
    </row>
    <row r="54" spans="1:20" x14ac:dyDescent="0.25">
      <c r="A54" s="2">
        <v>42289</v>
      </c>
      <c r="B54" s="38">
        <v>1.94</v>
      </c>
      <c r="C54" s="38">
        <v>30.886783999999999</v>
      </c>
      <c r="D54" s="38">
        <v>10.762079</v>
      </c>
      <c r="E54" s="38">
        <v>79.650138999999996</v>
      </c>
      <c r="F54" s="38">
        <v>148.837006</v>
      </c>
      <c r="G54" s="38">
        <v>44.083331999999999</v>
      </c>
      <c r="H54" s="38">
        <v>54.600174000000003</v>
      </c>
      <c r="I54" s="15">
        <f t="shared" si="8"/>
        <v>-1.0204081632653071E-2</v>
      </c>
      <c r="J54" s="15">
        <f t="shared" si="8"/>
        <v>2.8002693654153206E-2</v>
      </c>
      <c r="K54" s="15">
        <f t="shared" si="2"/>
        <v>1.1786064756465238E-2</v>
      </c>
      <c r="L54" s="15">
        <f t="shared" si="3"/>
        <v>6.7642593126619234E-4</v>
      </c>
      <c r="M54" s="15">
        <f t="shared" si="4"/>
        <v>-8.2571100228337385E-2</v>
      </c>
      <c r="N54" s="15">
        <f t="shared" si="5"/>
        <v>-3.7691965996682716E-2</v>
      </c>
      <c r="O54" s="15">
        <f t="shared" si="6"/>
        <v>3.3620833610274042E-2</v>
      </c>
      <c r="P54" s="7">
        <f t="shared" si="10"/>
        <v>1.7130031471756708E-3</v>
      </c>
      <c r="Q54" s="5">
        <v>9.0426623112726586E-3</v>
      </c>
      <c r="S54" s="6">
        <f t="shared" si="9"/>
        <v>3.9224730639944297E-3</v>
      </c>
      <c r="T54" s="6">
        <f t="shared" si="9"/>
        <v>-1.5983957993770069E-3</v>
      </c>
    </row>
    <row r="55" spans="1:20" x14ac:dyDescent="0.25">
      <c r="A55" s="2">
        <v>42296</v>
      </c>
      <c r="B55" s="38">
        <v>2.21</v>
      </c>
      <c r="C55" s="38">
        <v>32.625568000000001</v>
      </c>
      <c r="D55" s="38">
        <v>11.022453000000001</v>
      </c>
      <c r="E55" s="38">
        <v>82.058814999999996</v>
      </c>
      <c r="F55" s="38">
        <v>150.25230400000001</v>
      </c>
      <c r="G55" s="38">
        <v>47.193333000000003</v>
      </c>
      <c r="H55" s="38">
        <v>56.766697000000001</v>
      </c>
      <c r="I55" s="15">
        <f t="shared" si="8"/>
        <v>0.13917525773195877</v>
      </c>
      <c r="J55" s="15">
        <f t="shared" si="8"/>
        <v>5.6295404532890267E-2</v>
      </c>
      <c r="K55" s="15">
        <f t="shared" si="2"/>
        <v>2.4193652546129846E-2</v>
      </c>
      <c r="L55" s="15">
        <f t="shared" si="3"/>
        <v>3.024070052156469E-2</v>
      </c>
      <c r="M55" s="15">
        <f t="shared" si="4"/>
        <v>9.5090464262631499E-3</v>
      </c>
      <c r="N55" s="15">
        <f t="shared" si="5"/>
        <v>7.0548228976884148E-2</v>
      </c>
      <c r="O55" s="15">
        <f t="shared" si="6"/>
        <v>3.9679781972855946E-2</v>
      </c>
      <c r="P55" s="7">
        <f t="shared" si="10"/>
        <v>3.4324779278833165E-2</v>
      </c>
      <c r="Q55" s="5">
        <v>2.0677640319591493E-2</v>
      </c>
      <c r="S55" s="6">
        <f t="shared" si="9"/>
        <v>5.1080107539992836E-3</v>
      </c>
      <c r="T55" s="6">
        <f t="shared" si="9"/>
        <v>-8.4458035163672911E-4</v>
      </c>
    </row>
    <row r="56" spans="1:20" x14ac:dyDescent="0.25">
      <c r="A56" s="2">
        <v>42303</v>
      </c>
      <c r="B56" s="38">
        <v>2.12</v>
      </c>
      <c r="C56" s="38">
        <v>31.653345000000002</v>
      </c>
      <c r="D56" s="38">
        <v>11.089956000000001</v>
      </c>
      <c r="E56" s="38">
        <v>80.912291999999994</v>
      </c>
      <c r="F56" s="38">
        <v>152.483261</v>
      </c>
      <c r="G56" s="38">
        <v>45.439999</v>
      </c>
      <c r="H56" s="38">
        <v>56.22739</v>
      </c>
      <c r="I56" s="15">
        <f t="shared" si="8"/>
        <v>-4.0723981900452427E-2</v>
      </c>
      <c r="J56" s="15">
        <f t="shared" si="8"/>
        <v>-2.9799419890559439E-2</v>
      </c>
      <c r="K56" s="15">
        <f t="shared" si="2"/>
        <v>6.124135888808082E-3</v>
      </c>
      <c r="L56" s="15">
        <f t="shared" si="3"/>
        <v>-1.3971966326835235E-2</v>
      </c>
      <c r="M56" s="15">
        <f t="shared" si="4"/>
        <v>1.4848071813926987E-2</v>
      </c>
      <c r="N56" s="15">
        <f t="shared" si="5"/>
        <v>-3.7152154521487228E-2</v>
      </c>
      <c r="O56" s="15">
        <f t="shared" si="6"/>
        <v>-9.5004118347770151E-3</v>
      </c>
      <c r="P56" s="7">
        <f t="shared" si="10"/>
        <v>-1.7732635149547973E-3</v>
      </c>
      <c r="Q56" s="5">
        <v>2.0288678885039216E-3</v>
      </c>
      <c r="S56" s="6">
        <f t="shared" si="9"/>
        <v>3.3467724487135277E-3</v>
      </c>
      <c r="T56" s="6">
        <f t="shared" si="9"/>
        <v>3.6505030467587335E-4</v>
      </c>
    </row>
    <row r="57" spans="1:20" x14ac:dyDescent="0.25">
      <c r="A57" s="2">
        <v>42310</v>
      </c>
      <c r="B57" s="38">
        <v>2.15</v>
      </c>
      <c r="C57" s="38">
        <v>31.634644999999999</v>
      </c>
      <c r="D57" s="38">
        <v>11.089956000000001</v>
      </c>
      <c r="E57" s="38">
        <v>81.066444000000004</v>
      </c>
      <c r="F57" s="38">
        <v>152.31616199999999</v>
      </c>
      <c r="G57" s="38">
        <v>50.080002</v>
      </c>
      <c r="H57" s="38">
        <v>53.084538000000002</v>
      </c>
      <c r="I57" s="15">
        <f t="shared" si="8"/>
        <v>1.4150943396226322E-2</v>
      </c>
      <c r="J57" s="15">
        <f t="shared" si="8"/>
        <v>-5.9077484543900815E-4</v>
      </c>
      <c r="K57" s="15">
        <f t="shared" si="2"/>
        <v>0</v>
      </c>
      <c r="L57" s="15">
        <f t="shared" si="3"/>
        <v>1.90517406181017E-3</v>
      </c>
      <c r="M57" s="15">
        <f t="shared" si="4"/>
        <v>-1.0958514325058108E-3</v>
      </c>
      <c r="N57" s="15">
        <f t="shared" si="5"/>
        <v>0.10211274432466427</v>
      </c>
      <c r="O57" s="15">
        <f t="shared" si="6"/>
        <v>-5.5895391907751682E-2</v>
      </c>
      <c r="P57" s="7">
        <f t="shared" si="10"/>
        <v>4.1399295269298111E-3</v>
      </c>
      <c r="Q57" s="5">
        <v>9.5413218389690333E-3</v>
      </c>
      <c r="S57" s="6">
        <f t="shared" si="9"/>
        <v>3.6051465279853586E-3</v>
      </c>
      <c r="T57" s="6">
        <f t="shared" si="9"/>
        <v>5.9981148681942148E-4</v>
      </c>
    </row>
    <row r="58" spans="1:20" x14ac:dyDescent="0.25">
      <c r="A58" s="2">
        <v>42317</v>
      </c>
      <c r="B58" s="38">
        <v>1.99</v>
      </c>
      <c r="C58" s="38">
        <v>30.228840000000002</v>
      </c>
      <c r="D58" s="38">
        <v>11.109244</v>
      </c>
      <c r="E58" s="38">
        <v>78.783011999999999</v>
      </c>
      <c r="F58" s="38">
        <v>150.79281599999999</v>
      </c>
      <c r="G58" s="38">
        <v>48.91</v>
      </c>
      <c r="H58" s="38">
        <v>52.331367</v>
      </c>
      <c r="I58" s="15">
        <f t="shared" si="8"/>
        <v>-7.4418604651162762E-2</v>
      </c>
      <c r="J58" s="15">
        <f t="shared" si="8"/>
        <v>-4.443877906643167E-2</v>
      </c>
      <c r="K58" s="15">
        <f t="shared" si="2"/>
        <v>1.7392314270678374E-3</v>
      </c>
      <c r="L58" s="15">
        <f t="shared" si="3"/>
        <v>-2.8167412894045344E-2</v>
      </c>
      <c r="M58" s="15">
        <f t="shared" si="4"/>
        <v>-1.0001210508442326E-2</v>
      </c>
      <c r="N58" s="15">
        <f t="shared" si="5"/>
        <v>-2.336265881139549E-2</v>
      </c>
      <c r="O58" s="15">
        <f t="shared" si="6"/>
        <v>-1.4188142694206018E-2</v>
      </c>
      <c r="P58" s="7">
        <f t="shared" si="10"/>
        <v>-9.1122962271551755E-3</v>
      </c>
      <c r="Q58" s="5">
        <v>-3.6280446731012751E-2</v>
      </c>
      <c r="S58" s="6">
        <f t="shared" si="9"/>
        <v>5.0119937223325785E-3</v>
      </c>
      <c r="T58" s="6">
        <f t="shared" si="9"/>
        <v>2.3835058059379997E-3</v>
      </c>
    </row>
    <row r="59" spans="1:20" x14ac:dyDescent="0.25">
      <c r="A59" s="2">
        <v>42324</v>
      </c>
      <c r="B59" s="38">
        <v>2.2200000000000002</v>
      </c>
      <c r="C59" s="38">
        <v>32.629447999999996</v>
      </c>
      <c r="D59" s="38">
        <v>11.167104</v>
      </c>
      <c r="E59" s="38">
        <v>81.104988000000006</v>
      </c>
      <c r="F59" s="38">
        <v>158.10495</v>
      </c>
      <c r="G59" s="38">
        <v>49.363334999999999</v>
      </c>
      <c r="H59" s="38">
        <v>53.121738000000001</v>
      </c>
      <c r="I59" s="15">
        <f t="shared" si="8"/>
        <v>0.11557788944723628</v>
      </c>
      <c r="J59" s="15">
        <f t="shared" si="8"/>
        <v>7.9414492914713058E-2</v>
      </c>
      <c r="K59" s="15">
        <f t="shared" si="2"/>
        <v>5.208275198564349E-3</v>
      </c>
      <c r="L59" s="15">
        <f t="shared" si="3"/>
        <v>2.9473054419396995E-2</v>
      </c>
      <c r="M59" s="15">
        <f t="shared" si="4"/>
        <v>4.8491262342365268E-2</v>
      </c>
      <c r="N59" s="15">
        <f t="shared" si="5"/>
        <v>9.2687589450010776E-3</v>
      </c>
      <c r="O59" s="15">
        <f t="shared" si="6"/>
        <v>1.5103198049460477E-2</v>
      </c>
      <c r="P59" s="7">
        <f t="shared" si="10"/>
        <v>1.9739343613918041E-2</v>
      </c>
      <c r="Q59" s="5">
        <v>3.2688370830608195E-2</v>
      </c>
      <c r="S59" s="6">
        <f t="shared" si="9"/>
        <v>6.3795592382084208E-3</v>
      </c>
      <c r="T59" s="6">
        <f t="shared" si="9"/>
        <v>4.3473057188021915E-3</v>
      </c>
    </row>
    <row r="60" spans="1:20" x14ac:dyDescent="0.25">
      <c r="A60" s="2">
        <v>42331</v>
      </c>
      <c r="B60" s="38">
        <v>2.33</v>
      </c>
      <c r="C60" s="38">
        <v>32.44117</v>
      </c>
      <c r="D60" s="38">
        <v>11.147817999999999</v>
      </c>
      <c r="E60" s="38">
        <v>82.887398000000005</v>
      </c>
      <c r="F60" s="38">
        <v>158.23271199999999</v>
      </c>
      <c r="G60" s="38">
        <v>52.18</v>
      </c>
      <c r="H60" s="38">
        <v>53.698231</v>
      </c>
      <c r="I60" s="15">
        <f t="shared" si="8"/>
        <v>4.9549549549549488E-2</v>
      </c>
      <c r="J60" s="15">
        <f t="shared" si="8"/>
        <v>-5.770186489210509E-3</v>
      </c>
      <c r="K60" s="15">
        <f t="shared" si="2"/>
        <v>-1.7270368396319247E-3</v>
      </c>
      <c r="L60" s="15">
        <f t="shared" si="3"/>
        <v>2.1976576829035456E-2</v>
      </c>
      <c r="M60" s="15">
        <f t="shared" si="4"/>
        <v>8.0808349137702481E-4</v>
      </c>
      <c r="N60" s="15">
        <f t="shared" si="5"/>
        <v>5.705986031940509E-2</v>
      </c>
      <c r="O60" s="15">
        <f t="shared" si="6"/>
        <v>1.0852299297888168E-2</v>
      </c>
      <c r="P60" s="7">
        <f t="shared" si="10"/>
        <v>6.2406972367050418E-3</v>
      </c>
      <c r="Q60" s="5">
        <v>4.5002801835279752E-4</v>
      </c>
      <c r="S60" s="6">
        <f t="shared" si="9"/>
        <v>6.8631928108122556E-3</v>
      </c>
      <c r="T60" s="6">
        <f t="shared" si="9"/>
        <v>7.2193331931524884E-3</v>
      </c>
    </row>
    <row r="61" spans="1:20" x14ac:dyDescent="0.25">
      <c r="A61" s="2">
        <v>42338</v>
      </c>
      <c r="B61" s="38">
        <v>2.2799999999999998</v>
      </c>
      <c r="C61" s="38">
        <v>32.893047000000003</v>
      </c>
      <c r="D61" s="38">
        <v>11.350329</v>
      </c>
      <c r="E61" s="38">
        <v>83.301697000000004</v>
      </c>
      <c r="F61" s="38">
        <v>152.983047</v>
      </c>
      <c r="G61" s="38">
        <v>52.233333999999999</v>
      </c>
      <c r="H61" s="38">
        <v>54.404907000000001</v>
      </c>
      <c r="I61" s="15">
        <f t="shared" si="8"/>
        <v>-2.1459227467811273E-2</v>
      </c>
      <c r="J61" s="15">
        <f t="shared" si="8"/>
        <v>1.3929121545246463E-2</v>
      </c>
      <c r="K61" s="15">
        <f t="shared" si="2"/>
        <v>1.8165976516660142E-2</v>
      </c>
      <c r="L61" s="15">
        <f t="shared" si="3"/>
        <v>4.99833521134298E-3</v>
      </c>
      <c r="M61" s="15">
        <f t="shared" si="4"/>
        <v>-3.3176862948541219E-2</v>
      </c>
      <c r="N61" s="15">
        <f t="shared" si="5"/>
        <v>1.0221157531621224E-3</v>
      </c>
      <c r="O61" s="15">
        <f t="shared" si="6"/>
        <v>1.3160135573181202E-2</v>
      </c>
      <c r="P61" s="7">
        <f t="shared" si="10"/>
        <v>1.0046556512223604E-2</v>
      </c>
      <c r="Q61" s="5">
        <v>7.5586161451929627E-4</v>
      </c>
      <c r="S61" s="6">
        <f t="shared" si="9"/>
        <v>6.0024514098070232E-3</v>
      </c>
      <c r="T61" s="6">
        <f t="shared" si="9"/>
        <v>5.5546833807862414E-3</v>
      </c>
    </row>
    <row r="62" spans="1:20" x14ac:dyDescent="0.25">
      <c r="A62" s="2">
        <v>42345</v>
      </c>
      <c r="B62" s="38">
        <v>2.36</v>
      </c>
      <c r="C62" s="38">
        <v>32.262298999999999</v>
      </c>
      <c r="D62" s="38">
        <v>11.350329</v>
      </c>
      <c r="E62" s="38">
        <v>80.787041000000002</v>
      </c>
      <c r="F62" s="38">
        <v>139.99719200000001</v>
      </c>
      <c r="G62" s="38">
        <v>49.913333999999999</v>
      </c>
      <c r="H62" s="38">
        <v>52.498733999999999</v>
      </c>
      <c r="I62" s="15">
        <f t="shared" si="8"/>
        <v>3.5087719298245647E-2</v>
      </c>
      <c r="J62" s="15">
        <f t="shared" si="8"/>
        <v>-1.9175724279967252E-2</v>
      </c>
      <c r="K62" s="15">
        <f t="shared" si="2"/>
        <v>0</v>
      </c>
      <c r="L62" s="15">
        <f t="shared" si="3"/>
        <v>-3.0187332198046361E-2</v>
      </c>
      <c r="M62" s="15">
        <f t="shared" si="4"/>
        <v>-8.4884274791572081E-2</v>
      </c>
      <c r="N62" s="15">
        <f t="shared" si="5"/>
        <v>-4.4416081117854743E-2</v>
      </c>
      <c r="O62" s="15">
        <f t="shared" si="6"/>
        <v>-3.5036784457696112E-2</v>
      </c>
      <c r="P62" s="7">
        <f t="shared" si="10"/>
        <v>-1.1744328191250802E-2</v>
      </c>
      <c r="Q62" s="5">
        <v>-3.7921464575231739E-2</v>
      </c>
      <c r="S62" s="6">
        <f t="shared" si="9"/>
        <v>5.5112739011518455E-3</v>
      </c>
      <c r="T62" s="6">
        <f t="shared" si="9"/>
        <v>2.5207731804908705E-3</v>
      </c>
    </row>
    <row r="63" spans="1:20" x14ac:dyDescent="0.25">
      <c r="A63" s="2">
        <v>42352</v>
      </c>
      <c r="B63" s="38">
        <v>2.4500000000000002</v>
      </c>
      <c r="C63" s="38">
        <v>31.885722999999999</v>
      </c>
      <c r="D63" s="38">
        <v>11.475694000000001</v>
      </c>
      <c r="E63" s="38">
        <v>80.623244999999997</v>
      </c>
      <c r="F63" s="38">
        <v>137.849289</v>
      </c>
      <c r="G63" s="38">
        <v>48.613334999999999</v>
      </c>
      <c r="H63" s="38">
        <v>53.121738000000001</v>
      </c>
      <c r="I63" s="15">
        <f t="shared" si="8"/>
        <v>3.813559322033911E-2</v>
      </c>
      <c r="J63" s="15">
        <f t="shared" si="8"/>
        <v>-1.1672323785728972E-2</v>
      </c>
      <c r="K63" s="15">
        <f t="shared" si="2"/>
        <v>1.1045054288734748E-2</v>
      </c>
      <c r="L63" s="15">
        <f t="shared" si="3"/>
        <v>-2.0275033962440206E-3</v>
      </c>
      <c r="M63" s="15">
        <f t="shared" si="4"/>
        <v>-1.5342472011867305E-2</v>
      </c>
      <c r="N63" s="15">
        <f t="shared" si="5"/>
        <v>-2.6045124535259451E-2</v>
      </c>
      <c r="O63" s="15">
        <f t="shared" si="6"/>
        <v>1.1867029022071308E-2</v>
      </c>
      <c r="P63" s="7">
        <f t="shared" si="10"/>
        <v>6.3425686977605497E-3</v>
      </c>
      <c r="Q63" s="5">
        <v>-3.3890119694415699E-3</v>
      </c>
      <c r="S63" s="6">
        <f t="shared" si="9"/>
        <v>4.8618460212377194E-3</v>
      </c>
      <c r="T63" s="6">
        <f t="shared" si="9"/>
        <v>3.3763746729286166E-3</v>
      </c>
    </row>
    <row r="64" spans="1:20" x14ac:dyDescent="0.25">
      <c r="A64" s="2">
        <v>42359</v>
      </c>
      <c r="B64" s="38">
        <v>2.92</v>
      </c>
      <c r="C64" s="38">
        <v>32.930701999999997</v>
      </c>
      <c r="D64" s="38">
        <v>11.061026999999999</v>
      </c>
      <c r="E64" s="38">
        <v>83.532921000000002</v>
      </c>
      <c r="F64" s="38">
        <v>140.23365799999999</v>
      </c>
      <c r="G64" s="38">
        <v>49.606667000000002</v>
      </c>
      <c r="H64" s="38">
        <v>54.200344000000001</v>
      </c>
      <c r="I64" s="15">
        <f t="shared" si="8"/>
        <v>0.19183673469387744</v>
      </c>
      <c r="J64" s="15">
        <f t="shared" si="8"/>
        <v>3.2772629932211292E-2</v>
      </c>
      <c r="K64" s="15">
        <f t="shared" si="2"/>
        <v>-3.6134372352556753E-2</v>
      </c>
      <c r="L64" s="15">
        <f t="shared" si="3"/>
        <v>3.6089790233573511E-2</v>
      </c>
      <c r="M64" s="15">
        <f t="shared" si="4"/>
        <v>1.729692635556497E-2</v>
      </c>
      <c r="N64" s="15">
        <f t="shared" si="5"/>
        <v>2.0433323490355114E-2</v>
      </c>
      <c r="O64" s="15">
        <f t="shared" si="6"/>
        <v>2.0304418503777129E-2</v>
      </c>
      <c r="P64" s="7">
        <f t="shared" si="10"/>
        <v>-7.2667109728023916E-3</v>
      </c>
      <c r="Q64" s="5">
        <v>2.7643259776859396E-2</v>
      </c>
      <c r="S64" s="6">
        <f t="shared" si="9"/>
        <v>3.9369570031036845E-3</v>
      </c>
      <c r="T64" s="6">
        <f t="shared" si="9"/>
        <v>4.8161571549100394E-3</v>
      </c>
    </row>
    <row r="65" spans="1:20" x14ac:dyDescent="0.25">
      <c r="A65" s="2">
        <v>42366</v>
      </c>
      <c r="B65" s="38">
        <v>2.87</v>
      </c>
      <c r="C65" s="38">
        <v>32.431750999999998</v>
      </c>
      <c r="D65" s="38">
        <v>11.334384999999999</v>
      </c>
      <c r="E65" s="38">
        <v>82.434569999999994</v>
      </c>
      <c r="F65" s="38">
        <v>134.568344</v>
      </c>
      <c r="G65" s="38">
        <v>49.653331999999999</v>
      </c>
      <c r="H65" s="38">
        <v>54.663646999999997</v>
      </c>
      <c r="I65" s="15">
        <f t="shared" si="8"/>
        <v>-1.7123287671232817E-2</v>
      </c>
      <c r="J65" s="15">
        <f t="shared" si="8"/>
        <v>-1.5151544598107814E-2</v>
      </c>
      <c r="K65" s="15">
        <f t="shared" si="2"/>
        <v>2.4713618364732317E-2</v>
      </c>
      <c r="L65" s="15">
        <f t="shared" si="3"/>
        <v>-1.3148720131551583E-2</v>
      </c>
      <c r="M65" s="15">
        <f t="shared" si="4"/>
        <v>-4.0399103045575514E-2</v>
      </c>
      <c r="N65" s="15">
        <f t="shared" si="5"/>
        <v>9.4070016838658586E-4</v>
      </c>
      <c r="O65" s="15">
        <f t="shared" si="6"/>
        <v>8.5479715774496971E-3</v>
      </c>
      <c r="P65" s="7">
        <f t="shared" si="10"/>
        <v>1.1439522581874114E-2</v>
      </c>
      <c r="Q65" s="5">
        <v>-8.2727471180002888E-3</v>
      </c>
      <c r="S65" s="6">
        <f t="shared" si="9"/>
        <v>5.3408168074380695E-3</v>
      </c>
      <c r="T65" s="6">
        <f t="shared" si="9"/>
        <v>1.4136951837492029E-3</v>
      </c>
    </row>
    <row r="66" spans="1:20" x14ac:dyDescent="0.25">
      <c r="A66" s="2">
        <v>42373</v>
      </c>
      <c r="B66" s="38">
        <v>2.14</v>
      </c>
      <c r="C66" s="38">
        <v>29.663989999999998</v>
      </c>
      <c r="D66" s="38">
        <v>11.413439</v>
      </c>
      <c r="E66" s="38">
        <v>80.974411000000003</v>
      </c>
      <c r="F66" s="38">
        <v>124.27224699999999</v>
      </c>
      <c r="G66" s="38">
        <v>48.083331999999999</v>
      </c>
      <c r="H66" s="38">
        <v>54.691822000000002</v>
      </c>
      <c r="I66" s="15">
        <f t="shared" si="8"/>
        <v>-0.25435540069686408</v>
      </c>
      <c r="J66" s="15">
        <f t="shared" si="8"/>
        <v>-8.5341090587430821E-2</v>
      </c>
      <c r="K66" s="15">
        <f t="shared" si="2"/>
        <v>6.974705729512547E-3</v>
      </c>
      <c r="L66" s="15">
        <f t="shared" si="3"/>
        <v>-1.7712944945306203E-2</v>
      </c>
      <c r="M66" s="15">
        <f t="shared" si="4"/>
        <v>-7.6512028713082797E-2</v>
      </c>
      <c r="N66" s="15">
        <f t="shared" si="5"/>
        <v>-3.1619227487089896E-2</v>
      </c>
      <c r="O66" s="15">
        <f t="shared" si="6"/>
        <v>5.1542481239871363E-4</v>
      </c>
      <c r="P66" s="7">
        <f t="shared" si="10"/>
        <v>-2.1079488135720286E-2</v>
      </c>
      <c r="Q66" s="5">
        <v>-5.9644566630639599E-2</v>
      </c>
      <c r="S66" s="6">
        <f t="shared" si="9"/>
        <v>3.4414425338634056E-3</v>
      </c>
      <c r="T66" s="6">
        <f t="shared" si="9"/>
        <v>-4.3102405614101518E-3</v>
      </c>
    </row>
    <row r="67" spans="1:20" x14ac:dyDescent="0.25">
      <c r="A67" s="2">
        <v>42380</v>
      </c>
      <c r="B67" s="38">
        <v>2.0299999999999998</v>
      </c>
      <c r="C67" s="38">
        <v>28.016515999999999</v>
      </c>
      <c r="D67" s="38">
        <v>11.581429</v>
      </c>
      <c r="E67" s="38">
        <v>81.051879999999997</v>
      </c>
      <c r="F67" s="38">
        <v>122.85347</v>
      </c>
      <c r="G67" s="38">
        <v>47.043334999999999</v>
      </c>
      <c r="H67" s="38">
        <v>53.715183000000003</v>
      </c>
      <c r="I67" s="15">
        <f t="shared" si="8"/>
        <v>-5.1401869158878649E-2</v>
      </c>
      <c r="J67" s="15">
        <f t="shared" si="8"/>
        <v>-5.553784234689936E-2</v>
      </c>
      <c r="K67" s="15">
        <f t="shared" si="2"/>
        <v>1.4718613732460447E-2</v>
      </c>
      <c r="L67" s="15">
        <f t="shared" si="3"/>
        <v>9.5670964497652925E-4</v>
      </c>
      <c r="M67" s="15">
        <f t="shared" si="4"/>
        <v>-1.1416684209467875E-2</v>
      </c>
      <c r="N67" s="15">
        <f t="shared" si="5"/>
        <v>-2.1629054325935641E-2</v>
      </c>
      <c r="O67" s="15">
        <f t="shared" si="6"/>
        <v>-1.7857130449960117E-2</v>
      </c>
      <c r="P67" s="7">
        <f t="shared" si="10"/>
        <v>1.3391866682125222E-3</v>
      </c>
      <c r="Q67" s="5">
        <v>-2.1695848852942127E-2</v>
      </c>
      <c r="S67" s="6">
        <f t="shared" si="9"/>
        <v>6.9264314964501887E-4</v>
      </c>
      <c r="T67" s="6">
        <f t="shared" si="9"/>
        <v>-7.841364659121287E-3</v>
      </c>
    </row>
    <row r="68" spans="1:20" x14ac:dyDescent="0.25">
      <c r="A68" s="2">
        <v>42387</v>
      </c>
      <c r="B68" s="38">
        <v>2.02</v>
      </c>
      <c r="C68" s="38">
        <v>28.176558</v>
      </c>
      <c r="D68" s="38">
        <v>11.571548</v>
      </c>
      <c r="E68" s="38">
        <v>79.096030999999996</v>
      </c>
      <c r="F68" s="38">
        <v>121.779518</v>
      </c>
      <c r="G68" s="38">
        <v>48.053333000000002</v>
      </c>
      <c r="H68" s="38">
        <v>54.729385000000001</v>
      </c>
      <c r="I68" s="15">
        <f t="shared" si="8"/>
        <v>-4.9261083743841316E-3</v>
      </c>
      <c r="J68" s="15">
        <f t="shared" si="8"/>
        <v>5.712416204784374E-3</v>
      </c>
      <c r="K68" s="15">
        <f t="shared" si="2"/>
        <v>-8.5317623585138148E-4</v>
      </c>
      <c r="L68" s="15">
        <f t="shared" si="3"/>
        <v>-2.4130828304044283E-2</v>
      </c>
      <c r="M68" s="15">
        <f t="shared" si="4"/>
        <v>-8.7417311045427173E-3</v>
      </c>
      <c r="N68" s="15">
        <f t="shared" si="5"/>
        <v>2.1469523791202368E-2</v>
      </c>
      <c r="O68" s="15">
        <f t="shared" si="6"/>
        <v>1.8881104807927346E-2</v>
      </c>
      <c r="P68" s="7">
        <f t="shared" si="10"/>
        <v>-1.5006318606049858E-4</v>
      </c>
      <c r="Q68" s="5">
        <v>1.4130534864488427E-2</v>
      </c>
      <c r="S68" s="6">
        <f t="shared" si="9"/>
        <v>8.2790984371954382E-4</v>
      </c>
      <c r="T68" s="6">
        <f t="shared" si="9"/>
        <v>-6.8328924111225771E-3</v>
      </c>
    </row>
    <row r="69" spans="1:20" x14ac:dyDescent="0.25">
      <c r="A69" s="2">
        <v>42394</v>
      </c>
      <c r="B69" s="38">
        <v>2.2000000000000002</v>
      </c>
      <c r="C69" s="38">
        <v>29.202701999999999</v>
      </c>
      <c r="D69" s="38">
        <v>11.571548</v>
      </c>
      <c r="E69" s="38">
        <v>85.176604999999995</v>
      </c>
      <c r="F69" s="38">
        <v>123.730362</v>
      </c>
      <c r="G69" s="38">
        <v>45.009998000000003</v>
      </c>
      <c r="H69" s="38">
        <v>57.386971000000003</v>
      </c>
      <c r="I69" s="15">
        <f t="shared" si="8"/>
        <v>8.9108910891089188E-2</v>
      </c>
      <c r="J69" s="15">
        <f t="shared" si="8"/>
        <v>3.6418358835738511E-2</v>
      </c>
      <c r="K69" s="15">
        <f t="shared" si="2"/>
        <v>0</v>
      </c>
      <c r="L69" s="15">
        <f t="shared" si="3"/>
        <v>7.6875842227785096E-2</v>
      </c>
      <c r="M69" s="15">
        <f t="shared" si="4"/>
        <v>1.6019475458919154E-2</v>
      </c>
      <c r="N69" s="15">
        <f t="shared" si="5"/>
        <v>-6.333244355807742E-2</v>
      </c>
      <c r="O69" s="15">
        <f t="shared" si="6"/>
        <v>4.8558667341136792E-2</v>
      </c>
      <c r="P69" s="7">
        <f t="shared" si="10"/>
        <v>9.9124577836447823E-3</v>
      </c>
      <c r="Q69" s="5">
        <v>1.7483856301005532E-2</v>
      </c>
      <c r="S69" s="6">
        <f t="shared" si="9"/>
        <v>1.3089538651124583E-3</v>
      </c>
      <c r="T69" s="6">
        <f t="shared" si="9"/>
        <v>-6.1710145392862023E-3</v>
      </c>
    </row>
    <row r="70" spans="1:20" x14ac:dyDescent="0.25">
      <c r="A70" s="2">
        <v>42401</v>
      </c>
      <c r="B70" s="38">
        <v>1.98</v>
      </c>
      <c r="C70" s="38">
        <v>27.338698999999998</v>
      </c>
      <c r="D70" s="38">
        <v>11.354148</v>
      </c>
      <c r="E70" s="38">
        <v>83.162643000000003</v>
      </c>
      <c r="F70" s="38">
        <v>121.237633</v>
      </c>
      <c r="G70" s="38">
        <v>41.243332000000002</v>
      </c>
      <c r="H70" s="38">
        <v>56.156776000000001</v>
      </c>
      <c r="I70" s="15">
        <f t="shared" si="8"/>
        <v>-0.10000000000000007</v>
      </c>
      <c r="J70" s="15">
        <f t="shared" si="8"/>
        <v>-6.3829812734451777E-2</v>
      </c>
      <c r="K70" s="15">
        <f t="shared" ref="K70:K133" si="11">(D70-D69)/D69</f>
        <v>-1.8787460415840611E-2</v>
      </c>
      <c r="L70" s="15">
        <f t="shared" ref="L70:L133" si="12">(E70-E69)/E69</f>
        <v>-2.3644544179707471E-2</v>
      </c>
      <c r="M70" s="15">
        <f t="shared" ref="M70:M133" si="13">(F70-F69)/F69</f>
        <v>-2.0146461706787838E-2</v>
      </c>
      <c r="N70" s="15">
        <f t="shared" ref="N70:N133" si="14">(G70-G69)/G69</f>
        <v>-8.3685095920244215E-2</v>
      </c>
      <c r="O70" s="15">
        <f t="shared" ref="O70:O133" si="15">(H70-H69)/H69</f>
        <v>-2.1436834503776158E-2</v>
      </c>
      <c r="P70" s="7">
        <f t="shared" ref="P70:P101" si="16">SUMPRODUCT(I$4:O$4,I70:O70)</f>
        <v>-2.9550313179858768E-2</v>
      </c>
      <c r="Q70" s="5">
        <v>-3.102190518194612E-2</v>
      </c>
      <c r="S70" s="6">
        <f t="shared" si="9"/>
        <v>-3.942142142795083E-4</v>
      </c>
      <c r="T70" s="6">
        <f t="shared" si="9"/>
        <v>-5.7328027435306515E-3</v>
      </c>
    </row>
    <row r="71" spans="1:20" x14ac:dyDescent="0.25">
      <c r="A71" s="2">
        <v>42408</v>
      </c>
      <c r="B71" s="38">
        <v>1.83</v>
      </c>
      <c r="C71" s="38">
        <v>27.199438000000001</v>
      </c>
      <c r="D71" s="38">
        <v>11.452966</v>
      </c>
      <c r="E71" s="38">
        <v>86.822624000000005</v>
      </c>
      <c r="F71" s="38">
        <v>130.90313699999999</v>
      </c>
      <c r="G71" s="38">
        <v>40.790000999999997</v>
      </c>
      <c r="H71" s="38">
        <v>56.316422000000003</v>
      </c>
      <c r="I71" s="15">
        <f t="shared" ref="I71:J134" si="17">(B71-B70)/B70</f>
        <v>-7.5757575757575718E-2</v>
      </c>
      <c r="J71" s="15">
        <f t="shared" si="17"/>
        <v>-5.0939146738474151E-3</v>
      </c>
      <c r="K71" s="15">
        <f t="shared" si="11"/>
        <v>8.7032510057117127E-3</v>
      </c>
      <c r="L71" s="15">
        <f t="shared" si="12"/>
        <v>4.4009916808440082E-2</v>
      </c>
      <c r="M71" s="15">
        <f t="shared" si="13"/>
        <v>7.9723628388554763E-2</v>
      </c>
      <c r="N71" s="15">
        <f t="shared" si="14"/>
        <v>-1.0991619202832731E-2</v>
      </c>
      <c r="O71" s="15">
        <f t="shared" si="15"/>
        <v>2.8428626315727631E-3</v>
      </c>
      <c r="P71" s="7">
        <f t="shared" si="16"/>
        <v>9.5480537078906722E-3</v>
      </c>
      <c r="Q71" s="5">
        <v>-8.1221348379113979E-3</v>
      </c>
      <c r="S71" s="6">
        <f t="shared" si="9"/>
        <v>-1.2434883731151215E-3</v>
      </c>
      <c r="T71" s="6">
        <f t="shared" si="9"/>
        <v>-9.1336782159072826E-3</v>
      </c>
    </row>
    <row r="72" spans="1:20" x14ac:dyDescent="0.25">
      <c r="A72" s="2">
        <v>42415</v>
      </c>
      <c r="B72" s="38">
        <v>1.91</v>
      </c>
      <c r="C72" s="38">
        <v>27.265919</v>
      </c>
      <c r="D72" s="38">
        <v>11.522138999999999</v>
      </c>
      <c r="E72" s="38">
        <v>89.097999999999999</v>
      </c>
      <c r="F72" s="38">
        <v>133.977158</v>
      </c>
      <c r="G72" s="38">
        <v>42.526668999999998</v>
      </c>
      <c r="H72" s="38">
        <v>56.870480000000001</v>
      </c>
      <c r="I72" s="15">
        <f t="shared" si="17"/>
        <v>4.3715846994535436E-2</v>
      </c>
      <c r="J72" s="15">
        <f t="shared" si="17"/>
        <v>2.4442049133515027E-3</v>
      </c>
      <c r="K72" s="15">
        <f t="shared" si="11"/>
        <v>6.0397455122104841E-3</v>
      </c>
      <c r="L72" s="15">
        <f t="shared" si="12"/>
        <v>2.6207178442337727E-2</v>
      </c>
      <c r="M72" s="15">
        <f t="shared" si="13"/>
        <v>2.3483172905168929E-2</v>
      </c>
      <c r="N72" s="15">
        <f t="shared" si="14"/>
        <v>4.2575826364897658E-2</v>
      </c>
      <c r="O72" s="15">
        <f t="shared" si="15"/>
        <v>9.8383025825042238E-3</v>
      </c>
      <c r="P72" s="7">
        <f t="shared" si="16"/>
        <v>1.252538593229954E-2</v>
      </c>
      <c r="Q72" s="5">
        <v>2.8421582801067203E-2</v>
      </c>
      <c r="S72" s="6">
        <f t="shared" si="9"/>
        <v>-7.1976431514891371E-4</v>
      </c>
      <c r="T72" s="6">
        <f t="shared" si="9"/>
        <v>-6.8027153173477505E-3</v>
      </c>
    </row>
    <row r="73" spans="1:20" x14ac:dyDescent="0.25">
      <c r="A73" s="2">
        <v>42422</v>
      </c>
      <c r="B73" s="38">
        <v>2.0699999999999998</v>
      </c>
      <c r="C73" s="38">
        <v>28.301093999999999</v>
      </c>
      <c r="D73" s="38">
        <v>11.522138999999999</v>
      </c>
      <c r="E73" s="38">
        <v>90.560051000000001</v>
      </c>
      <c r="F73" s="38">
        <v>140.10557600000001</v>
      </c>
      <c r="G73" s="38">
        <v>43.596668000000001</v>
      </c>
      <c r="H73" s="38">
        <v>57.790774999999996</v>
      </c>
      <c r="I73" s="15">
        <f t="shared" si="17"/>
        <v>8.3769633507853367E-2</v>
      </c>
      <c r="J73" s="15">
        <f t="shared" si="17"/>
        <v>3.796589434597817E-2</v>
      </c>
      <c r="K73" s="15">
        <f t="shared" si="11"/>
        <v>0</v>
      </c>
      <c r="L73" s="15">
        <f t="shared" si="12"/>
        <v>1.6409470470717665E-2</v>
      </c>
      <c r="M73" s="15">
        <f t="shared" si="13"/>
        <v>4.5742260035102476E-2</v>
      </c>
      <c r="N73" s="15">
        <f t="shared" si="14"/>
        <v>2.5160658597549759E-2</v>
      </c>
      <c r="O73" s="15">
        <f t="shared" si="15"/>
        <v>1.6182297037056762E-2</v>
      </c>
      <c r="P73" s="7">
        <f t="shared" si="16"/>
        <v>1.2791445022021211E-2</v>
      </c>
      <c r="Q73" s="5">
        <v>1.5783885295637276E-2</v>
      </c>
      <c r="S73" s="6">
        <f t="shared" si="9"/>
        <v>-4.9102360599911291E-4</v>
      </c>
      <c r="T73" s="6">
        <f t="shared" si="9"/>
        <v>-5.5503800105879192E-3</v>
      </c>
    </row>
    <row r="74" spans="1:20" x14ac:dyDescent="0.25">
      <c r="A74" s="2">
        <v>42429</v>
      </c>
      <c r="B74" s="38">
        <v>2.37</v>
      </c>
      <c r="C74" s="38">
        <v>29.089345999999999</v>
      </c>
      <c r="D74" s="38">
        <v>11.373912000000001</v>
      </c>
      <c r="E74" s="38">
        <v>90.94735</v>
      </c>
      <c r="F74" s="38">
        <v>146.079544</v>
      </c>
      <c r="G74" s="38">
        <v>42.963332999999999</v>
      </c>
      <c r="H74" s="38">
        <v>59.143039999999999</v>
      </c>
      <c r="I74" s="15">
        <f t="shared" si="17"/>
        <v>0.1449275362318842</v>
      </c>
      <c r="J74" s="15">
        <f t="shared" si="17"/>
        <v>2.7852350866719146E-2</v>
      </c>
      <c r="K74" s="15">
        <f t="shared" si="11"/>
        <v>-1.2864538433358472E-2</v>
      </c>
      <c r="L74" s="15">
        <f t="shared" si="12"/>
        <v>4.2767091639557353E-3</v>
      </c>
      <c r="M74" s="15">
        <f t="shared" si="13"/>
        <v>4.2639045286819881E-2</v>
      </c>
      <c r="N74" s="15">
        <f t="shared" si="14"/>
        <v>-1.4527142303627479E-2</v>
      </c>
      <c r="O74" s="15">
        <f t="shared" si="15"/>
        <v>2.3399322815795476E-2</v>
      </c>
      <c r="P74" s="7">
        <f t="shared" si="16"/>
        <v>3.9200726454822242E-3</v>
      </c>
      <c r="Q74" s="5">
        <v>2.6662529038544273E-2</v>
      </c>
      <c r="S74" s="6">
        <f t="shared" si="9"/>
        <v>8.143431303953057E-4</v>
      </c>
      <c r="T74" s="6">
        <f t="shared" si="9"/>
        <v>-1.6838054277324888E-4</v>
      </c>
    </row>
    <row r="75" spans="1:20" x14ac:dyDescent="0.25">
      <c r="A75" s="2">
        <v>42436</v>
      </c>
      <c r="B75" s="38">
        <v>2.52</v>
      </c>
      <c r="C75" s="38">
        <v>30.162507999999999</v>
      </c>
      <c r="D75" s="38">
        <v>11.443084000000001</v>
      </c>
      <c r="E75" s="38">
        <v>91.237831</v>
      </c>
      <c r="F75" s="38">
        <v>154.70500200000001</v>
      </c>
      <c r="G75" s="38">
        <v>44.619999</v>
      </c>
      <c r="H75" s="38">
        <v>58.232135999999997</v>
      </c>
      <c r="I75" s="15">
        <f t="shared" si="17"/>
        <v>6.3291139240506292E-2</v>
      </c>
      <c r="J75" s="15">
        <f t="shared" si="17"/>
        <v>3.6891925999298851E-2</v>
      </c>
      <c r="K75" s="15">
        <f t="shared" si="11"/>
        <v>6.0816366435752275E-3</v>
      </c>
      <c r="L75" s="15">
        <f t="shared" si="12"/>
        <v>3.1939468274776533E-3</v>
      </c>
      <c r="M75" s="15">
        <f t="shared" si="13"/>
        <v>5.9046309728349157E-2</v>
      </c>
      <c r="N75" s="15">
        <f t="shared" si="14"/>
        <v>3.8559997195748319E-2</v>
      </c>
      <c r="O75" s="15">
        <f t="shared" si="15"/>
        <v>-1.5401710835290208E-2</v>
      </c>
      <c r="P75" s="7">
        <f t="shared" si="16"/>
        <v>1.5345087881363672E-2</v>
      </c>
      <c r="Q75" s="5">
        <v>1.1100031055655461E-2</v>
      </c>
      <c r="S75" s="6">
        <f t="shared" si="9"/>
        <v>1.5645530623622323E-3</v>
      </c>
      <c r="T75" s="6">
        <f t="shared" si="9"/>
        <v>1.0390397093181689E-3</v>
      </c>
    </row>
    <row r="76" spans="1:20" x14ac:dyDescent="0.25">
      <c r="A76" s="2">
        <v>42443</v>
      </c>
      <c r="B76" s="38">
        <v>2.93</v>
      </c>
      <c r="C76" s="38">
        <v>31.036231999999998</v>
      </c>
      <c r="D76" s="38">
        <v>11.482611</v>
      </c>
      <c r="E76" s="38">
        <v>91.431472999999997</v>
      </c>
      <c r="F76" s="38">
        <v>154.952011</v>
      </c>
      <c r="G76" s="38">
        <v>45.509998000000003</v>
      </c>
      <c r="H76" s="38">
        <v>58.313744</v>
      </c>
      <c r="I76" s="15">
        <f t="shared" si="17"/>
        <v>0.16269841269841276</v>
      </c>
      <c r="J76" s="15">
        <f t="shared" si="17"/>
        <v>2.896721983463707E-2</v>
      </c>
      <c r="K76" s="15">
        <f t="shared" si="11"/>
        <v>3.4542261509222204E-3</v>
      </c>
      <c r="L76" s="15">
        <f t="shared" si="12"/>
        <v>2.1223871488132702E-3</v>
      </c>
      <c r="M76" s="15">
        <f t="shared" si="13"/>
        <v>1.5966452073733941E-3</v>
      </c>
      <c r="N76" s="15">
        <f t="shared" si="14"/>
        <v>1.9946190496328856E-2</v>
      </c>
      <c r="O76" s="15">
        <f t="shared" si="15"/>
        <v>1.4014254946787938E-3</v>
      </c>
      <c r="P76" s="7">
        <f t="shared" si="16"/>
        <v>1.3388054779762694E-2</v>
      </c>
      <c r="Q76" s="5">
        <v>1.3544789460506898E-2</v>
      </c>
      <c r="S76" s="6">
        <f t="shared" si="9"/>
        <v>3.2857835417426568E-3</v>
      </c>
      <c r="T76" s="6">
        <f t="shared" si="9"/>
        <v>-1.3583281704453845E-4</v>
      </c>
    </row>
    <row r="77" spans="1:20" x14ac:dyDescent="0.25">
      <c r="A77" s="2">
        <v>42450</v>
      </c>
      <c r="B77" s="38">
        <v>2.79</v>
      </c>
      <c r="C77" s="38">
        <v>30.27647</v>
      </c>
      <c r="D77" s="38">
        <v>11.551784</v>
      </c>
      <c r="E77" s="38">
        <v>93.271133000000006</v>
      </c>
      <c r="F77" s="38">
        <v>151.829849</v>
      </c>
      <c r="G77" s="38">
        <v>43.75</v>
      </c>
      <c r="H77" s="38">
        <v>57.688350999999997</v>
      </c>
      <c r="I77" s="15">
        <f t="shared" si="17"/>
        <v>-4.7781569965870345E-2</v>
      </c>
      <c r="J77" s="15">
        <f t="shared" si="17"/>
        <v>-2.4479840207406574E-2</v>
      </c>
      <c r="K77" s="15">
        <f t="shared" si="11"/>
        <v>6.024152520711471E-3</v>
      </c>
      <c r="L77" s="15">
        <f t="shared" si="12"/>
        <v>2.0120642702540832E-2</v>
      </c>
      <c r="M77" s="15">
        <f t="shared" si="13"/>
        <v>-2.0149218973350421E-2</v>
      </c>
      <c r="N77" s="15">
        <f t="shared" si="14"/>
        <v>-3.867277691376745E-2</v>
      </c>
      <c r="O77" s="15">
        <f t="shared" si="15"/>
        <v>-1.0724624369857001E-2</v>
      </c>
      <c r="P77" s="7">
        <f t="shared" si="16"/>
        <v>-3.0813052965983846E-3</v>
      </c>
      <c r="Q77" s="5">
        <v>-6.6550885942012307E-3</v>
      </c>
      <c r="S77" s="6">
        <f t="shared" si="9"/>
        <v>2.0757145518699479E-3</v>
      </c>
      <c r="T77" s="6">
        <f t="shared" si="9"/>
        <v>-1.0279400612849075E-6</v>
      </c>
    </row>
    <row r="78" spans="1:20" x14ac:dyDescent="0.25">
      <c r="A78" s="2">
        <v>42457</v>
      </c>
      <c r="B78" s="38">
        <v>2.83</v>
      </c>
      <c r="C78" s="38">
        <v>30.817803999999999</v>
      </c>
      <c r="D78" s="38">
        <v>11.581429</v>
      </c>
      <c r="E78" s="38">
        <v>97.337783999999999</v>
      </c>
      <c r="F78" s="38">
        <v>160.109497</v>
      </c>
      <c r="G78" s="38">
        <v>44.93</v>
      </c>
      <c r="H78" s="38">
        <v>59.754058999999998</v>
      </c>
      <c r="I78" s="15">
        <f t="shared" si="17"/>
        <v>1.4336917562724026E-2</v>
      </c>
      <c r="J78" s="15">
        <f t="shared" si="17"/>
        <v>1.7879693372443984E-2</v>
      </c>
      <c r="K78" s="15">
        <f t="shared" si="11"/>
        <v>2.5662702834471601E-3</v>
      </c>
      <c r="L78" s="15">
        <f t="shared" si="12"/>
        <v>4.3600317367217922E-2</v>
      </c>
      <c r="M78" s="15">
        <f t="shared" si="13"/>
        <v>5.4532412793218341E-2</v>
      </c>
      <c r="N78" s="15">
        <f t="shared" si="14"/>
        <v>2.6971428571428566E-2</v>
      </c>
      <c r="O78" s="15">
        <f t="shared" si="15"/>
        <v>3.5808061145654879E-2</v>
      </c>
      <c r="P78" s="7">
        <f t="shared" si="16"/>
        <v>1.3144259017326076E-2</v>
      </c>
      <c r="Q78" s="5">
        <v>1.8094879548315675E-2</v>
      </c>
      <c r="S78" s="6">
        <f t="shared" si="9"/>
        <v>4.9276934812904792E-3</v>
      </c>
      <c r="T78" s="6">
        <f t="shared" si="9"/>
        <v>6.4772592415183227E-3</v>
      </c>
    </row>
    <row r="79" spans="1:20" x14ac:dyDescent="0.25">
      <c r="A79" s="2">
        <v>42464</v>
      </c>
      <c r="B79" s="38">
        <v>2.74</v>
      </c>
      <c r="C79" s="38">
        <v>30.039047</v>
      </c>
      <c r="D79" s="38">
        <v>11.541903</v>
      </c>
      <c r="E79" s="38">
        <v>96.853661000000002</v>
      </c>
      <c r="F79" s="38">
        <v>164.19004799999999</v>
      </c>
      <c r="G79" s="38">
        <v>44.193333000000003</v>
      </c>
      <c r="H79" s="38">
        <v>60.455261</v>
      </c>
      <c r="I79" s="15">
        <f t="shared" si="17"/>
        <v>-3.1802120141342705E-2</v>
      </c>
      <c r="J79" s="15">
        <f t="shared" si="17"/>
        <v>-2.5269710976161663E-2</v>
      </c>
      <c r="K79" s="15">
        <f t="shared" si="11"/>
        <v>-3.4128776336668294E-3</v>
      </c>
      <c r="L79" s="15">
        <f t="shared" si="12"/>
        <v>-4.9736390136023313E-3</v>
      </c>
      <c r="M79" s="15">
        <f t="shared" si="13"/>
        <v>2.5486002245075978E-2</v>
      </c>
      <c r="N79" s="15">
        <f t="shared" si="14"/>
        <v>-1.6395882483863724E-2</v>
      </c>
      <c r="O79" s="15">
        <f t="shared" si="15"/>
        <v>1.1734801145475359E-2</v>
      </c>
      <c r="P79" s="7">
        <f t="shared" si="16"/>
        <v>-3.8060169635562892E-3</v>
      </c>
      <c r="Q79" s="5">
        <v>-1.2147961987142459E-2</v>
      </c>
      <c r="S79" s="6">
        <f t="shared" si="9"/>
        <v>4.4989265119764104E-3</v>
      </c>
      <c r="T79" s="6">
        <f t="shared" si="9"/>
        <v>7.272916480334961E-3</v>
      </c>
    </row>
    <row r="80" spans="1:20" x14ac:dyDescent="0.25">
      <c r="A80" s="2">
        <v>42471</v>
      </c>
      <c r="B80" s="38">
        <v>2.7</v>
      </c>
      <c r="C80" s="38">
        <v>29.877600000000001</v>
      </c>
      <c r="D80" s="38">
        <v>11.433202</v>
      </c>
      <c r="E80" s="38">
        <v>92.440513999999993</v>
      </c>
      <c r="F80" s="38">
        <v>163.646637</v>
      </c>
      <c r="G80" s="38">
        <v>42.776668999999998</v>
      </c>
      <c r="H80" s="38">
        <v>58.446407000000001</v>
      </c>
      <c r="I80" s="15">
        <f t="shared" si="17"/>
        <v>-1.4598540145985413E-2</v>
      </c>
      <c r="J80" s="15">
        <f t="shared" si="17"/>
        <v>-5.374571303809971E-3</v>
      </c>
      <c r="K80" s="15">
        <f t="shared" si="11"/>
        <v>-9.4179443372552976E-3</v>
      </c>
      <c r="L80" s="15">
        <f t="shared" si="12"/>
        <v>-4.5565102593282551E-2</v>
      </c>
      <c r="M80" s="15">
        <f t="shared" si="13"/>
        <v>-3.3096463922100317E-3</v>
      </c>
      <c r="N80" s="15">
        <f t="shared" si="14"/>
        <v>-3.205605696225728E-2</v>
      </c>
      <c r="O80" s="15">
        <f t="shared" si="15"/>
        <v>-3.3228770611047391E-2</v>
      </c>
      <c r="P80" s="7">
        <f t="shared" si="16"/>
        <v>-1.3385266427049562E-2</v>
      </c>
      <c r="Q80" s="5">
        <v>1.6179920095877213E-2</v>
      </c>
      <c r="S80" s="6">
        <f t="shared" si="9"/>
        <v>3.395992908560656E-3</v>
      </c>
      <c r="T80" s="6">
        <f t="shared" si="9"/>
        <v>7.4436985829506933E-3</v>
      </c>
    </row>
    <row r="81" spans="1:20" x14ac:dyDescent="0.25">
      <c r="A81" s="2">
        <v>42478</v>
      </c>
      <c r="B81" s="38">
        <v>3.99</v>
      </c>
      <c r="C81" s="38">
        <v>30.048542000000001</v>
      </c>
      <c r="D81" s="38">
        <v>11.265212</v>
      </c>
      <c r="E81" s="38">
        <v>89.231453000000002</v>
      </c>
      <c r="F81" s="38">
        <v>168.557129</v>
      </c>
      <c r="G81" s="38">
        <v>40.996665999999998</v>
      </c>
      <c r="H81" s="38">
        <v>57.347217999999998</v>
      </c>
      <c r="I81" s="15">
        <f t="shared" si="17"/>
        <v>0.47777777777777775</v>
      </c>
      <c r="J81" s="15">
        <f t="shared" si="17"/>
        <v>5.7214100195464206E-3</v>
      </c>
      <c r="K81" s="15">
        <f t="shared" si="11"/>
        <v>-1.4693171694158787E-2</v>
      </c>
      <c r="L81" s="15">
        <f t="shared" si="12"/>
        <v>-3.4714876206767865E-2</v>
      </c>
      <c r="M81" s="15">
        <f t="shared" si="13"/>
        <v>3.0006678352944124E-2</v>
      </c>
      <c r="N81" s="15">
        <f t="shared" si="14"/>
        <v>-4.1611538289715845E-2</v>
      </c>
      <c r="O81" s="15">
        <f t="shared" si="15"/>
        <v>-1.8806784820835993E-2</v>
      </c>
      <c r="P81" s="7">
        <f t="shared" si="16"/>
        <v>1.1553210373471543E-2</v>
      </c>
      <c r="Q81" s="5">
        <v>5.2145632082447758E-3</v>
      </c>
      <c r="S81" s="6">
        <f t="shared" ref="S81:T144" si="18">AVERAGE(P70:P81)</f>
        <v>3.5327222910462191E-3</v>
      </c>
      <c r="T81" s="6">
        <f t="shared" si="18"/>
        <v>6.4212574918872979E-3</v>
      </c>
    </row>
    <row r="82" spans="1:20" x14ac:dyDescent="0.25">
      <c r="A82" s="2">
        <v>42485</v>
      </c>
      <c r="B82" s="38">
        <v>3.55</v>
      </c>
      <c r="C82" s="38">
        <v>28.756951999999998</v>
      </c>
      <c r="D82" s="38">
        <v>11.284976</v>
      </c>
      <c r="E82" s="38">
        <v>91.195792999999995</v>
      </c>
      <c r="F82" s="38">
        <v>167.203506</v>
      </c>
      <c r="G82" s="38">
        <v>48.073334000000003</v>
      </c>
      <c r="H82" s="38">
        <v>59.422409000000002</v>
      </c>
      <c r="I82" s="15">
        <f t="shared" si="17"/>
        <v>-0.11027568922305774</v>
      </c>
      <c r="J82" s="15">
        <f t="shared" si="17"/>
        <v>-4.2983449912478378E-2</v>
      </c>
      <c r="K82" s="15">
        <f t="shared" si="11"/>
        <v>1.7544277018488722E-3</v>
      </c>
      <c r="L82" s="15">
        <f t="shared" si="12"/>
        <v>2.2013986480753516E-2</v>
      </c>
      <c r="M82" s="15">
        <f t="shared" si="13"/>
        <v>-8.0306481727035039E-3</v>
      </c>
      <c r="N82" s="15">
        <f t="shared" si="14"/>
        <v>0.1726156951396976</v>
      </c>
      <c r="O82" s="15">
        <f t="shared" si="15"/>
        <v>3.6186428433197998E-2</v>
      </c>
      <c r="P82" s="7">
        <f t="shared" si="16"/>
        <v>6.3456180704599364E-3</v>
      </c>
      <c r="Q82" s="5">
        <v>-1.2564677430437838E-2</v>
      </c>
      <c r="S82" s="6">
        <f t="shared" si="18"/>
        <v>6.5240498952394447E-3</v>
      </c>
      <c r="T82" s="6">
        <f t="shared" si="18"/>
        <v>7.9593598045129867E-3</v>
      </c>
    </row>
    <row r="83" spans="1:20" x14ac:dyDescent="0.25">
      <c r="A83" s="2">
        <v>42492</v>
      </c>
      <c r="B83" s="38">
        <v>3.68</v>
      </c>
      <c r="C83" s="38">
        <v>28.529022000000001</v>
      </c>
      <c r="D83" s="38">
        <v>11.413439</v>
      </c>
      <c r="E83" s="38">
        <v>92.868392999999998</v>
      </c>
      <c r="F83" s="38">
        <v>175.779617</v>
      </c>
      <c r="G83" s="38">
        <v>49.376666999999998</v>
      </c>
      <c r="H83" s="38">
        <v>59.630870999999999</v>
      </c>
      <c r="I83" s="15">
        <f t="shared" si="17"/>
        <v>3.6619718309859252E-2</v>
      </c>
      <c r="J83" s="15">
        <f t="shared" si="17"/>
        <v>-7.9260834041103203E-3</v>
      </c>
      <c r="K83" s="15">
        <f t="shared" si="11"/>
        <v>1.1383542153744942E-2</v>
      </c>
      <c r="L83" s="15">
        <f t="shared" si="12"/>
        <v>1.8340758328621615E-2</v>
      </c>
      <c r="M83" s="15">
        <f t="shared" si="13"/>
        <v>5.1291454378953015E-2</v>
      </c>
      <c r="N83" s="15">
        <f t="shared" si="14"/>
        <v>2.7111350338214421E-2</v>
      </c>
      <c r="O83" s="15">
        <f t="shared" si="15"/>
        <v>3.5081378138001316E-3</v>
      </c>
      <c r="P83" s="7">
        <f t="shared" si="16"/>
        <v>1.568102747922032E-2</v>
      </c>
      <c r="Q83" s="5">
        <v>-3.9510752948226533E-3</v>
      </c>
      <c r="S83" s="6">
        <f t="shared" si="18"/>
        <v>7.0351310428502503E-3</v>
      </c>
      <c r="T83" s="6">
        <f t="shared" si="18"/>
        <v>8.3069480997703827E-3</v>
      </c>
    </row>
    <row r="84" spans="1:20" x14ac:dyDescent="0.25">
      <c r="A84" s="2">
        <v>42499</v>
      </c>
      <c r="B84" s="38">
        <v>3.67</v>
      </c>
      <c r="C84" s="38">
        <v>28.650925000000001</v>
      </c>
      <c r="D84" s="38">
        <v>11.452966</v>
      </c>
      <c r="E84" s="38">
        <v>95.630134999999996</v>
      </c>
      <c r="F84" s="38">
        <v>182.53767400000001</v>
      </c>
      <c r="G84" s="38">
        <v>49.536667000000001</v>
      </c>
      <c r="H84" s="38">
        <v>61.194369999999999</v>
      </c>
      <c r="I84" s="15">
        <f t="shared" si="17"/>
        <v>-2.7173913043478889E-3</v>
      </c>
      <c r="J84" s="15">
        <f t="shared" si="17"/>
        <v>4.2729470361794961E-3</v>
      </c>
      <c r="K84" s="15">
        <f t="shared" si="11"/>
        <v>3.4631980772841246E-3</v>
      </c>
      <c r="L84" s="15">
        <f t="shared" si="12"/>
        <v>2.9738233975901772E-2</v>
      </c>
      <c r="M84" s="15">
        <f t="shared" si="13"/>
        <v>3.8446192541197813E-2</v>
      </c>
      <c r="N84" s="15">
        <f t="shared" si="14"/>
        <v>3.2403969267509225E-3</v>
      </c>
      <c r="O84" s="15">
        <f t="shared" si="15"/>
        <v>2.6219623724764982E-2</v>
      </c>
      <c r="P84" s="7">
        <f t="shared" si="16"/>
        <v>8.336899749472923E-3</v>
      </c>
      <c r="Q84" s="5">
        <v>-5.1187126533450474E-3</v>
      </c>
      <c r="S84" s="6">
        <f t="shared" si="18"/>
        <v>6.6860905276146972E-3</v>
      </c>
      <c r="T84" s="6">
        <f t="shared" si="18"/>
        <v>5.5119234785693623E-3</v>
      </c>
    </row>
    <row r="85" spans="1:20" x14ac:dyDescent="0.25">
      <c r="A85" s="2">
        <v>42506</v>
      </c>
      <c r="B85" s="38">
        <v>3.87</v>
      </c>
      <c r="C85" s="38">
        <v>28.880821000000001</v>
      </c>
      <c r="D85" s="38">
        <v>11.373912000000001</v>
      </c>
      <c r="E85" s="38">
        <v>92.926743000000002</v>
      </c>
      <c r="F85" s="38">
        <v>184.938568</v>
      </c>
      <c r="G85" s="38">
        <v>49.299999</v>
      </c>
      <c r="H85" s="38">
        <v>59.659298</v>
      </c>
      <c r="I85" s="15">
        <f t="shared" si="17"/>
        <v>5.4495912806539558E-2</v>
      </c>
      <c r="J85" s="15">
        <f t="shared" si="17"/>
        <v>8.0240341280429905E-3</v>
      </c>
      <c r="K85" s="15">
        <f t="shared" si="11"/>
        <v>-6.902491459417525E-3</v>
      </c>
      <c r="L85" s="15">
        <f t="shared" si="12"/>
        <v>-2.8269247972932319E-2</v>
      </c>
      <c r="M85" s="15">
        <f t="shared" si="13"/>
        <v>1.315286837718768E-2</v>
      </c>
      <c r="N85" s="15">
        <f t="shared" si="14"/>
        <v>-4.7776326978155722E-3</v>
      </c>
      <c r="O85" s="15">
        <f t="shared" si="15"/>
        <v>-2.5085183489919081E-2</v>
      </c>
      <c r="P85" s="7">
        <f t="shared" si="16"/>
        <v>-3.3833971879516722E-3</v>
      </c>
      <c r="Q85" s="5">
        <v>2.7900201024378076E-3</v>
      </c>
      <c r="S85" s="6">
        <f t="shared" si="18"/>
        <v>5.3381870101169571E-3</v>
      </c>
      <c r="T85" s="6">
        <f t="shared" si="18"/>
        <v>4.4291013791360736E-3</v>
      </c>
    </row>
    <row r="86" spans="1:20" x14ac:dyDescent="0.25">
      <c r="A86" s="2">
        <v>42513</v>
      </c>
      <c r="B86" s="38">
        <v>4.5999999999999996</v>
      </c>
      <c r="C86" s="38">
        <v>30.241045</v>
      </c>
      <c r="D86" s="38">
        <v>11.373912000000001</v>
      </c>
      <c r="E86" s="38">
        <v>95.085571000000002</v>
      </c>
      <c r="F86" s="38">
        <v>189.53291300000001</v>
      </c>
      <c r="G86" s="38">
        <v>50.169998</v>
      </c>
      <c r="H86" s="38">
        <v>60.606876</v>
      </c>
      <c r="I86" s="15">
        <f t="shared" si="17"/>
        <v>0.18863049095607223</v>
      </c>
      <c r="J86" s="15">
        <f t="shared" si="17"/>
        <v>4.7097830078999439E-2</v>
      </c>
      <c r="K86" s="15">
        <f t="shared" si="11"/>
        <v>0</v>
      </c>
      <c r="L86" s="15">
        <f t="shared" si="12"/>
        <v>2.3231503981582566E-2</v>
      </c>
      <c r="M86" s="15">
        <f t="shared" si="13"/>
        <v>2.4842546634188299E-2</v>
      </c>
      <c r="N86" s="15">
        <f t="shared" si="14"/>
        <v>1.7647038897505858E-2</v>
      </c>
      <c r="O86" s="15">
        <f t="shared" si="15"/>
        <v>1.5883157056256345E-2</v>
      </c>
      <c r="P86" s="7">
        <f t="shared" si="16"/>
        <v>1.6742012218218583E-2</v>
      </c>
      <c r="Q86" s="5">
        <v>2.2774221101657093E-2</v>
      </c>
      <c r="S86" s="6">
        <f t="shared" si="18"/>
        <v>6.4066819745116537E-3</v>
      </c>
      <c r="T86" s="6">
        <f t="shared" si="18"/>
        <v>4.1050757177288092E-3</v>
      </c>
    </row>
    <row r="87" spans="1:20" x14ac:dyDescent="0.25">
      <c r="A87" s="2">
        <v>42520</v>
      </c>
      <c r="B87" s="38">
        <v>4.16</v>
      </c>
      <c r="C87" s="38">
        <v>30.288941999999999</v>
      </c>
      <c r="D87" s="38">
        <v>11.354148</v>
      </c>
      <c r="E87" s="38">
        <v>95.766272999999998</v>
      </c>
      <c r="F87" s="38">
        <v>184.87974500000001</v>
      </c>
      <c r="G87" s="38">
        <v>50.953335000000003</v>
      </c>
      <c r="H87" s="38">
        <v>61.876632999999998</v>
      </c>
      <c r="I87" s="15">
        <f t="shared" si="17"/>
        <v>-9.5652173913043384E-2</v>
      </c>
      <c r="J87" s="15">
        <f t="shared" si="17"/>
        <v>1.5838407700527204E-3</v>
      </c>
      <c r="K87" s="15">
        <f t="shared" si="11"/>
        <v>-1.7376607098771588E-3</v>
      </c>
      <c r="L87" s="15">
        <f t="shared" si="12"/>
        <v>7.1588359079212613E-3</v>
      </c>
      <c r="M87" s="15">
        <f t="shared" si="13"/>
        <v>-2.4550712202687421E-2</v>
      </c>
      <c r="N87" s="15">
        <f t="shared" si="14"/>
        <v>1.5613654200265328E-2</v>
      </c>
      <c r="O87" s="15">
        <f t="shared" si="15"/>
        <v>2.0950708629166079E-2</v>
      </c>
      <c r="P87" s="7">
        <f t="shared" si="16"/>
        <v>-5.390226667869643E-3</v>
      </c>
      <c r="Q87" s="5">
        <v>3.3264412659739589E-5</v>
      </c>
      <c r="S87" s="6">
        <f t="shared" si="18"/>
        <v>4.6787390954088773E-3</v>
      </c>
      <c r="T87" s="6">
        <f t="shared" si="18"/>
        <v>3.1828451641458307E-3</v>
      </c>
    </row>
    <row r="88" spans="1:20" x14ac:dyDescent="0.25">
      <c r="A88" s="2">
        <v>42527</v>
      </c>
      <c r="B88" s="38">
        <v>4.32</v>
      </c>
      <c r="C88" s="38">
        <v>30.691262999999999</v>
      </c>
      <c r="D88" s="38">
        <v>11.36403</v>
      </c>
      <c r="E88" s="38">
        <v>97.059630999999996</v>
      </c>
      <c r="F88" s="38">
        <v>183.701538</v>
      </c>
      <c r="G88" s="38">
        <v>51.18</v>
      </c>
      <c r="H88" s="38">
        <v>62.663113000000003</v>
      </c>
      <c r="I88" s="15">
        <f t="shared" si="17"/>
        <v>3.8461538461538491E-2</v>
      </c>
      <c r="J88" s="15">
        <f t="shared" si="17"/>
        <v>1.3282768344962351E-2</v>
      </c>
      <c r="K88" s="15">
        <f t="shared" si="11"/>
        <v>8.7034271527896938E-4</v>
      </c>
      <c r="L88" s="15">
        <f t="shared" si="12"/>
        <v>1.3505360075984138E-2</v>
      </c>
      <c r="M88" s="15">
        <f t="shared" si="13"/>
        <v>-6.3728289975736093E-3</v>
      </c>
      <c r="N88" s="15">
        <f t="shared" si="14"/>
        <v>4.4484821258509773E-3</v>
      </c>
      <c r="O88" s="15">
        <f t="shared" si="15"/>
        <v>1.2710452425554644E-2</v>
      </c>
      <c r="P88" s="7">
        <f t="shared" si="16"/>
        <v>4.2532309972992365E-3</v>
      </c>
      <c r="Q88" s="5">
        <v>-1.4576587303054803E-3</v>
      </c>
      <c r="S88" s="6">
        <f t="shared" si="18"/>
        <v>3.9175037802035894E-3</v>
      </c>
      <c r="T88" s="6">
        <f t="shared" si="18"/>
        <v>1.9326411482447998E-3</v>
      </c>
    </row>
    <row r="89" spans="1:20" x14ac:dyDescent="0.25">
      <c r="A89" s="2">
        <v>42534</v>
      </c>
      <c r="B89" s="38">
        <v>5.26</v>
      </c>
      <c r="C89" s="38">
        <v>30.423048000000001</v>
      </c>
      <c r="D89" s="38">
        <v>11.334384999999999</v>
      </c>
      <c r="E89" s="38">
        <v>97.302750000000003</v>
      </c>
      <c r="F89" s="38">
        <v>180.92927599999999</v>
      </c>
      <c r="G89" s="38">
        <v>51.993332000000002</v>
      </c>
      <c r="H89" s="38">
        <v>61.971378000000001</v>
      </c>
      <c r="I89" s="15">
        <f t="shared" si="17"/>
        <v>0.21759259259259248</v>
      </c>
      <c r="J89" s="15">
        <f t="shared" si="17"/>
        <v>-8.7391320454944417E-3</v>
      </c>
      <c r="K89" s="15">
        <f t="shared" si="11"/>
        <v>-2.608669635683852E-3</v>
      </c>
      <c r="L89" s="15">
        <f t="shared" si="12"/>
        <v>2.504841585478593E-3</v>
      </c>
      <c r="M89" s="15">
        <f t="shared" si="13"/>
        <v>-1.5091120249630201E-2</v>
      </c>
      <c r="N89" s="15">
        <f t="shared" si="14"/>
        <v>1.5891598280578401E-2</v>
      </c>
      <c r="O89" s="15">
        <f t="shared" si="15"/>
        <v>-1.103895045878109E-2</v>
      </c>
      <c r="P89" s="7">
        <f t="shared" si="16"/>
        <v>8.0957426524657771E-3</v>
      </c>
      <c r="Q89" s="5">
        <v>-1.1855565984829475E-2</v>
      </c>
      <c r="S89" s="6">
        <f t="shared" si="18"/>
        <v>4.848924442625603E-3</v>
      </c>
      <c r="T89" s="6">
        <f t="shared" si="18"/>
        <v>1.4992680323591123E-3</v>
      </c>
    </row>
    <row r="90" spans="1:20" x14ac:dyDescent="0.25">
      <c r="A90" s="2">
        <v>42541</v>
      </c>
      <c r="B90" s="38">
        <v>4.88</v>
      </c>
      <c r="C90" s="38">
        <v>30.221888</v>
      </c>
      <c r="D90" s="38">
        <v>11.314621000000001</v>
      </c>
      <c r="E90" s="38">
        <v>98.771125999999995</v>
      </c>
      <c r="F90" s="38">
        <v>186.05793800000001</v>
      </c>
      <c r="G90" s="38">
        <v>51.146667000000001</v>
      </c>
      <c r="H90" s="38">
        <v>64.053711000000007</v>
      </c>
      <c r="I90" s="15">
        <f t="shared" si="17"/>
        <v>-7.2243346007604542E-2</v>
      </c>
      <c r="J90" s="15">
        <f t="shared" si="17"/>
        <v>-6.6120922532154425E-3</v>
      </c>
      <c r="K90" s="15">
        <f t="shared" si="11"/>
        <v>-1.7437205459315667E-3</v>
      </c>
      <c r="L90" s="15">
        <f t="shared" si="12"/>
        <v>1.5090796508834459E-2</v>
      </c>
      <c r="M90" s="15">
        <f t="shared" si="13"/>
        <v>2.8346225184696035E-2</v>
      </c>
      <c r="N90" s="15">
        <f t="shared" si="14"/>
        <v>-1.6284107354381547E-2</v>
      </c>
      <c r="O90" s="15">
        <f t="shared" si="15"/>
        <v>3.3601528111897164E-2</v>
      </c>
      <c r="P90" s="7">
        <f t="shared" si="16"/>
        <v>-1.4665039226488092E-3</v>
      </c>
      <c r="Q90" s="5">
        <v>-1.6323682406208313E-2</v>
      </c>
      <c r="S90" s="6">
        <f t="shared" si="18"/>
        <v>3.6313608642943619E-3</v>
      </c>
      <c r="T90" s="6">
        <f t="shared" si="18"/>
        <v>-1.3689454638512195E-3</v>
      </c>
    </row>
    <row r="91" spans="1:20" x14ac:dyDescent="0.25">
      <c r="A91" s="2">
        <v>42548</v>
      </c>
      <c r="B91" s="38">
        <v>5.07</v>
      </c>
      <c r="C91" s="38">
        <v>31.371369999999999</v>
      </c>
      <c r="D91" s="38">
        <v>11.344265999999999</v>
      </c>
      <c r="E91" s="38">
        <v>102.95264400000001</v>
      </c>
      <c r="F91" s="38">
        <v>187.25595100000001</v>
      </c>
      <c r="G91" s="38">
        <v>53.243332000000002</v>
      </c>
      <c r="H91" s="38">
        <v>65.965194999999994</v>
      </c>
      <c r="I91" s="15">
        <f t="shared" si="17"/>
        <v>3.8934426229508275E-2</v>
      </c>
      <c r="J91" s="15">
        <f t="shared" si="17"/>
        <v>3.8034751501957752E-2</v>
      </c>
      <c r="K91" s="15">
        <f t="shared" si="11"/>
        <v>2.620061246417232E-3</v>
      </c>
      <c r="L91" s="15">
        <f t="shared" si="12"/>
        <v>4.2335429080762037E-2</v>
      </c>
      <c r="M91" s="15">
        <f t="shared" si="13"/>
        <v>6.4389244171888169E-3</v>
      </c>
      <c r="N91" s="15">
        <f t="shared" si="14"/>
        <v>4.0993189253172677E-2</v>
      </c>
      <c r="O91" s="15">
        <f t="shared" si="15"/>
        <v>2.9841893157446991E-2</v>
      </c>
      <c r="P91" s="7">
        <f t="shared" si="16"/>
        <v>1.2195834306290258E-2</v>
      </c>
      <c r="Q91" s="5">
        <v>3.2168250821523178E-2</v>
      </c>
      <c r="S91" s="6">
        <f t="shared" si="18"/>
        <v>4.9648484701149071E-3</v>
      </c>
      <c r="T91" s="6">
        <f t="shared" si="18"/>
        <v>2.32407227020425E-3</v>
      </c>
    </row>
    <row r="92" spans="1:20" x14ac:dyDescent="0.25">
      <c r="A92" s="2">
        <v>42555</v>
      </c>
      <c r="B92" s="38">
        <v>5.0999999999999996</v>
      </c>
      <c r="C92" s="38">
        <v>32.568752000000003</v>
      </c>
      <c r="D92" s="38">
        <v>11.383794</v>
      </c>
      <c r="E92" s="38">
        <v>104.01261100000001</v>
      </c>
      <c r="F92" s="38">
        <v>194.750946</v>
      </c>
      <c r="G92" s="38">
        <v>53.833331999999999</v>
      </c>
      <c r="H92" s="38">
        <v>66.739349000000004</v>
      </c>
      <c r="I92" s="15">
        <f t="shared" si="17"/>
        <v>5.9171597633134827E-3</v>
      </c>
      <c r="J92" s="15">
        <f t="shared" si="17"/>
        <v>3.8167985650610879E-2</v>
      </c>
      <c r="K92" s="15">
        <f t="shared" si="11"/>
        <v>3.4844034863075915E-3</v>
      </c>
      <c r="L92" s="15">
        <f t="shared" si="12"/>
        <v>1.0295675359245754E-2</v>
      </c>
      <c r="M92" s="15">
        <f t="shared" si="13"/>
        <v>4.0025403518417359E-2</v>
      </c>
      <c r="N92" s="15">
        <f t="shared" si="14"/>
        <v>1.1081199801695286E-2</v>
      </c>
      <c r="O92" s="15">
        <f t="shared" si="15"/>
        <v>1.1735794914272747E-2</v>
      </c>
      <c r="P92" s="7">
        <f t="shared" si="16"/>
        <v>9.3827808380173502E-3</v>
      </c>
      <c r="Q92" s="5">
        <v>1.2815307842768558E-2</v>
      </c>
      <c r="S92" s="6">
        <f t="shared" si="18"/>
        <v>6.8621857422038164E-3</v>
      </c>
      <c r="T92" s="6">
        <f t="shared" si="18"/>
        <v>2.0436879157785292E-3</v>
      </c>
    </row>
    <row r="93" spans="1:20" x14ac:dyDescent="0.25">
      <c r="A93" s="2">
        <v>42562</v>
      </c>
      <c r="B93" s="38">
        <v>5.14</v>
      </c>
      <c r="C93" s="38">
        <v>33.593711999999996</v>
      </c>
      <c r="D93" s="38">
        <v>11.354148</v>
      </c>
      <c r="E93" s="38">
        <v>102.539406</v>
      </c>
      <c r="F93" s="38">
        <v>195.61230499999999</v>
      </c>
      <c r="G93" s="38">
        <v>53.866664999999998</v>
      </c>
      <c r="H93" s="38">
        <v>66.337935999999999</v>
      </c>
      <c r="I93" s="15">
        <f t="shared" si="17"/>
        <v>7.8431372549019676E-3</v>
      </c>
      <c r="J93" s="15">
        <f t="shared" si="17"/>
        <v>3.1470656290421964E-2</v>
      </c>
      <c r="K93" s="15">
        <f t="shared" si="11"/>
        <v>-2.6042284321026554E-3</v>
      </c>
      <c r="L93" s="15">
        <f t="shared" si="12"/>
        <v>-1.4163715205649506E-2</v>
      </c>
      <c r="M93" s="15">
        <f t="shared" si="13"/>
        <v>4.4228745363834743E-3</v>
      </c>
      <c r="N93" s="15">
        <f t="shared" si="14"/>
        <v>6.1918886982509174E-4</v>
      </c>
      <c r="O93" s="15">
        <f t="shared" si="15"/>
        <v>-6.0146376315418524E-3</v>
      </c>
      <c r="P93" s="7">
        <f t="shared" si="16"/>
        <v>-3.8621926792998829E-4</v>
      </c>
      <c r="Q93" s="5">
        <v>1.4949100645575747E-2</v>
      </c>
      <c r="S93" s="6">
        <f t="shared" si="18"/>
        <v>5.8672332720870225E-3</v>
      </c>
      <c r="T93" s="6">
        <f t="shared" si="18"/>
        <v>2.854899368889443E-3</v>
      </c>
    </row>
    <row r="94" spans="1:20" x14ac:dyDescent="0.25">
      <c r="A94" s="2">
        <v>42569</v>
      </c>
      <c r="B94" s="38">
        <v>5.84</v>
      </c>
      <c r="C94" s="38">
        <v>33.200974000000002</v>
      </c>
      <c r="D94" s="38">
        <v>11.314621000000001</v>
      </c>
      <c r="E94" s="38">
        <v>101.797363</v>
      </c>
      <c r="F94" s="38">
        <v>196.28556800000001</v>
      </c>
      <c r="G94" s="38">
        <v>53.526668999999998</v>
      </c>
      <c r="H94" s="38">
        <v>65.812279000000004</v>
      </c>
      <c r="I94" s="15">
        <f t="shared" si="17"/>
        <v>0.13618677042801561</v>
      </c>
      <c r="J94" s="15">
        <f t="shared" si="17"/>
        <v>-1.1690818805614405E-2</v>
      </c>
      <c r="K94" s="15">
        <f t="shared" si="11"/>
        <v>-3.4812827875768085E-3</v>
      </c>
      <c r="L94" s="15">
        <f t="shared" si="12"/>
        <v>-7.2366617766441458E-3</v>
      </c>
      <c r="M94" s="15">
        <f t="shared" si="13"/>
        <v>3.441823355642274E-3</v>
      </c>
      <c r="N94" s="15">
        <f t="shared" si="14"/>
        <v>-6.311807125984119E-3</v>
      </c>
      <c r="O94" s="15">
        <f t="shared" si="15"/>
        <v>-7.9239275698899554E-3</v>
      </c>
      <c r="P94" s="7">
        <f t="shared" si="16"/>
        <v>3.0437798611313519E-3</v>
      </c>
      <c r="Q94" s="5">
        <v>6.1478434323639346E-3</v>
      </c>
      <c r="S94" s="6">
        <f t="shared" si="18"/>
        <v>5.5920800879763069E-3</v>
      </c>
      <c r="T94" s="6">
        <f t="shared" si="18"/>
        <v>4.4142761074562583E-3</v>
      </c>
    </row>
    <row r="95" spans="1:20" x14ac:dyDescent="0.25">
      <c r="A95" s="2">
        <v>42576</v>
      </c>
      <c r="B95" s="38">
        <v>6.86</v>
      </c>
      <c r="C95" s="38">
        <v>33.392550999999997</v>
      </c>
      <c r="D95" s="38">
        <v>11.373912000000001</v>
      </c>
      <c r="E95" s="38">
        <v>99.834845999999999</v>
      </c>
      <c r="F95" s="38">
        <v>200.64196799999999</v>
      </c>
      <c r="G95" s="38">
        <v>53.543334999999999</v>
      </c>
      <c r="H95" s="38">
        <v>64.703613000000004</v>
      </c>
      <c r="I95" s="15">
        <f t="shared" si="17"/>
        <v>0.17465753424657543</v>
      </c>
      <c r="J95" s="15">
        <f t="shared" si="17"/>
        <v>5.7702222832376904E-3</v>
      </c>
      <c r="K95" s="15">
        <f t="shared" si="11"/>
        <v>5.2402108740540205E-3</v>
      </c>
      <c r="L95" s="15">
        <f t="shared" si="12"/>
        <v>-1.9278662454154195E-2</v>
      </c>
      <c r="M95" s="15">
        <f t="shared" si="13"/>
        <v>2.2194194124348351E-2</v>
      </c>
      <c r="N95" s="15">
        <f t="shared" si="14"/>
        <v>3.1135881068931708E-4</v>
      </c>
      <c r="O95" s="15">
        <f t="shared" si="15"/>
        <v>-1.6845883729387331E-2</v>
      </c>
      <c r="P95" s="7">
        <f t="shared" si="16"/>
        <v>1.2416433761250959E-2</v>
      </c>
      <c r="Q95" s="5">
        <v>-6.5743046345781008E-4</v>
      </c>
      <c r="S95" s="6">
        <f t="shared" si="18"/>
        <v>5.3200306114788605E-3</v>
      </c>
      <c r="T95" s="6">
        <f t="shared" si="18"/>
        <v>4.6887465100699946E-3</v>
      </c>
    </row>
    <row r="96" spans="1:20" x14ac:dyDescent="0.25">
      <c r="A96" s="2">
        <v>42583</v>
      </c>
      <c r="B96" s="38">
        <v>6.61</v>
      </c>
      <c r="C96" s="38">
        <v>33.5075</v>
      </c>
      <c r="D96" s="38">
        <v>11.373912000000001</v>
      </c>
      <c r="E96" s="38">
        <v>97.950432000000006</v>
      </c>
      <c r="F96" s="38">
        <v>196.34498600000001</v>
      </c>
      <c r="G96" s="38">
        <v>54.173332000000002</v>
      </c>
      <c r="H96" s="38">
        <v>63.585406999999996</v>
      </c>
      <c r="I96" s="15">
        <f t="shared" si="17"/>
        <v>-3.6443148688046642E-2</v>
      </c>
      <c r="J96" s="15">
        <f t="shared" si="17"/>
        <v>3.4423545538645088E-3</v>
      </c>
      <c r="K96" s="15">
        <f t="shared" si="11"/>
        <v>0</v>
      </c>
      <c r="L96" s="15">
        <f t="shared" si="12"/>
        <v>-1.8875313334985187E-2</v>
      </c>
      <c r="M96" s="15">
        <f t="shared" si="13"/>
        <v>-2.1416167528819224E-2</v>
      </c>
      <c r="N96" s="15">
        <f t="shared" si="14"/>
        <v>1.1766114307224289E-2</v>
      </c>
      <c r="O96" s="15">
        <f t="shared" si="15"/>
        <v>-1.7281971564710116E-2</v>
      </c>
      <c r="P96" s="7">
        <f t="shared" si="16"/>
        <v>-4.3937206583847289E-3</v>
      </c>
      <c r="Q96" s="5">
        <v>4.2648226822080536E-3</v>
      </c>
      <c r="S96" s="6">
        <f t="shared" si="18"/>
        <v>4.2591455774907234E-3</v>
      </c>
      <c r="T96" s="6">
        <f t="shared" si="18"/>
        <v>5.4707077880327528E-3</v>
      </c>
    </row>
    <row r="97" spans="1:20" x14ac:dyDescent="0.25">
      <c r="A97" s="2">
        <v>42590</v>
      </c>
      <c r="B97" s="38">
        <v>6.73</v>
      </c>
      <c r="C97" s="38">
        <v>33.365772</v>
      </c>
      <c r="D97" s="38">
        <v>11.354148</v>
      </c>
      <c r="E97" s="38">
        <v>99.375945999999999</v>
      </c>
      <c r="F97" s="38">
        <v>194.51332099999999</v>
      </c>
      <c r="G97" s="38">
        <v>53.726664999999997</v>
      </c>
      <c r="H97" s="38">
        <v>63.786105999999997</v>
      </c>
      <c r="I97" s="15">
        <f t="shared" si="17"/>
        <v>1.8154311649016656E-2</v>
      </c>
      <c r="J97" s="15">
        <f t="shared" si="17"/>
        <v>-4.2297396105349704E-3</v>
      </c>
      <c r="K97" s="15">
        <f t="shared" si="11"/>
        <v>-1.7376607098771588E-3</v>
      </c>
      <c r="L97" s="15">
        <f t="shared" si="12"/>
        <v>1.4553422286080295E-2</v>
      </c>
      <c r="M97" s="15">
        <f t="shared" si="13"/>
        <v>-9.3288096493587824E-3</v>
      </c>
      <c r="N97" s="15">
        <f t="shared" si="14"/>
        <v>-8.2451454158294166E-3</v>
      </c>
      <c r="O97" s="15">
        <f t="shared" si="15"/>
        <v>3.1563688819354445E-3</v>
      </c>
      <c r="P97" s="7">
        <f t="shared" si="16"/>
        <v>-7.9328788511300204E-4</v>
      </c>
      <c r="Q97" s="5">
        <v>5.4054155160712571E-4</v>
      </c>
      <c r="S97" s="6">
        <f t="shared" si="18"/>
        <v>4.4749880193939448E-3</v>
      </c>
      <c r="T97" s="6">
        <f t="shared" si="18"/>
        <v>5.2832512421301971E-3</v>
      </c>
    </row>
    <row r="98" spans="1:20" x14ac:dyDescent="0.25">
      <c r="A98" s="2">
        <v>42597</v>
      </c>
      <c r="B98" s="38">
        <v>7.62</v>
      </c>
      <c r="C98" s="38">
        <v>34.012436000000001</v>
      </c>
      <c r="D98" s="38">
        <v>11.354148</v>
      </c>
      <c r="E98" s="38">
        <v>99.454055999999994</v>
      </c>
      <c r="F98" s="38">
        <v>190.34501599999999</v>
      </c>
      <c r="G98" s="38">
        <v>53.150002000000001</v>
      </c>
      <c r="H98" s="38">
        <v>63.394252999999999</v>
      </c>
      <c r="I98" s="15">
        <f t="shared" si="17"/>
        <v>0.13224368499257053</v>
      </c>
      <c r="J98" s="15">
        <f t="shared" si="17"/>
        <v>1.9381059128498548E-2</v>
      </c>
      <c r="K98" s="15">
        <f t="shared" si="11"/>
        <v>0</v>
      </c>
      <c r="L98" s="15">
        <f t="shared" si="12"/>
        <v>7.8600509624326238E-4</v>
      </c>
      <c r="M98" s="15">
        <f t="shared" si="13"/>
        <v>-2.142940636955144E-2</v>
      </c>
      <c r="N98" s="15">
        <f t="shared" si="14"/>
        <v>-1.0733273691936702E-2</v>
      </c>
      <c r="O98" s="15">
        <f t="shared" si="15"/>
        <v>-6.1432343902604368E-3</v>
      </c>
      <c r="P98" s="7">
        <f t="shared" si="16"/>
        <v>5.0002682707061003E-3</v>
      </c>
      <c r="Q98" s="5">
        <v>-8.2384558944696587E-5</v>
      </c>
      <c r="S98" s="6">
        <f t="shared" si="18"/>
        <v>3.4965093571012393E-3</v>
      </c>
      <c r="T98" s="6">
        <f t="shared" si="18"/>
        <v>3.3785341037467147E-3</v>
      </c>
    </row>
    <row r="99" spans="1:20" x14ac:dyDescent="0.25">
      <c r="A99" s="2">
        <v>42604</v>
      </c>
      <c r="B99" s="38">
        <v>7.67</v>
      </c>
      <c r="C99" s="38">
        <v>34.031734</v>
      </c>
      <c r="D99" s="38">
        <v>11.36403</v>
      </c>
      <c r="E99" s="38">
        <v>98.907287999999994</v>
      </c>
      <c r="F99" s="38">
        <v>186.414368</v>
      </c>
      <c r="G99" s="38">
        <v>52.346668000000001</v>
      </c>
      <c r="H99" s="38">
        <v>62.916386000000003</v>
      </c>
      <c r="I99" s="15">
        <f t="shared" si="17"/>
        <v>6.5616797900262232E-3</v>
      </c>
      <c r="J99" s="15">
        <f t="shared" si="17"/>
        <v>5.673807074565065E-4</v>
      </c>
      <c r="K99" s="15">
        <f t="shared" si="11"/>
        <v>8.7034271527896938E-4</v>
      </c>
      <c r="L99" s="15">
        <f t="shared" si="12"/>
        <v>-5.4976943323457837E-3</v>
      </c>
      <c r="M99" s="15">
        <f t="shared" si="13"/>
        <v>-2.0650123037631786E-2</v>
      </c>
      <c r="N99" s="15">
        <f t="shared" si="14"/>
        <v>-1.5114467916671001E-2</v>
      </c>
      <c r="O99" s="15">
        <f t="shared" si="15"/>
        <v>-7.5380176811925877E-3</v>
      </c>
      <c r="P99" s="7">
        <f t="shared" si="16"/>
        <v>-2.2404368601093867E-3</v>
      </c>
      <c r="Q99" s="5">
        <v>-6.7907326010633621E-3</v>
      </c>
      <c r="S99" s="6">
        <f t="shared" si="18"/>
        <v>3.7589918410812599E-3</v>
      </c>
      <c r="T99" s="6">
        <f t="shared" si="18"/>
        <v>2.8098676859364563E-3</v>
      </c>
    </row>
    <row r="100" spans="1:20" x14ac:dyDescent="0.25">
      <c r="A100" s="2">
        <v>42611</v>
      </c>
      <c r="B100" s="38">
        <v>7.51</v>
      </c>
      <c r="C100" s="38">
        <v>34.823180999999998</v>
      </c>
      <c r="D100" s="38">
        <v>11.344265999999999</v>
      </c>
      <c r="E100" s="38">
        <v>99.454055999999994</v>
      </c>
      <c r="F100" s="38">
        <v>182.80055200000001</v>
      </c>
      <c r="G100" s="38">
        <v>51.283332999999999</v>
      </c>
      <c r="H100" s="38">
        <v>63.919910000000002</v>
      </c>
      <c r="I100" s="15">
        <f t="shared" si="17"/>
        <v>-2.0860495436766643E-2</v>
      </c>
      <c r="J100" s="15">
        <f t="shared" si="17"/>
        <v>2.3256146748208539E-2</v>
      </c>
      <c r="K100" s="15">
        <f t="shared" si="11"/>
        <v>-1.7391717550904334E-3</v>
      </c>
      <c r="L100" s="15">
        <f t="shared" si="12"/>
        <v>5.5280860597451643E-3</v>
      </c>
      <c r="M100" s="15">
        <f t="shared" si="13"/>
        <v>-1.9385930595220997E-2</v>
      </c>
      <c r="N100" s="15">
        <f t="shared" si="14"/>
        <v>-2.03133272971644E-2</v>
      </c>
      <c r="O100" s="15">
        <f t="shared" si="15"/>
        <v>1.5950121483455815E-2</v>
      </c>
      <c r="P100" s="7">
        <f t="shared" si="16"/>
        <v>-2.6979606835588698E-3</v>
      </c>
      <c r="Q100" s="5">
        <v>5.0436786796447374E-3</v>
      </c>
      <c r="S100" s="6">
        <f t="shared" si="18"/>
        <v>3.1797258676764186E-3</v>
      </c>
      <c r="T100" s="6">
        <f t="shared" si="18"/>
        <v>3.3516458034323075E-3</v>
      </c>
    </row>
    <row r="101" spans="1:20" x14ac:dyDescent="0.25">
      <c r="A101" s="2">
        <v>42618</v>
      </c>
      <c r="B101" s="38">
        <v>5.9</v>
      </c>
      <c r="C101" s="38">
        <v>34.205466999999999</v>
      </c>
      <c r="D101" s="38">
        <v>11.205921999999999</v>
      </c>
      <c r="E101" s="38">
        <v>93.908210999999994</v>
      </c>
      <c r="F101" s="38">
        <v>173.65062</v>
      </c>
      <c r="G101" s="38">
        <v>49.183334000000002</v>
      </c>
      <c r="H101" s="38">
        <v>60.746856999999999</v>
      </c>
      <c r="I101" s="15">
        <f t="shared" si="17"/>
        <v>-0.21438082556591204</v>
      </c>
      <c r="J101" s="15">
        <f t="shared" si="17"/>
        <v>-1.7738586259537847E-2</v>
      </c>
      <c r="K101" s="15">
        <f t="shared" si="11"/>
        <v>-1.2195059601035452E-2</v>
      </c>
      <c r="L101" s="15">
        <f t="shared" si="12"/>
        <v>-5.5762884120080534E-2</v>
      </c>
      <c r="M101" s="15">
        <f t="shared" si="13"/>
        <v>-5.0054181455644657E-2</v>
      </c>
      <c r="N101" s="15">
        <f t="shared" si="14"/>
        <v>-4.0948957042242107E-2</v>
      </c>
      <c r="O101" s="15">
        <f t="shared" si="15"/>
        <v>-4.9641074275605254E-2</v>
      </c>
      <c r="P101" s="7">
        <f t="shared" si="16"/>
        <v>-3.1317699422363017E-2</v>
      </c>
      <c r="Q101" s="5">
        <v>-2.3931376195482381E-2</v>
      </c>
      <c r="S101" s="6">
        <f t="shared" si="18"/>
        <v>-1.0472763855931429E-4</v>
      </c>
      <c r="T101" s="6">
        <f t="shared" si="18"/>
        <v>2.3453282858778989E-3</v>
      </c>
    </row>
    <row r="102" spans="1:20" x14ac:dyDescent="0.25">
      <c r="A102" s="2">
        <v>42625</v>
      </c>
      <c r="B102" s="38">
        <v>6.05</v>
      </c>
      <c r="C102" s="38">
        <v>36.357787999999999</v>
      </c>
      <c r="D102" s="38">
        <v>11.284976</v>
      </c>
      <c r="E102" s="38">
        <v>93.595778999999993</v>
      </c>
      <c r="F102" s="38">
        <v>172.60870399999999</v>
      </c>
      <c r="G102" s="38">
        <v>48.77</v>
      </c>
      <c r="H102" s="38">
        <v>60.020488999999998</v>
      </c>
      <c r="I102" s="15">
        <f t="shared" si="17"/>
        <v>2.542372881355923E-2</v>
      </c>
      <c r="J102" s="15">
        <f t="shared" si="17"/>
        <v>6.2923304043765893E-2</v>
      </c>
      <c r="K102" s="15">
        <f t="shared" si="11"/>
        <v>7.0546627042380869E-3</v>
      </c>
      <c r="L102" s="15">
        <f t="shared" si="12"/>
        <v>-3.3269934191377704E-3</v>
      </c>
      <c r="M102" s="15">
        <f t="shared" si="13"/>
        <v>-6.000070716706999E-3</v>
      </c>
      <c r="N102" s="15">
        <f t="shared" si="14"/>
        <v>-8.4039443117052415E-3</v>
      </c>
      <c r="O102" s="15">
        <f t="shared" si="15"/>
        <v>-1.1957293527136734E-2</v>
      </c>
      <c r="P102" s="7">
        <f t="shared" ref="P102:P133" si="19">SUMPRODUCT(I$4:O$4,I102:O102)</f>
        <v>7.3421050202205889E-3</v>
      </c>
      <c r="Q102" s="5">
        <v>5.3340536444941048E-3</v>
      </c>
      <c r="S102" s="6">
        <f t="shared" si="18"/>
        <v>6.2932310667980246E-4</v>
      </c>
      <c r="T102" s="6">
        <f t="shared" si="18"/>
        <v>4.1501396234364316E-3</v>
      </c>
    </row>
    <row r="103" spans="1:20" x14ac:dyDescent="0.25">
      <c r="A103" s="2">
        <v>42632</v>
      </c>
      <c r="B103" s="38">
        <v>6.55</v>
      </c>
      <c r="C103" s="38">
        <v>35.894500999999998</v>
      </c>
      <c r="D103" s="38">
        <v>11.413439</v>
      </c>
      <c r="E103" s="38">
        <v>94.425690000000003</v>
      </c>
      <c r="F103" s="38">
        <v>179.89210499999999</v>
      </c>
      <c r="G103" s="38">
        <v>49.493332000000002</v>
      </c>
      <c r="H103" s="38">
        <v>61.624405000000003</v>
      </c>
      <c r="I103" s="15">
        <f t="shared" si="17"/>
        <v>8.2644628099173556E-2</v>
      </c>
      <c r="J103" s="15">
        <f t="shared" si="17"/>
        <v>-1.2742441866925488E-2</v>
      </c>
      <c r="K103" s="15">
        <f t="shared" si="11"/>
        <v>1.1383542153744942E-2</v>
      </c>
      <c r="L103" s="15">
        <f t="shared" si="12"/>
        <v>8.8669703790809837E-3</v>
      </c>
      <c r="M103" s="15">
        <f t="shared" si="13"/>
        <v>4.2196023903869867E-2</v>
      </c>
      <c r="N103" s="15">
        <f t="shared" si="14"/>
        <v>1.4831494771375828E-2</v>
      </c>
      <c r="O103" s="15">
        <f t="shared" si="15"/>
        <v>2.6722807939802112E-2</v>
      </c>
      <c r="P103" s="7">
        <f t="shared" si="19"/>
        <v>1.6974245081329067E-2</v>
      </c>
      <c r="Q103" s="5">
        <v>1.1934605195611955E-2</v>
      </c>
      <c r="S103" s="6">
        <f t="shared" si="18"/>
        <v>1.0275240045997025E-3</v>
      </c>
      <c r="T103" s="6">
        <f t="shared" si="18"/>
        <v>2.4640024879438315E-3</v>
      </c>
    </row>
    <row r="104" spans="1:20" x14ac:dyDescent="0.25">
      <c r="A104" s="2">
        <v>42639</v>
      </c>
      <c r="B104" s="38">
        <v>6.91</v>
      </c>
      <c r="C104" s="38">
        <v>36.435001</v>
      </c>
      <c r="D104" s="38">
        <v>11.482611</v>
      </c>
      <c r="E104" s="38">
        <v>97.559867999999994</v>
      </c>
      <c r="F104" s="38">
        <v>177.728928</v>
      </c>
      <c r="G104" s="38">
        <v>48.936667999999997</v>
      </c>
      <c r="H104" s="38">
        <v>61.006905000000003</v>
      </c>
      <c r="I104" s="15">
        <f t="shared" si="17"/>
        <v>5.4961832061068749E-2</v>
      </c>
      <c r="J104" s="15">
        <f t="shared" si="17"/>
        <v>1.5058016825474229E-2</v>
      </c>
      <c r="K104" s="15">
        <f t="shared" si="11"/>
        <v>6.0605747312444573E-3</v>
      </c>
      <c r="L104" s="15">
        <f t="shared" si="12"/>
        <v>3.3192005268905013E-2</v>
      </c>
      <c r="M104" s="15">
        <f t="shared" si="13"/>
        <v>-1.202485790023965E-2</v>
      </c>
      <c r="N104" s="15">
        <f t="shared" si="14"/>
        <v>-1.1247252458169616E-2</v>
      </c>
      <c r="O104" s="15">
        <f t="shared" si="15"/>
        <v>-1.0020380724162769E-2</v>
      </c>
      <c r="P104" s="7">
        <f t="shared" si="19"/>
        <v>7.0512664830142098E-3</v>
      </c>
      <c r="Q104" s="5">
        <v>1.6538530217154279E-3</v>
      </c>
      <c r="S104" s="6">
        <f t="shared" si="18"/>
        <v>8.3323114168277373E-4</v>
      </c>
      <c r="T104" s="6">
        <f t="shared" si="18"/>
        <v>1.5338812528560696E-3</v>
      </c>
    </row>
    <row r="105" spans="1:20" x14ac:dyDescent="0.25">
      <c r="A105" s="2">
        <v>42646</v>
      </c>
      <c r="B105" s="38">
        <v>6.75</v>
      </c>
      <c r="C105" s="38">
        <v>36.772804000000001</v>
      </c>
      <c r="D105" s="38">
        <v>11.532021</v>
      </c>
      <c r="E105" s="38">
        <v>93.302856000000006</v>
      </c>
      <c r="F105" s="38">
        <v>168.808243</v>
      </c>
      <c r="G105" s="38">
        <v>48.613334999999999</v>
      </c>
      <c r="H105" s="38">
        <v>59.742966000000003</v>
      </c>
      <c r="I105" s="15">
        <f t="shared" si="17"/>
        <v>-2.3154848046309715E-2</v>
      </c>
      <c r="J105" s="15">
        <f t="shared" si="17"/>
        <v>9.2713871477594027E-3</v>
      </c>
      <c r="K105" s="15">
        <f t="shared" si="11"/>
        <v>4.3030282920844352E-3</v>
      </c>
      <c r="L105" s="15">
        <f t="shared" si="12"/>
        <v>-4.3634868386660683E-2</v>
      </c>
      <c r="M105" s="15">
        <f t="shared" si="13"/>
        <v>-5.0192645060009547E-2</v>
      </c>
      <c r="N105" s="15">
        <f t="shared" si="14"/>
        <v>-6.6071723559110746E-3</v>
      </c>
      <c r="O105" s="15">
        <f t="shared" si="15"/>
        <v>-2.0717966269555889E-2</v>
      </c>
      <c r="P105" s="7">
        <f t="shared" si="19"/>
        <v>-5.3494519860253446E-3</v>
      </c>
      <c r="Q105" s="5">
        <v>-6.701208735985704E-3</v>
      </c>
      <c r="S105" s="6">
        <f t="shared" si="18"/>
        <v>4.1962841517482753E-4</v>
      </c>
      <c r="T105" s="6">
        <f t="shared" si="18"/>
        <v>-2.7031119560738448E-4</v>
      </c>
    </row>
    <row r="106" spans="1:20" x14ac:dyDescent="0.25">
      <c r="A106" s="2">
        <v>42653</v>
      </c>
      <c r="B106" s="38">
        <v>6.75</v>
      </c>
      <c r="C106" s="38">
        <v>36.145451000000001</v>
      </c>
      <c r="D106" s="38">
        <v>11.551784</v>
      </c>
      <c r="E106" s="38">
        <v>92.624938999999998</v>
      </c>
      <c r="F106" s="38">
        <v>172.04312100000001</v>
      </c>
      <c r="G106" s="38">
        <v>48.360000999999997</v>
      </c>
      <c r="H106" s="38">
        <v>60.244681999999997</v>
      </c>
      <c r="I106" s="15">
        <f t="shared" si="17"/>
        <v>0</v>
      </c>
      <c r="J106" s="15">
        <f t="shared" si="17"/>
        <v>-1.7060243760579134E-2</v>
      </c>
      <c r="K106" s="15">
        <f t="shared" si="11"/>
        <v>1.7137499142604153E-3</v>
      </c>
      <c r="L106" s="15">
        <f t="shared" si="12"/>
        <v>-7.2657690135445353E-3</v>
      </c>
      <c r="M106" s="15">
        <f t="shared" si="13"/>
        <v>1.9163033407083141E-2</v>
      </c>
      <c r="N106" s="15">
        <f t="shared" si="14"/>
        <v>-5.2112038805813754E-3</v>
      </c>
      <c r="O106" s="15">
        <f t="shared" si="15"/>
        <v>8.3979091362821646E-3</v>
      </c>
      <c r="P106" s="7">
        <f t="shared" si="19"/>
        <v>1.4998878667264583E-3</v>
      </c>
      <c r="Q106" s="5">
        <v>-9.6390511837039176E-3</v>
      </c>
      <c r="S106" s="6">
        <f t="shared" si="18"/>
        <v>2.9097074897441936E-4</v>
      </c>
      <c r="T106" s="6">
        <f t="shared" si="18"/>
        <v>-1.5858857469463721E-3</v>
      </c>
    </row>
    <row r="107" spans="1:20" x14ac:dyDescent="0.25">
      <c r="A107" s="2">
        <v>42660</v>
      </c>
      <c r="B107" s="38">
        <v>6.52</v>
      </c>
      <c r="C107" s="38">
        <v>33.925570999999998</v>
      </c>
      <c r="D107" s="38">
        <v>11.472728999999999</v>
      </c>
      <c r="E107" s="38">
        <v>91.742226000000002</v>
      </c>
      <c r="F107" s="38">
        <v>178.344131</v>
      </c>
      <c r="G107" s="38">
        <v>49.086666000000001</v>
      </c>
      <c r="H107" s="38">
        <v>61.460383999999998</v>
      </c>
      <c r="I107" s="15">
        <f t="shared" si="17"/>
        <v>-3.4074074074074139E-2</v>
      </c>
      <c r="J107" s="15">
        <f t="shared" si="17"/>
        <v>-6.1415197171007865E-2</v>
      </c>
      <c r="K107" s="15">
        <f t="shared" si="11"/>
        <v>-6.8435317003850077E-3</v>
      </c>
      <c r="L107" s="15">
        <f t="shared" si="12"/>
        <v>-9.5299711884290188E-3</v>
      </c>
      <c r="M107" s="15">
        <f t="shared" si="13"/>
        <v>3.6624597155500281E-2</v>
      </c>
      <c r="N107" s="15">
        <f t="shared" si="14"/>
        <v>1.5026157671088638E-2</v>
      </c>
      <c r="O107" s="15">
        <f t="shared" si="15"/>
        <v>2.0179407702741303E-2</v>
      </c>
      <c r="P107" s="7">
        <f t="shared" si="19"/>
        <v>-5.0188401976103223E-3</v>
      </c>
      <c r="Q107" s="5">
        <v>3.8349783292387055E-3</v>
      </c>
      <c r="S107" s="6">
        <f t="shared" si="18"/>
        <v>-1.1619687475973538E-3</v>
      </c>
      <c r="T107" s="6">
        <f t="shared" si="18"/>
        <v>-1.211518347554996E-3</v>
      </c>
    </row>
    <row r="108" spans="1:20" x14ac:dyDescent="0.25">
      <c r="A108" s="2">
        <v>42667</v>
      </c>
      <c r="B108" s="38">
        <v>7.2</v>
      </c>
      <c r="C108" s="38">
        <v>33.529857999999997</v>
      </c>
      <c r="D108" s="38">
        <v>11.561666000000001</v>
      </c>
      <c r="E108" s="38">
        <v>93.566483000000005</v>
      </c>
      <c r="F108" s="38">
        <v>179.92188999999999</v>
      </c>
      <c r="G108" s="38">
        <v>47.973331000000002</v>
      </c>
      <c r="H108" s="38">
        <v>63.563732000000002</v>
      </c>
      <c r="I108" s="15">
        <f t="shared" si="17"/>
        <v>0.10429447852760747</v>
      </c>
      <c r="J108" s="15">
        <f t="shared" si="17"/>
        <v>-1.1664151503890699E-2</v>
      </c>
      <c r="K108" s="15">
        <f t="shared" si="11"/>
        <v>7.7520352829742066E-3</v>
      </c>
      <c r="L108" s="15">
        <f t="shared" si="12"/>
        <v>1.9884594908346816E-2</v>
      </c>
      <c r="M108" s="15">
        <f t="shared" si="13"/>
        <v>8.8467110812857977E-3</v>
      </c>
      <c r="N108" s="15">
        <f t="shared" si="14"/>
        <v>-2.2681006691307966E-2</v>
      </c>
      <c r="O108" s="15">
        <f t="shared" si="15"/>
        <v>3.4222825552147611E-2</v>
      </c>
      <c r="P108" s="7">
        <f t="shared" si="19"/>
        <v>1.1761575740409718E-2</v>
      </c>
      <c r="Q108" s="5">
        <v>-6.888789537546694E-3</v>
      </c>
      <c r="S108" s="6">
        <f t="shared" si="18"/>
        <v>1.8430595230218378E-4</v>
      </c>
      <c r="T108" s="6">
        <f t="shared" si="18"/>
        <v>-2.1409860325345581E-3</v>
      </c>
    </row>
    <row r="109" spans="1:20" x14ac:dyDescent="0.25">
      <c r="A109" s="2">
        <v>42674</v>
      </c>
      <c r="B109" s="38">
        <v>6.56</v>
      </c>
      <c r="C109" s="38">
        <v>32.439219999999999</v>
      </c>
      <c r="D109" s="38">
        <v>11.719773</v>
      </c>
      <c r="E109" s="38">
        <v>91.555869999999999</v>
      </c>
      <c r="F109" s="38">
        <v>190.84700000000001</v>
      </c>
      <c r="G109" s="38">
        <v>45.076667999999998</v>
      </c>
      <c r="H109" s="38">
        <v>62.11647</v>
      </c>
      <c r="I109" s="15">
        <f t="shared" si="17"/>
        <v>-8.8888888888888962E-2</v>
      </c>
      <c r="J109" s="15">
        <f t="shared" si="17"/>
        <v>-3.2527367100689736E-2</v>
      </c>
      <c r="K109" s="15">
        <f t="shared" si="11"/>
        <v>1.3675105300568216E-2</v>
      </c>
      <c r="L109" s="15">
        <f t="shared" si="12"/>
        <v>-2.1488602922052829E-2</v>
      </c>
      <c r="M109" s="15">
        <f t="shared" si="13"/>
        <v>6.0721405272032319E-2</v>
      </c>
      <c r="N109" s="15">
        <f t="shared" si="14"/>
        <v>-6.0380693598282839E-2</v>
      </c>
      <c r="O109" s="15">
        <f t="shared" si="15"/>
        <v>-2.276867569701543E-2</v>
      </c>
      <c r="P109" s="7">
        <f t="shared" si="19"/>
        <v>1.7633126675552151E-3</v>
      </c>
      <c r="Q109" s="5">
        <v>-1.9389478842873297E-2</v>
      </c>
      <c r="S109" s="6">
        <f t="shared" si="18"/>
        <v>3.9735599835786844E-4</v>
      </c>
      <c r="T109" s="6">
        <f t="shared" si="18"/>
        <v>-3.8018210654079264E-3</v>
      </c>
    </row>
    <row r="110" spans="1:20" x14ac:dyDescent="0.25">
      <c r="A110" s="2">
        <v>42681</v>
      </c>
      <c r="B110" s="38">
        <v>6.69</v>
      </c>
      <c r="C110" s="38">
        <v>33.657294999999998</v>
      </c>
      <c r="D110" s="38">
        <v>11.729654999999999</v>
      </c>
      <c r="E110" s="38">
        <v>89.761047000000005</v>
      </c>
      <c r="F110" s="38">
        <v>227.96852100000001</v>
      </c>
      <c r="G110" s="38">
        <v>41.919998</v>
      </c>
      <c r="H110" s="38">
        <v>59.588585000000002</v>
      </c>
      <c r="I110" s="15">
        <f t="shared" si="17"/>
        <v>1.9817073170731829E-2</v>
      </c>
      <c r="J110" s="15">
        <f t="shared" si="17"/>
        <v>3.7549454025096747E-2</v>
      </c>
      <c r="K110" s="15">
        <f t="shared" si="11"/>
        <v>8.4319039285140425E-4</v>
      </c>
      <c r="L110" s="15">
        <f t="shared" si="12"/>
        <v>-1.9603581944008547E-2</v>
      </c>
      <c r="M110" s="15">
        <f t="shared" si="13"/>
        <v>0.19450932422306874</v>
      </c>
      <c r="N110" s="15">
        <f t="shared" si="14"/>
        <v>-7.0028911631179094E-2</v>
      </c>
      <c r="O110" s="15">
        <f t="shared" si="15"/>
        <v>-4.0695889512073008E-2</v>
      </c>
      <c r="P110" s="7">
        <f t="shared" si="19"/>
        <v>1.1163743824475481E-2</v>
      </c>
      <c r="Q110" s="5">
        <v>3.8015913055507021E-2</v>
      </c>
      <c r="S110" s="6">
        <f t="shared" si="18"/>
        <v>9.109789611719837E-4</v>
      </c>
      <c r="T110" s="6">
        <f t="shared" si="18"/>
        <v>-6.2696293087028364E-4</v>
      </c>
    </row>
    <row r="111" spans="1:20" x14ac:dyDescent="0.25">
      <c r="A111" s="2">
        <v>42688</v>
      </c>
      <c r="B111" s="38">
        <v>8.7100000000000009</v>
      </c>
      <c r="C111" s="38">
        <v>33.987938</v>
      </c>
      <c r="D111" s="38">
        <v>11.739537</v>
      </c>
      <c r="E111" s="38">
        <v>89.447204999999997</v>
      </c>
      <c r="F111" s="38">
        <v>217.976181</v>
      </c>
      <c r="G111" s="38">
        <v>41.68</v>
      </c>
      <c r="H111" s="38">
        <v>60.563084000000003</v>
      </c>
      <c r="I111" s="15">
        <f t="shared" si="17"/>
        <v>0.30194319880418541</v>
      </c>
      <c r="J111" s="15">
        <f t="shared" si="17"/>
        <v>9.8238138269876422E-3</v>
      </c>
      <c r="K111" s="15">
        <f t="shared" si="11"/>
        <v>8.4248002179101241E-4</v>
      </c>
      <c r="L111" s="15">
        <f t="shared" si="12"/>
        <v>-3.4964164355169359E-3</v>
      </c>
      <c r="M111" s="15">
        <f t="shared" si="13"/>
        <v>-4.3832104345669781E-2</v>
      </c>
      <c r="N111" s="15">
        <f t="shared" si="14"/>
        <v>-5.7251434029171452E-3</v>
      </c>
      <c r="O111" s="15">
        <f t="shared" si="15"/>
        <v>1.6353786551568585E-2</v>
      </c>
      <c r="P111" s="7">
        <f t="shared" si="19"/>
        <v>1.3049976963075199E-2</v>
      </c>
      <c r="Q111" s="5">
        <v>8.0620718404405631E-3</v>
      </c>
      <c r="S111" s="6">
        <f t="shared" si="18"/>
        <v>2.1851801131040323E-3</v>
      </c>
      <c r="T111" s="6">
        <f t="shared" si="18"/>
        <v>6.1077077258837658E-4</v>
      </c>
    </row>
    <row r="112" spans="1:20" x14ac:dyDescent="0.25">
      <c r="A112" s="2">
        <v>42695</v>
      </c>
      <c r="B112" s="38">
        <v>8.77</v>
      </c>
      <c r="C112" s="38">
        <v>34.464450999999997</v>
      </c>
      <c r="D112" s="38">
        <v>11.788945999999999</v>
      </c>
      <c r="E112" s="38">
        <v>90.526054000000002</v>
      </c>
      <c r="F112" s="38">
        <v>223.572678</v>
      </c>
      <c r="G112" s="38">
        <v>44.849997999999999</v>
      </c>
      <c r="H112" s="38">
        <v>62.212958999999998</v>
      </c>
      <c r="I112" s="15">
        <f t="shared" si="17"/>
        <v>6.8886337543052484E-3</v>
      </c>
      <c r="J112" s="15">
        <f t="shared" si="17"/>
        <v>1.4020062058486663E-2</v>
      </c>
      <c r="K112" s="15">
        <f t="shared" si="11"/>
        <v>4.2087690511132527E-3</v>
      </c>
      <c r="L112" s="15">
        <f t="shared" si="12"/>
        <v>1.2061293586535267E-2</v>
      </c>
      <c r="M112" s="15">
        <f t="shared" si="13"/>
        <v>2.5674809854568464E-2</v>
      </c>
      <c r="N112" s="15">
        <f t="shared" si="14"/>
        <v>7.6055614203454885E-2</v>
      </c>
      <c r="O112" s="15">
        <f t="shared" si="15"/>
        <v>2.7242255364670568E-2</v>
      </c>
      <c r="P112" s="7">
        <f t="shared" si="19"/>
        <v>1.2431829189067153E-2</v>
      </c>
      <c r="Q112" s="5">
        <v>1.441413328410323E-2</v>
      </c>
      <c r="S112" s="6">
        <f t="shared" si="18"/>
        <v>3.4459959358228674E-3</v>
      </c>
      <c r="T112" s="6">
        <f t="shared" si="18"/>
        <v>1.3916419896265846E-3</v>
      </c>
    </row>
    <row r="113" spans="1:20" x14ac:dyDescent="0.25">
      <c r="A113" s="2">
        <v>42702</v>
      </c>
      <c r="B113" s="38">
        <v>8.5299999999999994</v>
      </c>
      <c r="C113" s="38">
        <v>33.219684999999998</v>
      </c>
      <c r="D113" s="38">
        <v>11.877882</v>
      </c>
      <c r="E113" s="38">
        <v>87.338524000000007</v>
      </c>
      <c r="F113" s="38">
        <v>221.52856399999999</v>
      </c>
      <c r="G113" s="38">
        <v>44.439999</v>
      </c>
      <c r="H113" s="38">
        <v>61.740189000000001</v>
      </c>
      <c r="I113" s="15">
        <f t="shared" si="17"/>
        <v>-2.7366020524515419E-2</v>
      </c>
      <c r="J113" s="15">
        <f t="shared" si="17"/>
        <v>-3.6117389480540357E-2</v>
      </c>
      <c r="K113" s="15">
        <f t="shared" si="11"/>
        <v>7.5440162335123385E-3</v>
      </c>
      <c r="L113" s="15">
        <f t="shared" si="12"/>
        <v>-3.521118903514777E-2</v>
      </c>
      <c r="M113" s="15">
        <f t="shared" si="13"/>
        <v>-9.1429508215668809E-3</v>
      </c>
      <c r="N113" s="15">
        <f t="shared" si="14"/>
        <v>-9.1415611657329199E-3</v>
      </c>
      <c r="O113" s="15">
        <f t="shared" si="15"/>
        <v>-7.5992206061119361E-3</v>
      </c>
      <c r="P113" s="7">
        <f t="shared" si="19"/>
        <v>-1.5900765759725461E-3</v>
      </c>
      <c r="Q113" s="5">
        <v>-9.6686678801230636E-3</v>
      </c>
      <c r="S113" s="6">
        <f t="shared" si="18"/>
        <v>5.9232978396887405E-3</v>
      </c>
      <c r="T113" s="6">
        <f t="shared" si="18"/>
        <v>2.5802010159065272E-3</v>
      </c>
    </row>
    <row r="114" spans="1:20" x14ac:dyDescent="0.25">
      <c r="A114" s="2">
        <v>42709</v>
      </c>
      <c r="B114" s="38">
        <v>10.34</v>
      </c>
      <c r="C114" s="38">
        <v>34.775641999999998</v>
      </c>
      <c r="D114" s="38">
        <v>11.818591</v>
      </c>
      <c r="E114" s="38">
        <v>90.653557000000006</v>
      </c>
      <c r="F114" s="38">
        <v>229.823792</v>
      </c>
      <c r="G114" s="38">
        <v>44.040000999999997</v>
      </c>
      <c r="H114" s="38">
        <v>63.940021999999999</v>
      </c>
      <c r="I114" s="15">
        <f t="shared" si="17"/>
        <v>0.2121922626025792</v>
      </c>
      <c r="J114" s="15">
        <f t="shared" si="17"/>
        <v>4.6838403193768981E-2</v>
      </c>
      <c r="K114" s="15">
        <f t="shared" si="11"/>
        <v>-4.9917148528668652E-3</v>
      </c>
      <c r="L114" s="15">
        <f t="shared" si="12"/>
        <v>3.7956137202410235E-2</v>
      </c>
      <c r="M114" s="15">
        <f t="shared" si="13"/>
        <v>3.7445410425718327E-2</v>
      </c>
      <c r="N114" s="15">
        <f t="shared" si="14"/>
        <v>-9.0008552880481308E-3</v>
      </c>
      <c r="O114" s="15">
        <f t="shared" si="15"/>
        <v>3.5630486975023648E-2</v>
      </c>
      <c r="P114" s="7">
        <f t="shared" si="19"/>
        <v>1.5672784807021837E-2</v>
      </c>
      <c r="Q114" s="5">
        <v>3.0831031506521819E-2</v>
      </c>
      <c r="S114" s="6">
        <f t="shared" si="18"/>
        <v>6.6175211552555102E-3</v>
      </c>
      <c r="T114" s="6">
        <f t="shared" si="18"/>
        <v>4.7049491710755035E-3</v>
      </c>
    </row>
    <row r="115" spans="1:20" x14ac:dyDescent="0.25">
      <c r="A115" s="2">
        <v>42716</v>
      </c>
      <c r="B115" s="38">
        <v>10.66</v>
      </c>
      <c r="C115" s="38">
        <v>35.310504999999999</v>
      </c>
      <c r="D115" s="38">
        <v>11.858117999999999</v>
      </c>
      <c r="E115" s="38">
        <v>90.663376</v>
      </c>
      <c r="F115" s="38">
        <v>219.11605800000001</v>
      </c>
      <c r="G115" s="38">
        <v>44.5</v>
      </c>
      <c r="H115" s="38">
        <v>64.682945000000004</v>
      </c>
      <c r="I115" s="15">
        <f t="shared" si="17"/>
        <v>3.094777562862672E-2</v>
      </c>
      <c r="J115" s="15">
        <f t="shared" si="17"/>
        <v>1.5380391827130076E-2</v>
      </c>
      <c r="K115" s="15">
        <f t="shared" si="11"/>
        <v>3.3444765116247485E-3</v>
      </c>
      <c r="L115" s="15">
        <f t="shared" si="12"/>
        <v>1.0831345536715275E-4</v>
      </c>
      <c r="M115" s="15">
        <f t="shared" si="13"/>
        <v>-4.6591059641031371E-2</v>
      </c>
      <c r="N115" s="15">
        <f t="shared" si="14"/>
        <v>1.0445027010785113E-2</v>
      </c>
      <c r="O115" s="15">
        <f t="shared" si="15"/>
        <v>1.1619060750401441E-2</v>
      </c>
      <c r="P115" s="7">
        <f t="shared" si="19"/>
        <v>2.1525133508337197E-3</v>
      </c>
      <c r="Q115" s="5">
        <v>-6.4613480735467631E-4</v>
      </c>
      <c r="S115" s="6">
        <f t="shared" si="18"/>
        <v>5.3823768443808971E-3</v>
      </c>
      <c r="T115" s="6">
        <f t="shared" si="18"/>
        <v>3.6565541708282845E-3</v>
      </c>
    </row>
    <row r="116" spans="1:20" x14ac:dyDescent="0.25">
      <c r="A116" s="2">
        <v>42723</v>
      </c>
      <c r="B116" s="38">
        <v>11.58</v>
      </c>
      <c r="C116" s="38">
        <v>35.952334999999998</v>
      </c>
      <c r="D116" s="38">
        <v>11.769182000000001</v>
      </c>
      <c r="E116" s="38">
        <v>91.261641999999995</v>
      </c>
      <c r="F116" s="38">
        <v>223.808762</v>
      </c>
      <c r="G116" s="38">
        <v>45.57</v>
      </c>
      <c r="H116" s="38">
        <v>65.339043000000004</v>
      </c>
      <c r="I116" s="15">
        <f t="shared" si="17"/>
        <v>8.6303939962476539E-2</v>
      </c>
      <c r="J116" s="15">
        <f t="shared" si="17"/>
        <v>1.8176743719751354E-2</v>
      </c>
      <c r="K116" s="15">
        <f t="shared" si="11"/>
        <v>-7.5000096979974881E-3</v>
      </c>
      <c r="L116" s="15">
        <f t="shared" si="12"/>
        <v>6.5987615550516816E-3</v>
      </c>
      <c r="M116" s="15">
        <f t="shared" si="13"/>
        <v>2.1416522562668554E-2</v>
      </c>
      <c r="N116" s="15">
        <f t="shared" si="14"/>
        <v>2.4044943820224724E-2</v>
      </c>
      <c r="O116" s="15">
        <f t="shared" si="15"/>
        <v>1.0143292022340666E-2</v>
      </c>
      <c r="P116" s="7">
        <f t="shared" si="19"/>
        <v>4.2260475142838518E-3</v>
      </c>
      <c r="Q116" s="5">
        <v>2.5331237861304428E-3</v>
      </c>
      <c r="S116" s="6">
        <f t="shared" si="18"/>
        <v>5.1469419303200349E-3</v>
      </c>
      <c r="T116" s="6">
        <f t="shared" si="18"/>
        <v>3.7298267345295352E-3</v>
      </c>
    </row>
    <row r="117" spans="1:20" x14ac:dyDescent="0.25">
      <c r="A117" s="2">
        <v>42730</v>
      </c>
      <c r="B117" s="38">
        <v>11.34</v>
      </c>
      <c r="C117" s="38">
        <v>35.271602999999999</v>
      </c>
      <c r="D117" s="38">
        <v>11.95</v>
      </c>
      <c r="E117" s="38">
        <v>91.536263000000005</v>
      </c>
      <c r="F117" s="38">
        <v>220.24945099999999</v>
      </c>
      <c r="G117" s="38">
        <v>44.34</v>
      </c>
      <c r="H117" s="38">
        <v>65.835235999999995</v>
      </c>
      <c r="I117" s="15">
        <f t="shared" si="17"/>
        <v>-2.0725388601036288E-2</v>
      </c>
      <c r="J117" s="15">
        <f t="shared" si="17"/>
        <v>-1.8934291750452342E-2</v>
      </c>
      <c r="K117" s="15">
        <f t="shared" si="11"/>
        <v>1.5363684578928135E-2</v>
      </c>
      <c r="L117" s="15">
        <f t="shared" si="12"/>
        <v>3.0091612859651424E-3</v>
      </c>
      <c r="M117" s="15">
        <f t="shared" si="13"/>
        <v>-1.5903358600410863E-2</v>
      </c>
      <c r="N117" s="15">
        <f t="shared" si="14"/>
        <v>-2.6991441737985448E-2</v>
      </c>
      <c r="O117" s="15">
        <f t="shared" si="15"/>
        <v>7.5941271438577842E-3</v>
      </c>
      <c r="P117" s="7">
        <f t="shared" si="19"/>
        <v>5.830258952311599E-3</v>
      </c>
      <c r="Q117" s="5">
        <v>-1.1025740271843302E-2</v>
      </c>
      <c r="S117" s="6">
        <f t="shared" si="18"/>
        <v>6.0785845085147795E-3</v>
      </c>
      <c r="T117" s="6">
        <f t="shared" si="18"/>
        <v>3.3694491065414025E-3</v>
      </c>
    </row>
    <row r="118" spans="1:20" x14ac:dyDescent="0.25">
      <c r="A118" s="2">
        <v>42737</v>
      </c>
      <c r="B118" s="38">
        <v>11.32</v>
      </c>
      <c r="C118" s="38">
        <v>35.475822000000001</v>
      </c>
      <c r="D118" s="38">
        <v>11.8</v>
      </c>
      <c r="E118" s="38">
        <v>90.09845</v>
      </c>
      <c r="F118" s="38">
        <v>218.56922900000001</v>
      </c>
      <c r="G118" s="38">
        <v>45.619999</v>
      </c>
      <c r="H118" s="38">
        <v>66.429137999999995</v>
      </c>
      <c r="I118" s="15">
        <f t="shared" si="17"/>
        <v>-1.7636684303350594E-3</v>
      </c>
      <c r="J118" s="15">
        <f t="shared" si="17"/>
        <v>5.7898984630781296E-3</v>
      </c>
      <c r="K118" s="15">
        <f t="shared" si="11"/>
        <v>-1.2552301255230007E-2</v>
      </c>
      <c r="L118" s="15">
        <f t="shared" si="12"/>
        <v>-1.5707578099403135E-2</v>
      </c>
      <c r="M118" s="15">
        <f t="shared" si="13"/>
        <v>-7.6287227612657537E-3</v>
      </c>
      <c r="N118" s="15">
        <f t="shared" si="14"/>
        <v>2.8867816869643584E-2</v>
      </c>
      <c r="O118" s="15">
        <f t="shared" si="15"/>
        <v>9.0210354831871484E-3</v>
      </c>
      <c r="P118" s="7">
        <f t="shared" si="19"/>
        <v>-7.2606165698385437E-3</v>
      </c>
      <c r="Q118" s="5">
        <v>1.7040106069184279E-2</v>
      </c>
      <c r="S118" s="6">
        <f t="shared" si="18"/>
        <v>5.3485424721343615E-3</v>
      </c>
      <c r="T118" s="6">
        <f t="shared" si="18"/>
        <v>5.5927122109487521E-3</v>
      </c>
    </row>
    <row r="119" spans="1:20" x14ac:dyDescent="0.25">
      <c r="A119" s="2">
        <v>42744</v>
      </c>
      <c r="B119" s="38">
        <v>10.58</v>
      </c>
      <c r="C119" s="38">
        <v>35.777290000000001</v>
      </c>
      <c r="D119" s="38">
        <v>11.82</v>
      </c>
      <c r="E119" s="38">
        <v>90.068877999999998</v>
      </c>
      <c r="F119" s="38">
        <v>219.39442399999999</v>
      </c>
      <c r="G119" s="38">
        <v>44.509998000000003</v>
      </c>
      <c r="H119" s="38">
        <v>65.796288000000004</v>
      </c>
      <c r="I119" s="15">
        <f t="shared" si="17"/>
        <v>-6.5371024734982353E-2</v>
      </c>
      <c r="J119" s="15">
        <f t="shared" si="17"/>
        <v>8.4978439682102322E-3</v>
      </c>
      <c r="K119" s="15">
        <f t="shared" si="11"/>
        <v>1.6949152542372519E-3</v>
      </c>
      <c r="L119" s="15">
        <f t="shared" si="12"/>
        <v>-3.282187429417677E-4</v>
      </c>
      <c r="M119" s="15">
        <f t="shared" si="13"/>
        <v>3.7754399545417228E-3</v>
      </c>
      <c r="N119" s="15">
        <f t="shared" si="14"/>
        <v>-2.4331456035323388E-2</v>
      </c>
      <c r="O119" s="15">
        <f t="shared" si="15"/>
        <v>-9.5266929400768478E-3</v>
      </c>
      <c r="P119" s="7">
        <f t="shared" si="19"/>
        <v>-3.4116508592159978E-3</v>
      </c>
      <c r="Q119" s="5">
        <v>-1.0277152283087001E-3</v>
      </c>
      <c r="S119" s="6">
        <f t="shared" si="18"/>
        <v>5.4824749170005564E-3</v>
      </c>
      <c r="T119" s="6">
        <f t="shared" si="18"/>
        <v>5.1874877478198019E-3</v>
      </c>
    </row>
    <row r="120" spans="1:20" x14ac:dyDescent="0.25">
      <c r="A120" s="2">
        <v>42751</v>
      </c>
      <c r="B120" s="38">
        <v>9.75</v>
      </c>
      <c r="C120" s="38">
        <v>35.923161</v>
      </c>
      <c r="D120" s="38">
        <v>11.82</v>
      </c>
      <c r="E120" s="38">
        <v>91.981246999999996</v>
      </c>
      <c r="F120" s="38">
        <v>226.433502</v>
      </c>
      <c r="G120" s="38">
        <v>43.509998000000003</v>
      </c>
      <c r="H120" s="38">
        <v>68.162154999999998</v>
      </c>
      <c r="I120" s="15">
        <f t="shared" si="17"/>
        <v>-7.8449905482041588E-2</v>
      </c>
      <c r="J120" s="15">
        <f t="shared" si="17"/>
        <v>4.0771953381600352E-3</v>
      </c>
      <c r="K120" s="15">
        <f t="shared" si="11"/>
        <v>0</v>
      </c>
      <c r="L120" s="15">
        <f t="shared" si="12"/>
        <v>2.12322951330647E-2</v>
      </c>
      <c r="M120" s="15">
        <f t="shared" si="13"/>
        <v>3.2084124435177157E-2</v>
      </c>
      <c r="N120" s="15">
        <f t="shared" si="14"/>
        <v>-2.2466862388985053E-2</v>
      </c>
      <c r="O120" s="15">
        <f t="shared" si="15"/>
        <v>3.5957454013211113E-2</v>
      </c>
      <c r="P120" s="7">
        <f t="shared" si="19"/>
        <v>2.4678124602455572E-4</v>
      </c>
      <c r="Q120" s="5">
        <v>-1.4638950148757103E-3</v>
      </c>
      <c r="S120" s="6">
        <f t="shared" si="18"/>
        <v>4.5229087091351265E-3</v>
      </c>
      <c r="T120" s="6">
        <f t="shared" si="18"/>
        <v>5.6395622913757168E-3</v>
      </c>
    </row>
    <row r="121" spans="1:20" x14ac:dyDescent="0.25">
      <c r="A121" s="2">
        <v>42758</v>
      </c>
      <c r="B121" s="38">
        <v>10.67</v>
      </c>
      <c r="C121" s="38">
        <v>36.934531999999997</v>
      </c>
      <c r="D121" s="38">
        <v>11.92</v>
      </c>
      <c r="E121" s="38">
        <v>94.514647999999994</v>
      </c>
      <c r="F121" s="38">
        <v>238.393967</v>
      </c>
      <c r="G121" s="38">
        <v>42.299999</v>
      </c>
      <c r="H121" s="38">
        <v>69.155227999999994</v>
      </c>
      <c r="I121" s="15">
        <f t="shared" si="17"/>
        <v>9.4358974358974348E-2</v>
      </c>
      <c r="J121" s="15">
        <f t="shared" si="17"/>
        <v>2.8153730680882925E-2</v>
      </c>
      <c r="K121" s="15">
        <f t="shared" si="11"/>
        <v>8.4602368866327961E-3</v>
      </c>
      <c r="L121" s="15">
        <f t="shared" si="12"/>
        <v>2.7542581587309833E-2</v>
      </c>
      <c r="M121" s="15">
        <f t="shared" si="13"/>
        <v>5.2821092702086105E-2</v>
      </c>
      <c r="N121" s="15">
        <f t="shared" si="14"/>
        <v>-2.7809677214878366E-2</v>
      </c>
      <c r="O121" s="15">
        <f t="shared" si="15"/>
        <v>1.4569272347683189E-2</v>
      </c>
      <c r="P121" s="7">
        <f t="shared" si="19"/>
        <v>1.6210057700905944E-2</v>
      </c>
      <c r="Q121" s="5">
        <v>1.0293566881086128E-2</v>
      </c>
      <c r="S121" s="6">
        <f t="shared" si="18"/>
        <v>5.7268041285810202E-3</v>
      </c>
      <c r="T121" s="6">
        <f t="shared" si="18"/>
        <v>8.1131494350390031E-3</v>
      </c>
    </row>
    <row r="122" spans="1:20" x14ac:dyDescent="0.25">
      <c r="A122" s="2">
        <v>42765</v>
      </c>
      <c r="B122" s="38">
        <v>12.24</v>
      </c>
      <c r="C122" s="38">
        <v>35.514721000000002</v>
      </c>
      <c r="D122" s="38">
        <v>11.94</v>
      </c>
      <c r="E122" s="38">
        <v>94.494941999999995</v>
      </c>
      <c r="F122" s="38">
        <v>229.57524100000001</v>
      </c>
      <c r="G122" s="38">
        <v>42.639999000000003</v>
      </c>
      <c r="H122" s="38">
        <v>69.603088</v>
      </c>
      <c r="I122" s="15">
        <f t="shared" si="17"/>
        <v>0.14714151827553892</v>
      </c>
      <c r="J122" s="15">
        <f t="shared" si="17"/>
        <v>-3.8441288493922053E-2</v>
      </c>
      <c r="K122" s="15">
        <f t="shared" si="11"/>
        <v>1.6778523489932528E-3</v>
      </c>
      <c r="L122" s="15">
        <f t="shared" si="12"/>
        <v>-2.084967824246601E-4</v>
      </c>
      <c r="M122" s="15">
        <f t="shared" si="13"/>
        <v>-3.6992236468802911E-2</v>
      </c>
      <c r="N122" s="15">
        <f t="shared" si="14"/>
        <v>8.0378252491212446E-3</v>
      </c>
      <c r="O122" s="15">
        <f t="shared" si="15"/>
        <v>6.4761553529981237E-3</v>
      </c>
      <c r="P122" s="7">
        <f t="shared" si="19"/>
        <v>4.4903865822986631E-3</v>
      </c>
      <c r="Q122" s="5">
        <v>1.1896949349114493E-3</v>
      </c>
      <c r="S122" s="6">
        <f t="shared" si="18"/>
        <v>5.1706910250662848E-3</v>
      </c>
      <c r="T122" s="6">
        <f t="shared" si="18"/>
        <v>5.0442979249893712E-3</v>
      </c>
    </row>
    <row r="123" spans="1:20" x14ac:dyDescent="0.25">
      <c r="A123" s="2">
        <v>42772</v>
      </c>
      <c r="B123" s="38">
        <v>13.58</v>
      </c>
      <c r="C123" s="38">
        <v>34.612549000000001</v>
      </c>
      <c r="D123" s="38">
        <v>11.9</v>
      </c>
      <c r="E123" s="38">
        <v>95.86515</v>
      </c>
      <c r="F123" s="38">
        <v>228.98864699999999</v>
      </c>
      <c r="G123" s="38">
        <v>44.009998000000003</v>
      </c>
      <c r="H123" s="38">
        <v>70.508544999999998</v>
      </c>
      <c r="I123" s="15">
        <f t="shared" si="17"/>
        <v>0.10947712418300652</v>
      </c>
      <c r="J123" s="15">
        <f t="shared" si="17"/>
        <v>-2.5402761857540711E-2</v>
      </c>
      <c r="K123" s="15">
        <f t="shared" si="11"/>
        <v>-3.3500837520937313E-3</v>
      </c>
      <c r="L123" s="15">
        <f t="shared" si="12"/>
        <v>1.4500331668545871E-2</v>
      </c>
      <c r="M123" s="15">
        <f t="shared" si="13"/>
        <v>-2.5551274494797081E-3</v>
      </c>
      <c r="N123" s="15">
        <f t="shared" si="14"/>
        <v>3.2129433211290644E-2</v>
      </c>
      <c r="O123" s="15">
        <f t="shared" si="15"/>
        <v>1.3008862480354298E-2</v>
      </c>
      <c r="P123" s="7">
        <f t="shared" si="19"/>
        <v>5.1308137225966966E-3</v>
      </c>
      <c r="Q123" s="5">
        <v>8.1309367178021043E-3</v>
      </c>
      <c r="S123" s="6">
        <f t="shared" si="18"/>
        <v>4.5107607550264103E-3</v>
      </c>
      <c r="T123" s="6">
        <f t="shared" si="18"/>
        <v>5.0500366647695007E-3</v>
      </c>
    </row>
    <row r="124" spans="1:20" x14ac:dyDescent="0.25">
      <c r="A124" s="2">
        <v>42779</v>
      </c>
      <c r="B124" s="38">
        <v>13.13</v>
      </c>
      <c r="C124" s="38">
        <v>35.729075999999999</v>
      </c>
      <c r="D124" s="38">
        <v>11.95</v>
      </c>
      <c r="E124" s="38">
        <v>96.200294</v>
      </c>
      <c r="F124" s="38">
        <v>216.29245</v>
      </c>
      <c r="G124" s="38">
        <v>43.630001</v>
      </c>
      <c r="H124" s="38">
        <v>71.044021999999998</v>
      </c>
      <c r="I124" s="15">
        <f t="shared" si="17"/>
        <v>-3.3136966126656793E-2</v>
      </c>
      <c r="J124" s="15">
        <f t="shared" si="17"/>
        <v>3.2257866937219729E-2</v>
      </c>
      <c r="K124" s="15">
        <f t="shared" si="11"/>
        <v>4.201680672268818E-3</v>
      </c>
      <c r="L124" s="15">
        <f t="shared" si="12"/>
        <v>3.4959941125633212E-3</v>
      </c>
      <c r="M124" s="15">
        <f t="shared" si="13"/>
        <v>-5.5444657044503978E-2</v>
      </c>
      <c r="N124" s="15">
        <f t="shared" si="14"/>
        <v>-8.6343334984928417E-3</v>
      </c>
      <c r="O124" s="15">
        <f t="shared" si="15"/>
        <v>7.594497943476216E-3</v>
      </c>
      <c r="P124" s="7">
        <f t="shared" si="19"/>
        <v>-1.5241090394347457E-3</v>
      </c>
      <c r="Q124" s="5">
        <v>1.5137434703394322E-2</v>
      </c>
      <c r="S124" s="6">
        <f t="shared" si="18"/>
        <v>3.3477659026512532E-3</v>
      </c>
      <c r="T124" s="6">
        <f t="shared" si="18"/>
        <v>5.1103117830437576E-3</v>
      </c>
    </row>
    <row r="125" spans="1:20" x14ac:dyDescent="0.25">
      <c r="A125" s="2">
        <v>42786</v>
      </c>
      <c r="B125" s="38">
        <v>14.12</v>
      </c>
      <c r="C125" s="38">
        <v>35.778046000000003</v>
      </c>
      <c r="D125" s="38">
        <v>11.97</v>
      </c>
      <c r="E125" s="38">
        <v>97.915526999999997</v>
      </c>
      <c r="F125" s="38">
        <v>208.835815</v>
      </c>
      <c r="G125" s="38">
        <v>43.549999</v>
      </c>
      <c r="H125" s="38">
        <v>72.465485000000001</v>
      </c>
      <c r="I125" s="15">
        <f t="shared" si="17"/>
        <v>7.5399847677075277E-2</v>
      </c>
      <c r="J125" s="15">
        <f t="shared" si="17"/>
        <v>1.370592399310975E-3</v>
      </c>
      <c r="K125" s="15">
        <f t="shared" si="11"/>
        <v>1.6736401673641298E-3</v>
      </c>
      <c r="L125" s="15">
        <f t="shared" si="12"/>
        <v>1.782981037459197E-2</v>
      </c>
      <c r="M125" s="15">
        <f t="shared" si="13"/>
        <v>-3.4474781713370047E-2</v>
      </c>
      <c r="N125" s="15">
        <f t="shared" si="14"/>
        <v>-1.833646531431442E-3</v>
      </c>
      <c r="O125" s="15">
        <f t="shared" si="15"/>
        <v>2.0008199986200147E-2</v>
      </c>
      <c r="P125" s="7">
        <f t="shared" si="19"/>
        <v>4.0604065824249094E-3</v>
      </c>
      <c r="Q125" s="5">
        <v>6.8817845682968785E-3</v>
      </c>
      <c r="S125" s="6">
        <f t="shared" si="18"/>
        <v>3.8186394991843744E-3</v>
      </c>
      <c r="T125" s="6">
        <f t="shared" si="18"/>
        <v>6.4895161537454199E-3</v>
      </c>
    </row>
    <row r="126" spans="1:20" x14ac:dyDescent="0.25">
      <c r="A126" s="2">
        <v>42793</v>
      </c>
      <c r="B126" s="38">
        <v>13.03</v>
      </c>
      <c r="C126" s="38">
        <v>35.161022000000003</v>
      </c>
      <c r="D126" s="38">
        <v>12.06</v>
      </c>
      <c r="E126" s="38">
        <v>98.014099000000002</v>
      </c>
      <c r="F126" s="38">
        <v>216.431656</v>
      </c>
      <c r="G126" s="38">
        <v>48.040000999999997</v>
      </c>
      <c r="H126" s="38">
        <v>73.575400999999999</v>
      </c>
      <c r="I126" s="15">
        <f t="shared" si="17"/>
        <v>-7.7195467422096306E-2</v>
      </c>
      <c r="J126" s="15">
        <f t="shared" si="17"/>
        <v>-1.7245883131795422E-2</v>
      </c>
      <c r="K126" s="15">
        <f t="shared" si="11"/>
        <v>7.5187969924811904E-3</v>
      </c>
      <c r="L126" s="15">
        <f t="shared" si="12"/>
        <v>1.0067044831409049E-3</v>
      </c>
      <c r="M126" s="15">
        <f t="shared" si="13"/>
        <v>3.6372309989069679E-2</v>
      </c>
      <c r="N126" s="15">
        <f t="shared" si="14"/>
        <v>0.10309993348105466</v>
      </c>
      <c r="O126" s="15">
        <f t="shared" si="15"/>
        <v>1.5316477906688934E-2</v>
      </c>
      <c r="P126" s="7">
        <f t="shared" si="19"/>
        <v>1.0186211788100493E-2</v>
      </c>
      <c r="Q126" s="5">
        <v>6.6657211948501476E-3</v>
      </c>
      <c r="S126" s="6">
        <f t="shared" si="18"/>
        <v>3.3614250809409288E-3</v>
      </c>
      <c r="T126" s="6">
        <f t="shared" si="18"/>
        <v>4.4757402944394465E-3</v>
      </c>
    </row>
    <row r="127" spans="1:20" x14ac:dyDescent="0.25">
      <c r="A127" s="2">
        <v>42800</v>
      </c>
      <c r="B127" s="38">
        <v>13.91</v>
      </c>
      <c r="C127" s="38">
        <v>35.170814999999997</v>
      </c>
      <c r="D127" s="38">
        <v>12.12</v>
      </c>
      <c r="E127" s="38">
        <v>98.891425999999996</v>
      </c>
      <c r="F127" s="38">
        <v>211.980423</v>
      </c>
      <c r="G127" s="38">
        <v>46.82</v>
      </c>
      <c r="H127" s="38">
        <v>74.432167000000007</v>
      </c>
      <c r="I127" s="15">
        <f t="shared" si="17"/>
        <v>6.7536454336147411E-2</v>
      </c>
      <c r="J127" s="15">
        <f t="shared" si="17"/>
        <v>2.7851863919071615E-4</v>
      </c>
      <c r="K127" s="15">
        <f t="shared" si="11"/>
        <v>4.9751243781093468E-3</v>
      </c>
      <c r="L127" s="15">
        <f t="shared" si="12"/>
        <v>8.9510285657984166E-3</v>
      </c>
      <c r="M127" s="15">
        <f t="shared" si="13"/>
        <v>-2.05664600191388E-2</v>
      </c>
      <c r="N127" s="15">
        <f t="shared" si="14"/>
        <v>-2.5395524034231315E-2</v>
      </c>
      <c r="O127" s="15">
        <f t="shared" si="15"/>
        <v>1.1644734358974238E-2</v>
      </c>
      <c r="P127" s="7">
        <f t="shared" si="19"/>
        <v>4.5684435180860152E-3</v>
      </c>
      <c r="Q127" s="5">
        <v>-4.4143889034192769E-3</v>
      </c>
      <c r="S127" s="6">
        <f t="shared" si="18"/>
        <v>3.5627525948786205E-3</v>
      </c>
      <c r="T127" s="6">
        <f t="shared" si="18"/>
        <v>4.1617191197673969E-3</v>
      </c>
    </row>
    <row r="128" spans="1:20" x14ac:dyDescent="0.25">
      <c r="A128" s="2">
        <v>42807</v>
      </c>
      <c r="B128" s="38">
        <v>13.49</v>
      </c>
      <c r="C128" s="38">
        <v>34.543990999999998</v>
      </c>
      <c r="D128" s="38">
        <v>12.15</v>
      </c>
      <c r="E128" s="38">
        <v>100.547501</v>
      </c>
      <c r="F128" s="38">
        <v>211.12377900000001</v>
      </c>
      <c r="G128" s="38">
        <v>46.470001000000003</v>
      </c>
      <c r="H128" s="38">
        <v>73.176224000000005</v>
      </c>
      <c r="I128" s="15">
        <f t="shared" si="17"/>
        <v>-3.0194104960460096E-2</v>
      </c>
      <c r="J128" s="15">
        <f t="shared" si="17"/>
        <v>-1.7822276793983852E-2</v>
      </c>
      <c r="K128" s="15">
        <f t="shared" si="11"/>
        <v>2.4752475247525694E-3</v>
      </c>
      <c r="L128" s="15">
        <f t="shared" si="12"/>
        <v>1.6746396194145297E-2</v>
      </c>
      <c r="M128" s="15">
        <f t="shared" si="13"/>
        <v>-4.0411467619346558E-3</v>
      </c>
      <c r="N128" s="15">
        <f t="shared" si="14"/>
        <v>-7.475416488679984E-3</v>
      </c>
      <c r="O128" s="15">
        <f t="shared" si="15"/>
        <v>-1.6873658938345863E-2</v>
      </c>
      <c r="P128" s="7">
        <f t="shared" si="19"/>
        <v>-1.5393958464127461E-3</v>
      </c>
      <c r="Q128" s="5">
        <v>2.381312385834737E-3</v>
      </c>
      <c r="S128" s="6">
        <f t="shared" si="18"/>
        <v>3.0822989814872372E-3</v>
      </c>
      <c r="T128" s="6">
        <f t="shared" si="18"/>
        <v>4.1490681697427543E-3</v>
      </c>
    </row>
    <row r="129" spans="1:20" x14ac:dyDescent="0.25">
      <c r="A129" s="2">
        <v>42814</v>
      </c>
      <c r="B129" s="38">
        <v>13.7</v>
      </c>
      <c r="C129" s="38">
        <v>34.436253000000001</v>
      </c>
      <c r="D129" s="38">
        <v>12.11</v>
      </c>
      <c r="E129" s="38">
        <v>99.571608999999995</v>
      </c>
      <c r="F129" s="38">
        <v>206.43214399999999</v>
      </c>
      <c r="G129" s="38">
        <v>46.939999</v>
      </c>
      <c r="H129" s="38">
        <v>71.811736999999994</v>
      </c>
      <c r="I129" s="15">
        <f t="shared" si="17"/>
        <v>1.5567086730911717E-2</v>
      </c>
      <c r="J129" s="15">
        <f t="shared" si="17"/>
        <v>-3.1188637120707239E-3</v>
      </c>
      <c r="K129" s="15">
        <f t="shared" si="11"/>
        <v>-3.2921810699589236E-3</v>
      </c>
      <c r="L129" s="15">
        <f t="shared" si="12"/>
        <v>-9.705780753317796E-3</v>
      </c>
      <c r="M129" s="15">
        <f t="shared" si="13"/>
        <v>-2.222220074982657E-2</v>
      </c>
      <c r="N129" s="15">
        <f t="shared" si="14"/>
        <v>1.0114008820443037E-2</v>
      </c>
      <c r="O129" s="15">
        <f t="shared" si="15"/>
        <v>-1.864658936214051E-2</v>
      </c>
      <c r="P129" s="7">
        <f t="shared" si="19"/>
        <v>-4.0722596541406851E-3</v>
      </c>
      <c r="Q129" s="5">
        <v>-1.4409763481551532E-2</v>
      </c>
      <c r="S129" s="6">
        <f t="shared" si="18"/>
        <v>2.2570890976162136E-3</v>
      </c>
      <c r="T129" s="6">
        <f t="shared" si="18"/>
        <v>3.8670662356004022E-3</v>
      </c>
    </row>
    <row r="130" spans="1:20" x14ac:dyDescent="0.25">
      <c r="A130" s="2">
        <v>42821</v>
      </c>
      <c r="B130" s="38">
        <v>14.55</v>
      </c>
      <c r="C130" s="38">
        <v>35.327517999999998</v>
      </c>
      <c r="D130" s="38">
        <v>12.04</v>
      </c>
      <c r="E130" s="38">
        <v>96.160881000000003</v>
      </c>
      <c r="F130" s="38">
        <v>217.399216</v>
      </c>
      <c r="G130" s="38">
        <v>46.169998</v>
      </c>
      <c r="H130" s="38">
        <v>70.094223</v>
      </c>
      <c r="I130" s="15">
        <f t="shared" si="17"/>
        <v>6.2043795620438061E-2</v>
      </c>
      <c r="J130" s="15">
        <f t="shared" si="17"/>
        <v>2.5881590543547148E-2</v>
      </c>
      <c r="K130" s="15">
        <f t="shared" si="11"/>
        <v>-5.7803468208092726E-3</v>
      </c>
      <c r="L130" s="15">
        <f t="shared" si="12"/>
        <v>-3.42540211437177E-2</v>
      </c>
      <c r="M130" s="15">
        <f t="shared" si="13"/>
        <v>5.3126764986755171E-2</v>
      </c>
      <c r="N130" s="15">
        <f t="shared" si="14"/>
        <v>-1.6403941551000046E-2</v>
      </c>
      <c r="O130" s="15">
        <f t="shared" si="15"/>
        <v>-2.3916898152735039E-2</v>
      </c>
      <c r="P130" s="7">
        <f t="shared" si="19"/>
        <v>7.6732133522126964E-4</v>
      </c>
      <c r="Q130" s="5">
        <v>7.9949449909550493E-3</v>
      </c>
      <c r="S130" s="6">
        <f t="shared" si="18"/>
        <v>2.9260839230378644E-3</v>
      </c>
      <c r="T130" s="6">
        <f t="shared" si="18"/>
        <v>3.1133028124146335E-3</v>
      </c>
    </row>
    <row r="131" spans="1:20" x14ac:dyDescent="0.25">
      <c r="A131" s="2">
        <v>42828</v>
      </c>
      <c r="B131" s="38">
        <v>13.52</v>
      </c>
      <c r="C131" s="38">
        <v>35.288342</v>
      </c>
      <c r="D131" s="38">
        <v>12.04</v>
      </c>
      <c r="E131" s="38">
        <v>98.171822000000006</v>
      </c>
      <c r="F131" s="38">
        <v>220.54688999999999</v>
      </c>
      <c r="G131" s="38">
        <v>45.849997999999999</v>
      </c>
      <c r="H131" s="38">
        <v>70.378844999999998</v>
      </c>
      <c r="I131" s="15">
        <f t="shared" si="17"/>
        <v>-7.0790378006872934E-2</v>
      </c>
      <c r="J131" s="15">
        <f t="shared" si="17"/>
        <v>-1.1089372313106644E-3</v>
      </c>
      <c r="K131" s="15">
        <f t="shared" si="11"/>
        <v>0</v>
      </c>
      <c r="L131" s="15">
        <f t="shared" si="12"/>
        <v>2.0912256409131719E-2</v>
      </c>
      <c r="M131" s="15">
        <f t="shared" si="13"/>
        <v>1.4478773465309991E-2</v>
      </c>
      <c r="N131" s="15">
        <f t="shared" si="14"/>
        <v>-6.9309078159371E-3</v>
      </c>
      <c r="O131" s="15">
        <f t="shared" si="15"/>
        <v>4.0605628797682628E-3</v>
      </c>
      <c r="P131" s="7">
        <f t="shared" si="19"/>
        <v>-1.6510259595185835E-3</v>
      </c>
      <c r="Q131" s="5">
        <v>-3.038841711301558E-3</v>
      </c>
      <c r="S131" s="6">
        <f t="shared" si="18"/>
        <v>3.0728026646793158E-3</v>
      </c>
      <c r="T131" s="6">
        <f t="shared" si="18"/>
        <v>2.9457089388318946E-3</v>
      </c>
    </row>
    <row r="132" spans="1:20" x14ac:dyDescent="0.25">
      <c r="A132" s="2">
        <v>42835</v>
      </c>
      <c r="B132" s="38">
        <v>12.31</v>
      </c>
      <c r="C132" s="38">
        <v>34.524399000000003</v>
      </c>
      <c r="D132" s="38">
        <v>11.99</v>
      </c>
      <c r="E132" s="38">
        <v>98.236289999999997</v>
      </c>
      <c r="F132" s="38">
        <v>209.29093900000001</v>
      </c>
      <c r="G132" s="38">
        <v>44.900002000000001</v>
      </c>
      <c r="H132" s="38">
        <v>69.976455999999999</v>
      </c>
      <c r="I132" s="15">
        <f t="shared" si="17"/>
        <v>-8.9497041420118273E-2</v>
      </c>
      <c r="J132" s="15">
        <f t="shared" si="17"/>
        <v>-2.1648594314802254E-2</v>
      </c>
      <c r="K132" s="15">
        <f t="shared" si="11"/>
        <v>-4.1528239202656926E-3</v>
      </c>
      <c r="L132" s="15">
        <f t="shared" si="12"/>
        <v>6.566853776024536E-4</v>
      </c>
      <c r="M132" s="15">
        <f t="shared" si="13"/>
        <v>-5.1036543748134384E-2</v>
      </c>
      <c r="N132" s="15">
        <f t="shared" si="14"/>
        <v>-2.0719651939788499E-2</v>
      </c>
      <c r="O132" s="15">
        <f t="shared" si="15"/>
        <v>-5.7174709246791341E-3</v>
      </c>
      <c r="P132" s="7">
        <f t="shared" si="19"/>
        <v>-1.3770222101968207E-2</v>
      </c>
      <c r="Q132" s="5">
        <v>-1.1288319264268692E-2</v>
      </c>
      <c r="S132" s="6">
        <f t="shared" si="18"/>
        <v>1.9047190523465854E-3</v>
      </c>
      <c r="T132" s="6">
        <f t="shared" si="18"/>
        <v>2.1270069180491465E-3</v>
      </c>
    </row>
    <row r="133" spans="1:20" x14ac:dyDescent="0.25">
      <c r="A133" s="2">
        <v>42842</v>
      </c>
      <c r="B133" s="38">
        <v>13</v>
      </c>
      <c r="C133" s="38">
        <v>35.572375999999998</v>
      </c>
      <c r="D133" s="38">
        <v>12.08</v>
      </c>
      <c r="E133" s="38">
        <v>99.434662000000003</v>
      </c>
      <c r="F133" s="38">
        <v>218.03672800000001</v>
      </c>
      <c r="G133" s="38">
        <v>45.389999000000003</v>
      </c>
      <c r="H133" s="38">
        <v>70.143294999999995</v>
      </c>
      <c r="I133" s="15">
        <f t="shared" si="17"/>
        <v>5.6051990251827742E-2</v>
      </c>
      <c r="J133" s="15">
        <f t="shared" si="17"/>
        <v>3.0354677571650005E-2</v>
      </c>
      <c r="K133" s="15">
        <f t="shared" si="11"/>
        <v>7.5062552126772195E-3</v>
      </c>
      <c r="L133" s="15">
        <f t="shared" si="12"/>
        <v>1.2198872738374038E-2</v>
      </c>
      <c r="M133" s="15">
        <f t="shared" si="13"/>
        <v>4.1787709691531373E-2</v>
      </c>
      <c r="N133" s="15">
        <f t="shared" si="14"/>
        <v>1.0913073010553595E-2</v>
      </c>
      <c r="O133" s="15">
        <f t="shared" si="15"/>
        <v>2.3842161998029162E-3</v>
      </c>
      <c r="P133" s="7">
        <f t="shared" si="19"/>
        <v>1.3912951829906612E-2</v>
      </c>
      <c r="Q133" s="5">
        <v>8.475918510624977E-3</v>
      </c>
      <c r="S133" s="6">
        <f t="shared" si="18"/>
        <v>1.7132935630966414E-3</v>
      </c>
      <c r="T133" s="6">
        <f t="shared" si="18"/>
        <v>1.9755362205107168E-3</v>
      </c>
    </row>
    <row r="134" spans="1:20" x14ac:dyDescent="0.25">
      <c r="A134" s="2">
        <v>42849</v>
      </c>
      <c r="B134" s="38">
        <v>13.3</v>
      </c>
      <c r="C134" s="38">
        <v>35.405875999999999</v>
      </c>
      <c r="D134" s="38">
        <v>12.09</v>
      </c>
      <c r="E134" s="38">
        <v>98.939460999999994</v>
      </c>
      <c r="F134" s="38">
        <v>219.33165</v>
      </c>
      <c r="G134" s="38">
        <v>45.380001</v>
      </c>
      <c r="H134" s="38">
        <v>70.447540000000004</v>
      </c>
      <c r="I134" s="15">
        <f t="shared" si="17"/>
        <v>2.307692307692313E-2</v>
      </c>
      <c r="J134" s="15">
        <f t="shared" si="17"/>
        <v>-4.6805982259942158E-3</v>
      </c>
      <c r="K134" s="15">
        <f t="shared" ref="K134:K161" si="20">(D134-D133)/D133</f>
        <v>8.2781456953640617E-4</v>
      </c>
      <c r="L134" s="15">
        <f t="shared" ref="L134:L161" si="21">(E134-E133)/E133</f>
        <v>-4.9801647638728699E-3</v>
      </c>
      <c r="M134" s="15">
        <f t="shared" ref="M134:M161" si="22">(F134-F133)/F133</f>
        <v>5.9390085875806456E-3</v>
      </c>
      <c r="N134" s="15">
        <f t="shared" ref="N134:N161" si="23">(G134-G133)/G133</f>
        <v>-2.2026878652284306E-4</v>
      </c>
      <c r="O134" s="15">
        <f t="shared" ref="O134:O161" si="24">(H134-H133)/H133</f>
        <v>4.3374780155396005E-3</v>
      </c>
      <c r="P134" s="7">
        <f t="shared" ref="P134:P161" si="25">SUMPRODUCT(I$4:O$4,I134:O134)</f>
        <v>1.8809351510118075E-3</v>
      </c>
      <c r="Q134" s="5">
        <v>1.5119071010659199E-2</v>
      </c>
      <c r="S134" s="6">
        <f t="shared" si="18"/>
        <v>1.4958392771560697E-3</v>
      </c>
      <c r="T134" s="6">
        <f t="shared" si="18"/>
        <v>3.1363175601563631E-3</v>
      </c>
    </row>
    <row r="135" spans="1:20" x14ac:dyDescent="0.25">
      <c r="A135" s="2">
        <v>42856</v>
      </c>
      <c r="B135" s="38">
        <v>10.19</v>
      </c>
      <c r="C135" s="38">
        <v>36.062080000000002</v>
      </c>
      <c r="D135" s="38">
        <v>12.13</v>
      </c>
      <c r="E135" s="38">
        <v>99.196967999999998</v>
      </c>
      <c r="F135" s="38">
        <v>236.62397799999999</v>
      </c>
      <c r="G135" s="38">
        <v>47.450001</v>
      </c>
      <c r="H135" s="38">
        <v>69.603508000000005</v>
      </c>
      <c r="I135" s="15">
        <f t="shared" ref="I135:J161" si="26">(B135-B134)/B134</f>
        <v>-0.23383458646616548</v>
      </c>
      <c r="J135" s="15">
        <f t="shared" si="26"/>
        <v>1.8533759763492436E-2</v>
      </c>
      <c r="K135" s="15">
        <f t="shared" si="20"/>
        <v>3.3085194375517719E-3</v>
      </c>
      <c r="L135" s="15">
        <f t="shared" si="21"/>
        <v>2.6026723553709669E-3</v>
      </c>
      <c r="M135" s="15">
        <f t="shared" si="22"/>
        <v>7.8841006302555958E-2</v>
      </c>
      <c r="N135" s="15">
        <f t="shared" si="23"/>
        <v>4.5614807280414123E-2</v>
      </c>
      <c r="O135" s="15">
        <f t="shared" si="24"/>
        <v>-1.1981000330174744E-2</v>
      </c>
      <c r="P135" s="7">
        <f t="shared" si="25"/>
        <v>-1.6039783850106497E-4</v>
      </c>
      <c r="Q135" s="5">
        <v>6.3292040559227089E-3</v>
      </c>
      <c r="S135" s="6">
        <f t="shared" si="18"/>
        <v>1.054904980397923E-3</v>
      </c>
      <c r="T135" s="6">
        <f t="shared" si="18"/>
        <v>2.9861731716664132E-3</v>
      </c>
    </row>
    <row r="136" spans="1:20" x14ac:dyDescent="0.25">
      <c r="A136" s="2">
        <v>42863</v>
      </c>
      <c r="B136" s="38">
        <v>11.26</v>
      </c>
      <c r="C136" s="38">
        <v>35.057513999999998</v>
      </c>
      <c r="D136" s="38">
        <v>12.07</v>
      </c>
      <c r="E136" s="38">
        <v>98.444275000000005</v>
      </c>
      <c r="F136" s="38">
        <v>229.64129600000001</v>
      </c>
      <c r="G136" s="38">
        <v>47.619999</v>
      </c>
      <c r="H136" s="38">
        <v>69.338524000000007</v>
      </c>
      <c r="I136" s="15">
        <f t="shared" si="26"/>
        <v>0.10500490677134448</v>
      </c>
      <c r="J136" s="15">
        <f t="shared" si="26"/>
        <v>-2.7856573996841116E-2</v>
      </c>
      <c r="K136" s="15">
        <f t="shared" si="20"/>
        <v>-4.9464138499588205E-3</v>
      </c>
      <c r="L136" s="15">
        <f t="shared" si="21"/>
        <v>-7.587862967747095E-3</v>
      </c>
      <c r="M136" s="15">
        <f t="shared" si="22"/>
        <v>-2.9509612926885975E-2</v>
      </c>
      <c r="N136" s="15">
        <f t="shared" si="23"/>
        <v>3.5826764260763586E-3</v>
      </c>
      <c r="O136" s="15">
        <f t="shared" si="24"/>
        <v>-3.8070494952639213E-3</v>
      </c>
      <c r="P136" s="7">
        <f t="shared" si="25"/>
        <v>-2.0465583844545758E-3</v>
      </c>
      <c r="Q136" s="5">
        <v>-3.4969248667813388E-3</v>
      </c>
      <c r="S136" s="6">
        <f t="shared" si="18"/>
        <v>1.0113675349796036E-3</v>
      </c>
      <c r="T136" s="6">
        <f t="shared" si="18"/>
        <v>1.4333098741517749E-3</v>
      </c>
    </row>
    <row r="137" spans="1:20" x14ac:dyDescent="0.25">
      <c r="A137" s="2">
        <v>42870</v>
      </c>
      <c r="B137" s="38">
        <v>11.41</v>
      </c>
      <c r="C137" s="38">
        <v>34.929245000000002</v>
      </c>
      <c r="D137" s="38">
        <v>11.94</v>
      </c>
      <c r="E137" s="38">
        <v>100.01898199999999</v>
      </c>
      <c r="F137" s="38">
        <v>227.499695</v>
      </c>
      <c r="G137" s="38">
        <v>47.689999</v>
      </c>
      <c r="H137" s="38">
        <v>69.583877999999999</v>
      </c>
      <c r="I137" s="15">
        <f t="shared" si="26"/>
        <v>1.3321492007104828E-2</v>
      </c>
      <c r="J137" s="15">
        <f t="shared" si="26"/>
        <v>-3.6588161955806672E-3</v>
      </c>
      <c r="K137" s="15">
        <f t="shared" si="20"/>
        <v>-1.0770505385252756E-2</v>
      </c>
      <c r="L137" s="15">
        <f t="shared" si="21"/>
        <v>1.5995922566345168E-2</v>
      </c>
      <c r="M137" s="15">
        <f t="shared" si="22"/>
        <v>-9.3258531340112642E-3</v>
      </c>
      <c r="N137" s="15">
        <f t="shared" si="23"/>
        <v>1.4699706314567601E-3</v>
      </c>
      <c r="O137" s="15">
        <f t="shared" si="24"/>
        <v>3.5384947046174769E-3</v>
      </c>
      <c r="P137" s="7">
        <f t="shared" si="25"/>
        <v>-6.2961344010744316E-3</v>
      </c>
      <c r="Q137" s="5">
        <v>-3.8353433334157383E-3</v>
      </c>
      <c r="S137" s="6">
        <f t="shared" si="18"/>
        <v>1.4832245302132517E-4</v>
      </c>
      <c r="T137" s="6">
        <f t="shared" si="18"/>
        <v>5.4021588234239015E-4</v>
      </c>
    </row>
    <row r="138" spans="1:20" x14ac:dyDescent="0.25">
      <c r="A138" s="2">
        <v>42877</v>
      </c>
      <c r="B138" s="38">
        <v>11</v>
      </c>
      <c r="C138" s="38">
        <v>35.777805000000001</v>
      </c>
      <c r="D138" s="38">
        <v>11.98</v>
      </c>
      <c r="E138" s="38">
        <v>103.475433</v>
      </c>
      <c r="F138" s="38">
        <v>226.872131</v>
      </c>
      <c r="G138" s="38">
        <v>50.900002000000001</v>
      </c>
      <c r="H138" s="38">
        <v>73.028724999999994</v>
      </c>
      <c r="I138" s="15">
        <f t="shared" si="26"/>
        <v>-3.5933391761612629E-2</v>
      </c>
      <c r="J138" s="15">
        <f t="shared" si="26"/>
        <v>2.4293682843703007E-2</v>
      </c>
      <c r="K138" s="15">
        <f t="shared" si="20"/>
        <v>3.35008375209388E-3</v>
      </c>
      <c r="L138" s="15">
        <f t="shared" si="21"/>
        <v>3.4557950209891171E-2</v>
      </c>
      <c r="M138" s="15">
        <f t="shared" si="22"/>
        <v>-2.758526775167794E-3</v>
      </c>
      <c r="N138" s="15">
        <f t="shared" si="23"/>
        <v>6.7309772851955829E-2</v>
      </c>
      <c r="O138" s="15">
        <f t="shared" si="24"/>
        <v>4.9506395719997036E-2</v>
      </c>
      <c r="P138" s="7">
        <f t="shared" si="25"/>
        <v>9.7414401452333987E-3</v>
      </c>
      <c r="Q138" s="5">
        <v>1.4313162401390238E-2</v>
      </c>
      <c r="S138" s="6">
        <f t="shared" si="18"/>
        <v>1.1125814944906749E-4</v>
      </c>
      <c r="T138" s="6">
        <f t="shared" si="18"/>
        <v>1.1775026495540644E-3</v>
      </c>
    </row>
    <row r="139" spans="1:20" x14ac:dyDescent="0.25">
      <c r="A139" s="2">
        <v>42884</v>
      </c>
      <c r="B139" s="38">
        <v>10.9</v>
      </c>
      <c r="C139" s="38">
        <v>35.837009000000002</v>
      </c>
      <c r="D139" s="38">
        <v>12.02</v>
      </c>
      <c r="E139" s="38">
        <v>104.406387</v>
      </c>
      <c r="F139" s="38">
        <v>225.666855</v>
      </c>
      <c r="G139" s="38">
        <v>51.27</v>
      </c>
      <c r="H139" s="38">
        <v>73.725548000000003</v>
      </c>
      <c r="I139" s="15">
        <f t="shared" si="26"/>
        <v>-9.0909090909090592E-3</v>
      </c>
      <c r="J139" s="15">
        <f t="shared" si="26"/>
        <v>1.6547689272721215E-3</v>
      </c>
      <c r="K139" s="15">
        <f t="shared" si="20"/>
        <v>3.3388981636059386E-3</v>
      </c>
      <c r="L139" s="15">
        <f t="shared" si="21"/>
        <v>8.9968601532694221E-3</v>
      </c>
      <c r="M139" s="15">
        <f t="shared" si="22"/>
        <v>-5.3125784761989909E-3</v>
      </c>
      <c r="N139" s="15">
        <f t="shared" si="23"/>
        <v>7.2691156279326369E-3</v>
      </c>
      <c r="O139" s="15">
        <f t="shared" si="24"/>
        <v>9.5417659284070637E-3</v>
      </c>
      <c r="P139" s="7">
        <f t="shared" si="25"/>
        <v>2.7978634339258989E-3</v>
      </c>
      <c r="Q139" s="5">
        <v>9.6240611244065542E-3</v>
      </c>
      <c r="S139" s="6">
        <f t="shared" si="18"/>
        <v>-3.6290190897608722E-5</v>
      </c>
      <c r="T139" s="6">
        <f t="shared" si="18"/>
        <v>2.347373485206217E-3</v>
      </c>
    </row>
    <row r="140" spans="1:20" x14ac:dyDescent="0.25">
      <c r="A140" s="2">
        <v>42891</v>
      </c>
      <c r="B140" s="38">
        <v>12.28</v>
      </c>
      <c r="C140" s="38">
        <v>35.235118999999997</v>
      </c>
      <c r="D140" s="38">
        <v>12.13</v>
      </c>
      <c r="E140" s="38">
        <v>103.396202</v>
      </c>
      <c r="F140" s="38">
        <v>234.336761</v>
      </c>
      <c r="G140" s="38">
        <v>50.049999</v>
      </c>
      <c r="H140" s="38">
        <v>74.059227000000007</v>
      </c>
      <c r="I140" s="15">
        <f t="shared" si="26"/>
        <v>0.12660550458715586</v>
      </c>
      <c r="J140" s="15">
        <f t="shared" si="26"/>
        <v>-1.6795207434861667E-2</v>
      </c>
      <c r="K140" s="15">
        <f t="shared" si="20"/>
        <v>9.1514143094842942E-3</v>
      </c>
      <c r="L140" s="15">
        <f t="shared" si="21"/>
        <v>-9.6755096026835304E-3</v>
      </c>
      <c r="M140" s="15">
        <f t="shared" si="22"/>
        <v>3.8419049177602964E-2</v>
      </c>
      <c r="N140" s="15">
        <f t="shared" si="23"/>
        <v>-2.3795611468695209E-2</v>
      </c>
      <c r="O140" s="15">
        <f t="shared" si="24"/>
        <v>4.5259616110280201E-3</v>
      </c>
      <c r="P140" s="7">
        <f t="shared" si="25"/>
        <v>1.280131221014693E-2</v>
      </c>
      <c r="Q140" s="5">
        <v>-2.9929636281363528E-3</v>
      </c>
      <c r="S140" s="6">
        <f t="shared" si="18"/>
        <v>1.1587688138156975E-3</v>
      </c>
      <c r="T140" s="6">
        <f t="shared" si="18"/>
        <v>1.8995171507086262E-3</v>
      </c>
    </row>
    <row r="141" spans="1:20" x14ac:dyDescent="0.25">
      <c r="A141" s="2">
        <v>42898</v>
      </c>
      <c r="B141" s="38">
        <v>11.44</v>
      </c>
      <c r="C141" s="38">
        <v>34.741768</v>
      </c>
      <c r="D141" s="38">
        <v>12.1</v>
      </c>
      <c r="E141" s="38">
        <v>100.85090599999999</v>
      </c>
      <c r="F141" s="38">
        <v>229.855988</v>
      </c>
      <c r="G141" s="38">
        <v>50.310001</v>
      </c>
      <c r="H141" s="38">
        <v>75.845444000000001</v>
      </c>
      <c r="I141" s="15">
        <f t="shared" si="26"/>
        <v>-6.8403908794788262E-2</v>
      </c>
      <c r="J141" s="15">
        <f t="shared" si="26"/>
        <v>-1.4001683944929972E-2</v>
      </c>
      <c r="K141" s="15">
        <f t="shared" si="20"/>
        <v>-2.4732069249794836E-3</v>
      </c>
      <c r="L141" s="15">
        <f t="shared" si="21"/>
        <v>-2.4616919681440596E-2</v>
      </c>
      <c r="M141" s="15">
        <f t="shared" si="22"/>
        <v>-1.9121084463568222E-2</v>
      </c>
      <c r="N141" s="15">
        <f t="shared" si="23"/>
        <v>5.1948452586382679E-3</v>
      </c>
      <c r="O141" s="15">
        <f t="shared" si="24"/>
        <v>2.411876375647282E-2</v>
      </c>
      <c r="P141" s="7">
        <f t="shared" si="25"/>
        <v>-6.9416401435486831E-3</v>
      </c>
      <c r="Q141" s="5">
        <v>5.6743935020638992E-4</v>
      </c>
      <c r="S141" s="6">
        <f t="shared" si="18"/>
        <v>9.1965377303169767E-4</v>
      </c>
      <c r="T141" s="6">
        <f t="shared" si="18"/>
        <v>3.1476173866884535E-3</v>
      </c>
    </row>
    <row r="142" spans="1:20" x14ac:dyDescent="0.25">
      <c r="A142" s="2">
        <v>42905</v>
      </c>
      <c r="B142" s="38">
        <v>14.17</v>
      </c>
      <c r="C142" s="38">
        <v>33.735332</v>
      </c>
      <c r="D142" s="38">
        <v>12.11</v>
      </c>
      <c r="E142" s="38">
        <v>99.266295999999997</v>
      </c>
      <c r="F142" s="38">
        <v>227.80023199999999</v>
      </c>
      <c r="G142" s="38">
        <v>51.990001999999997</v>
      </c>
      <c r="H142" s="38">
        <v>75.682395999999997</v>
      </c>
      <c r="I142" s="15">
        <f t="shared" si="26"/>
        <v>0.23863636363636367</v>
      </c>
      <c r="J142" s="15">
        <f t="shared" si="26"/>
        <v>-2.8969049588955888E-2</v>
      </c>
      <c r="K142" s="15">
        <f t="shared" si="20"/>
        <v>8.2644628099171795E-4</v>
      </c>
      <c r="L142" s="15">
        <f t="shared" si="21"/>
        <v>-1.5712402226708781E-2</v>
      </c>
      <c r="M142" s="15">
        <f t="shared" si="22"/>
        <v>-8.9436695466902621E-3</v>
      </c>
      <c r="N142" s="15">
        <f t="shared" si="23"/>
        <v>3.3392982838541328E-2</v>
      </c>
      <c r="O142" s="15">
        <f t="shared" si="24"/>
        <v>-2.149740200611172E-3</v>
      </c>
      <c r="P142" s="7">
        <f t="shared" si="25"/>
        <v>1.1488219693612531E-2</v>
      </c>
      <c r="Q142" s="5">
        <v>2.1166583266269442E-3</v>
      </c>
      <c r="S142" s="6">
        <f t="shared" si="18"/>
        <v>1.8130619695643027E-3</v>
      </c>
      <c r="T142" s="6">
        <f t="shared" si="18"/>
        <v>2.657760164661111E-3</v>
      </c>
    </row>
    <row r="143" spans="1:20" x14ac:dyDescent="0.25">
      <c r="A143" s="2">
        <v>42912</v>
      </c>
      <c r="B143" s="38">
        <v>12.48</v>
      </c>
      <c r="C143" s="38">
        <v>33.291321000000003</v>
      </c>
      <c r="D143" s="38">
        <v>12.07</v>
      </c>
      <c r="E143" s="38">
        <v>96.572449000000006</v>
      </c>
      <c r="F143" s="38">
        <v>222.12193300000001</v>
      </c>
      <c r="G143" s="38">
        <v>49.68</v>
      </c>
      <c r="H143" s="38">
        <v>73.683723000000001</v>
      </c>
      <c r="I143" s="15">
        <f t="shared" si="26"/>
        <v>-0.11926605504587152</v>
      </c>
      <c r="J143" s="15">
        <f t="shared" si="26"/>
        <v>-1.3161601611034869E-2</v>
      </c>
      <c r="K143" s="15">
        <f t="shared" si="20"/>
        <v>-3.303055326176643E-3</v>
      </c>
      <c r="L143" s="15">
        <f t="shared" si="21"/>
        <v>-2.7137579506341117E-2</v>
      </c>
      <c r="M143" s="15">
        <f t="shared" si="22"/>
        <v>-2.4926660302962211E-2</v>
      </c>
      <c r="N143" s="15">
        <f t="shared" si="23"/>
        <v>-4.4431658225364129E-2</v>
      </c>
      <c r="O143" s="15">
        <f t="shared" si="24"/>
        <v>-2.6408690866499478E-2</v>
      </c>
      <c r="P143" s="7">
        <f t="shared" si="25"/>
        <v>-1.6128515253819808E-2</v>
      </c>
      <c r="Q143" s="5">
        <v>-6.1067697579330477E-3</v>
      </c>
      <c r="S143" s="6">
        <f t="shared" si="18"/>
        <v>6.0660452837253394E-4</v>
      </c>
      <c r="T143" s="6">
        <f t="shared" si="18"/>
        <v>2.4020994941084863E-3</v>
      </c>
    </row>
    <row r="144" spans="1:20" x14ac:dyDescent="0.25">
      <c r="A144" s="2">
        <v>42919</v>
      </c>
      <c r="B144" s="38">
        <v>13.36</v>
      </c>
      <c r="C144" s="38">
        <v>33.429454999999997</v>
      </c>
      <c r="D144" s="38">
        <v>12.2</v>
      </c>
      <c r="E144" s="38">
        <v>94.829369</v>
      </c>
      <c r="F144" s="38">
        <v>227.430984</v>
      </c>
      <c r="G144" s="38">
        <v>50.700001</v>
      </c>
      <c r="H144" s="38">
        <v>73.466048999999998</v>
      </c>
      <c r="I144" s="15">
        <f t="shared" si="26"/>
        <v>7.0512820512820429E-2</v>
      </c>
      <c r="J144" s="15">
        <f t="shared" si="26"/>
        <v>4.149249589705189E-3</v>
      </c>
      <c r="K144" s="15">
        <f t="shared" si="20"/>
        <v>1.0770505385252611E-2</v>
      </c>
      <c r="L144" s="15">
        <f t="shared" si="21"/>
        <v>-1.8049454249627717E-2</v>
      </c>
      <c r="M144" s="15">
        <f t="shared" si="22"/>
        <v>2.390151629015394E-2</v>
      </c>
      <c r="N144" s="15">
        <f t="shared" si="23"/>
        <v>2.0531421095008065E-2</v>
      </c>
      <c r="O144" s="15">
        <f t="shared" si="24"/>
        <v>-2.9541666888900603E-3</v>
      </c>
      <c r="P144" s="7">
        <f t="shared" si="25"/>
        <v>1.2911463019961097E-2</v>
      </c>
      <c r="Q144" s="5">
        <v>7.3038407214368582E-4</v>
      </c>
      <c r="S144" s="6">
        <f t="shared" si="18"/>
        <v>2.8300782885333094E-3</v>
      </c>
      <c r="T144" s="6">
        <f t="shared" si="18"/>
        <v>3.403658105476185E-3</v>
      </c>
    </row>
    <row r="145" spans="1:20" x14ac:dyDescent="0.25">
      <c r="A145" s="2">
        <v>42926</v>
      </c>
      <c r="B145" s="38">
        <v>13.92</v>
      </c>
      <c r="C145" s="38">
        <v>34.218819000000003</v>
      </c>
      <c r="D145" s="38">
        <v>12.18</v>
      </c>
      <c r="E145" s="38">
        <v>97.203109999999995</v>
      </c>
      <c r="F145" s="38">
        <v>222.81051600000001</v>
      </c>
      <c r="G145" s="38">
        <v>51.669998</v>
      </c>
      <c r="H145" s="38">
        <v>73.149422000000001</v>
      </c>
      <c r="I145" s="15">
        <f t="shared" si="26"/>
        <v>4.1916167664670698E-2</v>
      </c>
      <c r="J145" s="15">
        <f t="shared" si="26"/>
        <v>2.361282886604063E-2</v>
      </c>
      <c r="K145" s="15">
        <f t="shared" si="20"/>
        <v>-1.6393442622950471E-3</v>
      </c>
      <c r="L145" s="15">
        <f t="shared" si="21"/>
        <v>2.5031707212983728E-2</v>
      </c>
      <c r="M145" s="15">
        <f t="shared" si="22"/>
        <v>-2.0315912628685581E-2</v>
      </c>
      <c r="N145" s="15">
        <f t="shared" si="23"/>
        <v>1.913209035242424E-2</v>
      </c>
      <c r="O145" s="15">
        <f t="shared" si="24"/>
        <v>-4.3098411349165771E-3</v>
      </c>
      <c r="P145" s="7">
        <f t="shared" si="25"/>
        <v>2.8278782909514563E-3</v>
      </c>
      <c r="Q145" s="5">
        <v>1.4056725255798432E-2</v>
      </c>
      <c r="S145" s="6">
        <f t="shared" ref="S145:T145" si="27">AVERAGE(P134:P145)</f>
        <v>1.9063221602870462E-3</v>
      </c>
      <c r="T145" s="6">
        <f t="shared" si="27"/>
        <v>3.8687253342406399E-3</v>
      </c>
    </row>
    <row r="146" spans="1:20" x14ac:dyDescent="0.25">
      <c r="A146" s="2">
        <v>42933</v>
      </c>
      <c r="B146" s="38">
        <v>13.88</v>
      </c>
      <c r="C146" s="38">
        <v>34.268149999999999</v>
      </c>
      <c r="D146" s="38">
        <v>12.18</v>
      </c>
      <c r="E146" s="38">
        <v>93.222228999999999</v>
      </c>
      <c r="F146" s="38">
        <v>224.20764199999999</v>
      </c>
      <c r="G146" s="38">
        <v>52.580002</v>
      </c>
      <c r="H146" s="38">
        <v>72.644806000000003</v>
      </c>
      <c r="I146" s="15">
        <f t="shared" si="26"/>
        <v>-2.8735632183907434E-3</v>
      </c>
      <c r="J146" s="15">
        <f t="shared" si="26"/>
        <v>1.4416336227148904E-3</v>
      </c>
      <c r="K146" s="15">
        <f t="shared" si="20"/>
        <v>0</v>
      </c>
      <c r="L146" s="15">
        <f t="shared" si="21"/>
        <v>-4.0954255475982165E-2</v>
      </c>
      <c r="M146" s="15">
        <f t="shared" si="22"/>
        <v>6.2704670546159759E-3</v>
      </c>
      <c r="N146" s="15">
        <f t="shared" si="23"/>
        <v>1.7611845078840543E-2</v>
      </c>
      <c r="O146" s="15">
        <f t="shared" si="24"/>
        <v>-6.8984277141656515E-3</v>
      </c>
      <c r="P146" s="7">
        <f t="shared" si="25"/>
        <v>-9.0220240966560608E-4</v>
      </c>
      <c r="Q146" s="5">
        <v>5.3959178504522443E-3</v>
      </c>
      <c r="S146" s="6">
        <f t="shared" ref="S146:S161" si="28">AVERAGE(P135:P146)</f>
        <v>1.6743940302305952E-3</v>
      </c>
      <c r="T146" s="6">
        <f t="shared" ref="T146:T161" si="29">AVERAGE(Q135:Q146)</f>
        <v>3.0584625708900601E-3</v>
      </c>
    </row>
    <row r="147" spans="1:20" x14ac:dyDescent="0.25">
      <c r="A147" s="2">
        <v>42940</v>
      </c>
      <c r="B147" s="38">
        <v>13.95</v>
      </c>
      <c r="C147" s="38">
        <v>34.840439000000003</v>
      </c>
      <c r="D147" s="38">
        <v>12.13</v>
      </c>
      <c r="E147" s="38">
        <v>95.063384999999997</v>
      </c>
      <c r="F147" s="38">
        <v>226.03387499999999</v>
      </c>
      <c r="G147" s="38">
        <v>53.41</v>
      </c>
      <c r="H147" s="38">
        <v>66.233231000000004</v>
      </c>
      <c r="I147" s="15">
        <f t="shared" si="26"/>
        <v>5.0432276657059443E-3</v>
      </c>
      <c r="J147" s="15">
        <f t="shared" si="26"/>
        <v>1.6700317933708266E-2</v>
      </c>
      <c r="K147" s="15">
        <f t="shared" si="20"/>
        <v>-4.1050903119867763E-3</v>
      </c>
      <c r="L147" s="15">
        <f t="shared" si="21"/>
        <v>1.9750182115898539E-2</v>
      </c>
      <c r="M147" s="15">
        <f t="shared" si="22"/>
        <v>8.1452754407006431E-3</v>
      </c>
      <c r="N147" s="15">
        <f t="shared" si="23"/>
        <v>1.5785431122653747E-2</v>
      </c>
      <c r="O147" s="15">
        <f t="shared" si="24"/>
        <v>-8.8259234941036241E-2</v>
      </c>
      <c r="P147" s="7">
        <f t="shared" si="25"/>
        <v>-3.4586691858111531E-3</v>
      </c>
      <c r="Q147" s="5">
        <v>-1.7793078901081038E-4</v>
      </c>
      <c r="S147" s="6">
        <f t="shared" si="28"/>
        <v>1.3995380846214215E-3</v>
      </c>
      <c r="T147" s="6">
        <f t="shared" si="29"/>
        <v>2.5162013338122665E-3</v>
      </c>
    </row>
    <row r="148" spans="1:20" x14ac:dyDescent="0.25">
      <c r="A148" s="2">
        <v>42947</v>
      </c>
      <c r="B148" s="38">
        <v>13.12</v>
      </c>
      <c r="C148" s="38">
        <v>35.817272000000003</v>
      </c>
      <c r="D148" s="38">
        <v>12.23</v>
      </c>
      <c r="E148" s="38">
        <v>94.058220000000006</v>
      </c>
      <c r="F148" s="38">
        <v>213.97872899999999</v>
      </c>
      <c r="G148" s="38">
        <v>52.709999000000003</v>
      </c>
      <c r="H148" s="38">
        <v>64.828216999999995</v>
      </c>
      <c r="I148" s="15">
        <f t="shared" si="26"/>
        <v>-5.9498207885304667E-2</v>
      </c>
      <c r="J148" s="15">
        <f t="shared" si="26"/>
        <v>2.8037333283888848E-2</v>
      </c>
      <c r="K148" s="15">
        <f t="shared" si="20"/>
        <v>8.2440230832646032E-3</v>
      </c>
      <c r="L148" s="15">
        <f t="shared" si="21"/>
        <v>-1.0573629373706723E-2</v>
      </c>
      <c r="M148" s="15">
        <f t="shared" si="22"/>
        <v>-5.3333359878027169E-2</v>
      </c>
      <c r="N148" s="15">
        <f t="shared" si="23"/>
        <v>-1.310617861823616E-2</v>
      </c>
      <c r="O148" s="15">
        <f t="shared" si="24"/>
        <v>-2.1213127893458923E-2</v>
      </c>
      <c r="P148" s="7">
        <f t="shared" si="25"/>
        <v>-2.6332676308732524E-3</v>
      </c>
      <c r="Q148" s="5">
        <v>1.9133448535626687E-3</v>
      </c>
      <c r="S148" s="6">
        <f t="shared" si="28"/>
        <v>1.3506456474198653E-3</v>
      </c>
      <c r="T148" s="6">
        <f t="shared" si="29"/>
        <v>2.9670571438409343E-3</v>
      </c>
    </row>
    <row r="149" spans="1:20" x14ac:dyDescent="0.25">
      <c r="A149" s="2">
        <v>42954</v>
      </c>
      <c r="B149" s="38">
        <v>12.23</v>
      </c>
      <c r="C149" s="38">
        <v>35.658679999999997</v>
      </c>
      <c r="D149" s="38">
        <v>12.29</v>
      </c>
      <c r="E149" s="38">
        <v>96.56617</v>
      </c>
      <c r="F149" s="38">
        <v>204.34858700000001</v>
      </c>
      <c r="G149" s="38">
        <v>53.82</v>
      </c>
      <c r="H149" s="38">
        <v>63.630992999999997</v>
      </c>
      <c r="I149" s="15">
        <f t="shared" si="26"/>
        <v>-6.7835365853658444E-2</v>
      </c>
      <c r="J149" s="15">
        <f t="shared" si="26"/>
        <v>-4.4278079022881988E-3</v>
      </c>
      <c r="K149" s="15">
        <f t="shared" si="20"/>
        <v>4.9059689288633457E-3</v>
      </c>
      <c r="L149" s="15">
        <f t="shared" si="21"/>
        <v>2.6663804609527948E-2</v>
      </c>
      <c r="M149" s="15">
        <f t="shared" si="22"/>
        <v>-4.5005136935830567E-2</v>
      </c>
      <c r="N149" s="15">
        <f t="shared" si="23"/>
        <v>2.1058642023499125E-2</v>
      </c>
      <c r="O149" s="15">
        <f t="shared" si="24"/>
        <v>-1.8467637325271472E-2</v>
      </c>
      <c r="P149" s="7">
        <f t="shared" si="25"/>
        <v>-2.1488213733273412E-3</v>
      </c>
      <c r="Q149" s="5">
        <v>-1.4336877735542408E-2</v>
      </c>
      <c r="S149" s="6">
        <f t="shared" si="28"/>
        <v>1.6962550663987897E-3</v>
      </c>
      <c r="T149" s="6">
        <f t="shared" si="29"/>
        <v>2.0919292769970448E-3</v>
      </c>
    </row>
    <row r="150" spans="1:20" x14ac:dyDescent="0.25">
      <c r="A150" s="2">
        <v>42961</v>
      </c>
      <c r="B150" s="38">
        <v>12.37</v>
      </c>
      <c r="C150" s="38">
        <v>34.803744999999999</v>
      </c>
      <c r="D150" s="38">
        <v>12.37</v>
      </c>
      <c r="E150" s="38">
        <v>95.630661000000003</v>
      </c>
      <c r="F150" s="38">
        <v>200.12728899999999</v>
      </c>
      <c r="G150" s="38">
        <v>54.049999</v>
      </c>
      <c r="H150" s="38">
        <v>63.017539999999997</v>
      </c>
      <c r="I150" s="15">
        <f t="shared" si="26"/>
        <v>1.1447260834014619E-2</v>
      </c>
      <c r="J150" s="15">
        <f t="shared" si="26"/>
        <v>-2.3975508908349877E-2</v>
      </c>
      <c r="K150" s="15">
        <f t="shared" si="20"/>
        <v>6.5093572009764095E-3</v>
      </c>
      <c r="L150" s="15">
        <f t="shared" si="21"/>
        <v>-9.6877508966131329E-3</v>
      </c>
      <c r="M150" s="15">
        <f t="shared" si="22"/>
        <v>-2.0657338824662478E-2</v>
      </c>
      <c r="N150" s="15">
        <f t="shared" si="23"/>
        <v>4.2734856930508993E-3</v>
      </c>
      <c r="O150" s="15">
        <f t="shared" si="24"/>
        <v>-9.6407893555896552E-3</v>
      </c>
      <c r="P150" s="7">
        <f t="shared" si="25"/>
        <v>1.3778061897291921E-3</v>
      </c>
      <c r="Q150" s="5">
        <v>-6.4596278082125064E-3</v>
      </c>
      <c r="S150" s="6">
        <f t="shared" si="28"/>
        <v>9.9928557010677227E-4</v>
      </c>
      <c r="T150" s="6">
        <f t="shared" si="29"/>
        <v>3.6086342619681618E-4</v>
      </c>
    </row>
    <row r="151" spans="1:20" x14ac:dyDescent="0.25">
      <c r="A151" s="2">
        <v>42968</v>
      </c>
      <c r="B151" s="38">
        <v>12.43</v>
      </c>
      <c r="C151" s="38">
        <v>34.465747999999998</v>
      </c>
      <c r="D151" s="38">
        <v>12.47</v>
      </c>
      <c r="E151" s="38">
        <v>94.456305999999998</v>
      </c>
      <c r="F151" s="38">
        <v>195.137573</v>
      </c>
      <c r="G151" s="38">
        <v>55.220001000000003</v>
      </c>
      <c r="H151" s="38">
        <v>63.403427000000001</v>
      </c>
      <c r="I151" s="15">
        <f t="shared" si="26"/>
        <v>4.8504446240905819E-3</v>
      </c>
      <c r="J151" s="15">
        <f t="shared" si="26"/>
        <v>-9.7115123674191232E-3</v>
      </c>
      <c r="K151" s="15">
        <f t="shared" si="20"/>
        <v>8.0840743734843512E-3</v>
      </c>
      <c r="L151" s="15">
        <f t="shared" si="21"/>
        <v>-1.2280109618817814E-2</v>
      </c>
      <c r="M151" s="15">
        <f t="shared" si="22"/>
        <v>-2.4932711700301837E-2</v>
      </c>
      <c r="N151" s="15">
        <f t="shared" si="23"/>
        <v>2.1646660900030798E-2</v>
      </c>
      <c r="O151" s="15">
        <f t="shared" si="24"/>
        <v>6.1234856200353726E-3</v>
      </c>
      <c r="P151" s="7">
        <f t="shared" si="25"/>
        <v>4.1936812718259293E-3</v>
      </c>
      <c r="Q151" s="5">
        <v>7.2148583399525637E-3</v>
      </c>
      <c r="S151" s="6">
        <f t="shared" si="28"/>
        <v>1.1156037232651077E-3</v>
      </c>
      <c r="T151" s="6">
        <f t="shared" si="29"/>
        <v>1.6009652749231709E-4</v>
      </c>
    </row>
    <row r="152" spans="1:20" x14ac:dyDescent="0.25">
      <c r="A152" s="2">
        <v>42975</v>
      </c>
      <c r="B152" s="38">
        <v>13.19</v>
      </c>
      <c r="C152" s="38">
        <v>34.883274</v>
      </c>
      <c r="D152" s="38">
        <v>12.45</v>
      </c>
      <c r="E152" s="38">
        <v>95.680419999999998</v>
      </c>
      <c r="F152" s="38">
        <v>211.124619</v>
      </c>
      <c r="G152" s="38">
        <v>56.080002</v>
      </c>
      <c r="H152" s="38">
        <v>62.869124999999997</v>
      </c>
      <c r="I152" s="15">
        <f t="shared" si="26"/>
        <v>6.114239742558325E-2</v>
      </c>
      <c r="J152" s="15">
        <f t="shared" si="26"/>
        <v>1.2114230046595894E-2</v>
      </c>
      <c r="K152" s="15">
        <f t="shared" si="20"/>
        <v>-1.60384923817172E-3</v>
      </c>
      <c r="L152" s="15">
        <f t="shared" si="21"/>
        <v>1.2959579427126867E-2</v>
      </c>
      <c r="M152" s="15">
        <f t="shared" si="22"/>
        <v>8.1927051537122444E-2</v>
      </c>
      <c r="N152" s="15">
        <f t="shared" si="23"/>
        <v>1.5574085194239617E-2</v>
      </c>
      <c r="O152" s="15">
        <f t="shared" si="24"/>
        <v>-8.4270208296470129E-3</v>
      </c>
      <c r="P152" s="7">
        <f t="shared" si="25"/>
        <v>1.0114348842615561E-2</v>
      </c>
      <c r="Q152" s="5">
        <v>1.371236746202247E-2</v>
      </c>
      <c r="S152" s="6">
        <f t="shared" si="28"/>
        <v>8.9169010930416001E-4</v>
      </c>
      <c r="T152" s="6">
        <f t="shared" si="29"/>
        <v>1.5522074516722188E-3</v>
      </c>
    </row>
    <row r="153" spans="1:20" x14ac:dyDescent="0.25">
      <c r="A153" s="2">
        <v>42982</v>
      </c>
      <c r="B153" s="38">
        <v>12.25</v>
      </c>
      <c r="C153" s="38">
        <v>34.982684999999996</v>
      </c>
      <c r="D153" s="38">
        <v>12.42</v>
      </c>
      <c r="E153" s="38">
        <v>97.133446000000006</v>
      </c>
      <c r="F153" s="38">
        <v>212</v>
      </c>
      <c r="G153" s="38">
        <v>56.32</v>
      </c>
      <c r="H153" s="38">
        <v>61.572955999999998</v>
      </c>
      <c r="I153" s="15">
        <f t="shared" si="26"/>
        <v>-7.1266110689916562E-2</v>
      </c>
      <c r="J153" s="15">
        <f t="shared" si="26"/>
        <v>2.8498185118746699E-3</v>
      </c>
      <c r="K153" s="15">
        <f t="shared" si="20"/>
        <v>-2.4096385542168161E-3</v>
      </c>
      <c r="L153" s="15">
        <f t="shared" si="21"/>
        <v>1.51862418664133E-2</v>
      </c>
      <c r="M153" s="15">
        <f t="shared" si="22"/>
        <v>4.1462762805507033E-3</v>
      </c>
      <c r="N153" s="15">
        <f t="shared" si="23"/>
        <v>4.2795647546517547E-3</v>
      </c>
      <c r="O153" s="15">
        <f t="shared" si="24"/>
        <v>-2.0616940350291164E-2</v>
      </c>
      <c r="P153" s="7">
        <f t="shared" si="25"/>
        <v>-4.704094290833633E-3</v>
      </c>
      <c r="Q153" s="5">
        <v>-6.1053145306331491E-3</v>
      </c>
      <c r="S153" s="6">
        <f t="shared" si="28"/>
        <v>1.0781522636970811E-3</v>
      </c>
      <c r="T153" s="6">
        <f t="shared" si="29"/>
        <v>9.9614462826892389E-4</v>
      </c>
    </row>
    <row r="154" spans="1:20" x14ac:dyDescent="0.25">
      <c r="A154" s="2">
        <v>42989</v>
      </c>
      <c r="B154" s="38">
        <v>12.52</v>
      </c>
      <c r="C154" s="38">
        <v>36.782024</v>
      </c>
      <c r="D154" s="38">
        <v>12.48</v>
      </c>
      <c r="E154" s="38">
        <v>98.467040999999995</v>
      </c>
      <c r="F154" s="38">
        <v>199.199997</v>
      </c>
      <c r="G154" s="38">
        <v>56.18</v>
      </c>
      <c r="H154" s="38">
        <v>61.731265999999998</v>
      </c>
      <c r="I154" s="15">
        <f t="shared" si="26"/>
        <v>2.2040816326530578E-2</v>
      </c>
      <c r="J154" s="15">
        <f t="shared" si="26"/>
        <v>5.1435131408581233E-2</v>
      </c>
      <c r="K154" s="15">
        <f t="shared" si="20"/>
        <v>4.8309178743961749E-3</v>
      </c>
      <c r="L154" s="15">
        <f t="shared" si="21"/>
        <v>1.3729513930762717E-2</v>
      </c>
      <c r="M154" s="15">
        <f t="shared" si="22"/>
        <v>-6.0377372641509455E-2</v>
      </c>
      <c r="N154" s="15">
        <f t="shared" si="23"/>
        <v>-2.4857954545454645E-3</v>
      </c>
      <c r="O154" s="15">
        <f t="shared" si="24"/>
        <v>2.5710963105295801E-3</v>
      </c>
      <c r="P154" s="7">
        <f t="shared" si="25"/>
        <v>2.8651926252214878E-3</v>
      </c>
      <c r="Q154" s="5">
        <v>1.5763214502097823E-2</v>
      </c>
      <c r="S154" s="6">
        <f t="shared" si="28"/>
        <v>3.5956667466449394E-4</v>
      </c>
      <c r="T154" s="6">
        <f t="shared" si="29"/>
        <v>2.1333576428914972E-3</v>
      </c>
    </row>
    <row r="155" spans="1:20" x14ac:dyDescent="0.25">
      <c r="A155" s="2">
        <v>42996</v>
      </c>
      <c r="B155" s="38">
        <v>13.3</v>
      </c>
      <c r="C155" s="38">
        <v>36.960963999999997</v>
      </c>
      <c r="D155" s="38">
        <v>12.49</v>
      </c>
      <c r="E155" s="38">
        <v>95.600800000000007</v>
      </c>
      <c r="F155" s="38">
        <v>198.69000199999999</v>
      </c>
      <c r="G155" s="38">
        <v>55.810001</v>
      </c>
      <c r="H155" s="38">
        <v>62.490001999999997</v>
      </c>
      <c r="I155" s="15">
        <f t="shared" si="26"/>
        <v>6.2300319488817986E-2</v>
      </c>
      <c r="J155" s="15">
        <f t="shared" si="26"/>
        <v>4.8648763863564769E-3</v>
      </c>
      <c r="K155" s="15">
        <f t="shared" si="20"/>
        <v>8.0128205128203412E-4</v>
      </c>
      <c r="L155" s="15">
        <f t="shared" si="21"/>
        <v>-2.9108633415723218E-2</v>
      </c>
      <c r="M155" s="15">
        <f t="shared" si="22"/>
        <v>-2.5602159020113014E-3</v>
      </c>
      <c r="N155" s="15">
        <f t="shared" si="23"/>
        <v>-6.5859558561765751E-3</v>
      </c>
      <c r="O155" s="15">
        <f t="shared" si="24"/>
        <v>1.2290951557675798E-2</v>
      </c>
      <c r="P155" s="7">
        <f t="shared" si="25"/>
        <v>2.4466759154877366E-3</v>
      </c>
      <c r="Q155" s="5">
        <v>7.9592318143466073E-4</v>
      </c>
      <c r="S155" s="6">
        <f t="shared" si="28"/>
        <v>1.9074992721067894E-3</v>
      </c>
      <c r="T155" s="6">
        <f t="shared" si="29"/>
        <v>2.7085820545054728E-3</v>
      </c>
    </row>
    <row r="156" spans="1:20" x14ac:dyDescent="0.25">
      <c r="A156" s="2">
        <v>43003</v>
      </c>
      <c r="B156" s="38">
        <v>12.75</v>
      </c>
      <c r="C156" s="38">
        <v>37.855663</v>
      </c>
      <c r="D156" s="38">
        <v>12.52</v>
      </c>
      <c r="E156" s="38">
        <v>102.149353</v>
      </c>
      <c r="F156" s="38">
        <v>206.229996</v>
      </c>
      <c r="G156" s="38">
        <v>55.25</v>
      </c>
      <c r="H156" s="38">
        <v>63.419998</v>
      </c>
      <c r="I156" s="15">
        <f t="shared" si="26"/>
        <v>-4.135338345864667E-2</v>
      </c>
      <c r="J156" s="15">
        <f t="shared" si="26"/>
        <v>2.4206592663546408E-2</v>
      </c>
      <c r="K156" s="15">
        <f t="shared" si="20"/>
        <v>2.4019215372297325E-3</v>
      </c>
      <c r="L156" s="15">
        <f t="shared" si="21"/>
        <v>6.8498935155354324E-2</v>
      </c>
      <c r="M156" s="15">
        <f t="shared" si="22"/>
        <v>3.7948532508445029E-2</v>
      </c>
      <c r="N156" s="15">
        <f t="shared" si="23"/>
        <v>-1.0034061816268374E-2</v>
      </c>
      <c r="O156" s="15">
        <f t="shared" si="24"/>
        <v>1.488231669443702E-2</v>
      </c>
      <c r="P156" s="7">
        <f t="shared" si="25"/>
        <v>7.2204309002023292E-3</v>
      </c>
      <c r="Q156" s="5">
        <v>6.8499717045859927E-3</v>
      </c>
      <c r="S156" s="6">
        <f t="shared" si="28"/>
        <v>1.4332465954602254E-3</v>
      </c>
      <c r="T156" s="6">
        <f t="shared" si="29"/>
        <v>3.2185476905423316E-3</v>
      </c>
    </row>
    <row r="157" spans="1:20" x14ac:dyDescent="0.25">
      <c r="A157" s="2">
        <v>43010</v>
      </c>
      <c r="B157" s="38">
        <v>13.23</v>
      </c>
      <c r="C157" s="38">
        <v>39.396529999999998</v>
      </c>
      <c r="D157" s="38">
        <v>12.56</v>
      </c>
      <c r="E157" s="38">
        <v>97.710669999999993</v>
      </c>
      <c r="F157" s="38">
        <v>205.949997</v>
      </c>
      <c r="G157" s="38">
        <v>55.369999</v>
      </c>
      <c r="H157" s="38">
        <v>62.549999</v>
      </c>
      <c r="I157" s="15">
        <f t="shared" si="26"/>
        <v>3.7647058823529443E-2</v>
      </c>
      <c r="J157" s="15">
        <f t="shared" si="26"/>
        <v>4.070373830198136E-2</v>
      </c>
      <c r="K157" s="15">
        <f t="shared" si="20"/>
        <v>3.194888178913812E-3</v>
      </c>
      <c r="L157" s="15">
        <f t="shared" si="21"/>
        <v>-4.3452874341749492E-2</v>
      </c>
      <c r="M157" s="15">
        <f t="shared" si="22"/>
        <v>-1.3577025914309946E-3</v>
      </c>
      <c r="N157" s="15">
        <f t="shared" si="23"/>
        <v>2.171927601809954E-3</v>
      </c>
      <c r="O157" s="15">
        <f t="shared" si="24"/>
        <v>-1.371805467417391E-2</v>
      </c>
      <c r="P157" s="7">
        <f t="shared" si="25"/>
        <v>3.2004003023574654E-3</v>
      </c>
      <c r="Q157" s="5">
        <v>1.1895866302212583E-2</v>
      </c>
      <c r="S157" s="6">
        <f t="shared" si="28"/>
        <v>1.4642900964107264E-3</v>
      </c>
      <c r="T157" s="6">
        <f t="shared" si="29"/>
        <v>3.0384761110768439E-3</v>
      </c>
    </row>
    <row r="158" spans="1:20" x14ac:dyDescent="0.25">
      <c r="A158" s="2">
        <v>43017</v>
      </c>
      <c r="B158" s="38">
        <v>14.22</v>
      </c>
      <c r="C158" s="38">
        <v>39.436290999999997</v>
      </c>
      <c r="D158" s="38">
        <v>12.58</v>
      </c>
      <c r="E158" s="38">
        <v>98.510002</v>
      </c>
      <c r="F158" s="38">
        <v>204.570007</v>
      </c>
      <c r="G158" s="38">
        <v>55.830002</v>
      </c>
      <c r="H158" s="38">
        <v>65.050003000000004</v>
      </c>
      <c r="I158" s="15">
        <f t="shared" si="26"/>
        <v>7.4829931972789129E-2</v>
      </c>
      <c r="J158" s="15">
        <f t="shared" si="26"/>
        <v>1.0092513223880022E-3</v>
      </c>
      <c r="K158" s="15">
        <f t="shared" si="20"/>
        <v>1.5923566878980552E-3</v>
      </c>
      <c r="L158" s="15">
        <f t="shared" si="21"/>
        <v>8.1806009517692065E-3</v>
      </c>
      <c r="M158" s="15">
        <f t="shared" si="22"/>
        <v>-6.7006070410381815E-3</v>
      </c>
      <c r="N158" s="15">
        <f t="shared" si="23"/>
        <v>8.307802208918233E-3</v>
      </c>
      <c r="O158" s="15">
        <f t="shared" si="24"/>
        <v>3.9968090167355627E-2</v>
      </c>
      <c r="P158" s="7">
        <f t="shared" si="25"/>
        <v>7.2429837924963755E-3</v>
      </c>
      <c r="Q158" s="5">
        <v>1.5062168815003032E-3</v>
      </c>
      <c r="S158" s="6">
        <f t="shared" si="28"/>
        <v>2.1430556132575581E-3</v>
      </c>
      <c r="T158" s="6">
        <f t="shared" si="29"/>
        <v>2.7143343636641826E-3</v>
      </c>
    </row>
    <row r="159" spans="1:20" x14ac:dyDescent="0.25">
      <c r="A159" s="2">
        <v>43024</v>
      </c>
      <c r="B159" s="38">
        <v>13.81</v>
      </c>
      <c r="C159" s="38">
        <v>40.191817999999998</v>
      </c>
      <c r="D159" s="38">
        <v>12.67</v>
      </c>
      <c r="E159" s="38">
        <v>99.260002</v>
      </c>
      <c r="F159" s="38">
        <v>216.16000399999999</v>
      </c>
      <c r="G159" s="38">
        <v>56.459999000000003</v>
      </c>
      <c r="H159" s="38">
        <v>65</v>
      </c>
      <c r="I159" s="15">
        <f t="shared" si="26"/>
        <v>-2.8832630098452893E-2</v>
      </c>
      <c r="J159" s="15">
        <f t="shared" si="26"/>
        <v>1.9158165761582416E-2</v>
      </c>
      <c r="K159" s="15">
        <f t="shared" si="20"/>
        <v>7.1542130365659668E-3</v>
      </c>
      <c r="L159" s="15">
        <f t="shared" si="21"/>
        <v>7.6134401053001705E-3</v>
      </c>
      <c r="M159" s="15">
        <f t="shared" si="22"/>
        <v>5.6655406967845399E-2</v>
      </c>
      <c r="N159" s="15">
        <f t="shared" si="23"/>
        <v>1.1284201637678662E-2</v>
      </c>
      <c r="O159" s="15">
        <f t="shared" si="24"/>
        <v>-7.6868559099073049E-4</v>
      </c>
      <c r="P159" s="7">
        <f t="shared" si="25"/>
        <v>9.6611157925894312E-3</v>
      </c>
      <c r="Q159" s="5">
        <v>2.4245096053579188E-3</v>
      </c>
      <c r="S159" s="6">
        <f t="shared" si="28"/>
        <v>3.2363710281242733E-3</v>
      </c>
      <c r="T159" s="6">
        <f t="shared" si="29"/>
        <v>2.9312043965282436E-3</v>
      </c>
    </row>
    <row r="160" spans="1:20" x14ac:dyDescent="0.25">
      <c r="A160" s="2">
        <v>43031</v>
      </c>
      <c r="B160" s="38">
        <v>11.84</v>
      </c>
      <c r="C160" s="38">
        <v>44.138427999999998</v>
      </c>
      <c r="D160" s="38">
        <v>12.75</v>
      </c>
      <c r="E160" s="38">
        <v>99.360000999999997</v>
      </c>
      <c r="F160" s="38">
        <v>217.11999499999999</v>
      </c>
      <c r="G160" s="38">
        <v>56.75</v>
      </c>
      <c r="H160" s="38">
        <v>64.919998000000007</v>
      </c>
      <c r="I160" s="15">
        <f t="shared" si="26"/>
        <v>-0.14265025343953661</v>
      </c>
      <c r="J160" s="15">
        <f t="shared" si="26"/>
        <v>9.8194363837933382E-2</v>
      </c>
      <c r="K160" s="15">
        <f t="shared" si="20"/>
        <v>6.3141278610891931E-3</v>
      </c>
      <c r="L160" s="15">
        <f t="shared" si="21"/>
        <v>1.007445073394184E-3</v>
      </c>
      <c r="M160" s="15">
        <f t="shared" si="22"/>
        <v>4.4411129822147961E-3</v>
      </c>
      <c r="N160" s="15">
        <f t="shared" si="23"/>
        <v>5.1363975404958226E-3</v>
      </c>
      <c r="O160" s="15">
        <f t="shared" si="24"/>
        <v>-1.2307999999998961E-3</v>
      </c>
      <c r="P160" s="7">
        <f t="shared" si="25"/>
        <v>2.6005092111335754E-3</v>
      </c>
      <c r="Q160" s="5">
        <v>3.8172729086771271E-3</v>
      </c>
      <c r="S160" s="6">
        <f t="shared" si="28"/>
        <v>3.6725190982915094E-3</v>
      </c>
      <c r="T160" s="6">
        <f t="shared" si="29"/>
        <v>3.0898650677877817E-3</v>
      </c>
    </row>
    <row r="161" spans="1:20" x14ac:dyDescent="0.25">
      <c r="A161" s="2">
        <v>43038</v>
      </c>
      <c r="B161" s="38">
        <v>10.99</v>
      </c>
      <c r="C161" s="38">
        <v>45.222008000000002</v>
      </c>
      <c r="D161" s="38">
        <v>12.68</v>
      </c>
      <c r="E161" s="38">
        <v>99.529999000000004</v>
      </c>
      <c r="F161" s="38">
        <v>216.85000600000001</v>
      </c>
      <c r="G161" s="38">
        <v>57.93</v>
      </c>
      <c r="H161" s="38">
        <v>64.220000999999996</v>
      </c>
      <c r="I161" s="15">
        <f t="shared" si="26"/>
        <v>-7.1790540540540515E-2</v>
      </c>
      <c r="J161" s="15">
        <f t="shared" si="26"/>
        <v>2.4549582962039448E-2</v>
      </c>
      <c r="K161" s="15">
        <f t="shared" si="20"/>
        <v>-5.4901960784313952E-3</v>
      </c>
      <c r="L161" s="15">
        <f t="shared" si="21"/>
        <v>1.7109299344713852E-3</v>
      </c>
      <c r="M161" s="15">
        <f t="shared" si="22"/>
        <v>-1.2435013182456143E-3</v>
      </c>
      <c r="N161" s="15">
        <f t="shared" si="23"/>
        <v>2.0792951541850214E-2</v>
      </c>
      <c r="O161" s="15">
        <f t="shared" si="24"/>
        <v>-1.0782455661813335E-2</v>
      </c>
      <c r="P161" s="7">
        <f t="shared" si="25"/>
        <v>-5.2717811779265837E-3</v>
      </c>
      <c r="Q161" s="5">
        <v>2.3860712689393842E-3</v>
      </c>
      <c r="S161" s="6">
        <f t="shared" si="28"/>
        <v>3.4122724479082388E-3</v>
      </c>
      <c r="T161" s="6">
        <f t="shared" si="29"/>
        <v>4.4834441514945977E-3</v>
      </c>
    </row>
    <row r="162" spans="1:20" x14ac:dyDescent="0.25">
      <c r="P162" s="7"/>
      <c r="S162" s="6"/>
      <c r="T162" s="6"/>
    </row>
    <row r="163" spans="1:20" x14ac:dyDescent="0.25">
      <c r="A163" t="s">
        <v>9</v>
      </c>
      <c r="I163" s="39">
        <f>AVERAGE(I6:I162)</f>
        <v>1.3185796453276142E-2</v>
      </c>
      <c r="J163" s="39">
        <f t="shared" ref="J163:P163" si="30">AVERAGE(J6:J162)</f>
        <v>3.0283121984758556E-3</v>
      </c>
      <c r="K163" s="39">
        <f t="shared" si="30"/>
        <v>2.4707924735015018E-3</v>
      </c>
      <c r="L163" s="39">
        <f t="shared" si="30"/>
        <v>2.6544757704197483E-3</v>
      </c>
      <c r="M163" s="39">
        <f t="shared" si="30"/>
        <v>4.6804263690725847E-3</v>
      </c>
      <c r="N163" s="39">
        <f t="shared" si="30"/>
        <v>3.6790553511892557E-3</v>
      </c>
      <c r="O163" s="39">
        <f t="shared" si="30"/>
        <v>2.6247585650441599E-3</v>
      </c>
      <c r="P163" s="39">
        <f t="shared" si="30"/>
        <v>3.296021361679263E-3</v>
      </c>
      <c r="Q163" s="5">
        <v>1.6466082271425202E-3</v>
      </c>
    </row>
    <row r="164" spans="1:20" x14ac:dyDescent="0.25">
      <c r="A164" t="s">
        <v>10</v>
      </c>
      <c r="I164" s="15">
        <f>_xlfn.STDEV.S(I6:I161)</f>
        <v>9.5332854455297628E-2</v>
      </c>
      <c r="J164" s="15">
        <f t="shared" ref="J164:P164" si="31">_xlfn.STDEV.S(J6:J161)</f>
        <v>3.1582207174369423E-2</v>
      </c>
      <c r="K164" s="15">
        <f t="shared" si="31"/>
        <v>1.1740677699179917E-2</v>
      </c>
      <c r="L164" s="15">
        <f t="shared" si="31"/>
        <v>2.3529050052947621E-2</v>
      </c>
      <c r="M164" s="15">
        <f t="shared" si="31"/>
        <v>4.3349268106515848E-2</v>
      </c>
      <c r="N164" s="15">
        <f t="shared" si="31"/>
        <v>3.6632983867660604E-2</v>
      </c>
      <c r="O164" s="15">
        <f t="shared" si="31"/>
        <v>2.313437219354629E-2</v>
      </c>
      <c r="P164" s="15">
        <f t="shared" si="31"/>
        <v>1.039543301499527E-2</v>
      </c>
      <c r="Q164" s="5">
        <v>1.5900047210358023E-2</v>
      </c>
    </row>
    <row r="165" spans="1:20" x14ac:dyDescent="0.25">
      <c r="A165" t="s">
        <v>11</v>
      </c>
      <c r="I165" s="15">
        <f>(I163/I164)</f>
        <v>0.13831324498375397</v>
      </c>
      <c r="J165" s="15">
        <f t="shared" ref="J165:P165" si="32">(J163/J164)</f>
        <v>9.5886654841954355E-2</v>
      </c>
      <c r="K165" s="15">
        <f t="shared" si="32"/>
        <v>0.21044717662883175</v>
      </c>
      <c r="L165" s="15">
        <f t="shared" si="32"/>
        <v>0.11281695454964645</v>
      </c>
      <c r="M165" s="15">
        <f t="shared" si="32"/>
        <v>0.10797013591030082</v>
      </c>
      <c r="N165" s="15">
        <f t="shared" si="32"/>
        <v>0.10043013052062913</v>
      </c>
      <c r="O165" s="15">
        <f t="shared" si="32"/>
        <v>0.11345709073429618</v>
      </c>
      <c r="P165" s="15">
        <f t="shared" si="32"/>
        <v>0.31706436441125613</v>
      </c>
      <c r="Q165" s="5">
        <v>0.10355995836728357</v>
      </c>
    </row>
  </sheetData>
  <mergeCells count="2">
    <mergeCell ref="B1:H1"/>
    <mergeCell ref="I1:O1"/>
  </mergeCells>
  <conditionalFormatting sqref="I6:O161">
    <cfRule type="cellIs" dxfId="10" priority="2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AAB4A-EAC9-4BB2-83D8-D02FA8212979}">
  <dimension ref="A1:I18"/>
  <sheetViews>
    <sheetView workbookViewId="0">
      <selection activeCell="C17" sqref="C17"/>
    </sheetView>
  </sheetViews>
  <sheetFormatPr defaultRowHeight="15" x14ac:dyDescent="0.25"/>
  <cols>
    <col min="1" max="1" width="18" bestFit="1" customWidth="1"/>
    <col min="2" max="2" width="12" bestFit="1" customWidth="1"/>
    <col min="3" max="3" width="14.5703125" bestFit="1" customWidth="1"/>
    <col min="5" max="5" width="12" bestFit="1" customWidth="1"/>
    <col min="6" max="6" width="13.42578125" bestFit="1" customWidth="1"/>
    <col min="7" max="7" width="12" bestFit="1" customWidth="1"/>
    <col min="8" max="8" width="12.42578125" bestFit="1" customWidth="1"/>
    <col min="9" max="9" width="12.5703125" bestFit="1" customWidth="1"/>
  </cols>
  <sheetData>
    <row r="1" spans="1:9" x14ac:dyDescent="0.25">
      <c r="A1" t="s">
        <v>1600</v>
      </c>
    </row>
    <row r="2" spans="1:9" ht="15.75" thickBot="1" x14ac:dyDescent="0.3"/>
    <row r="3" spans="1:9" x14ac:dyDescent="0.25">
      <c r="A3" s="45" t="s">
        <v>1601</v>
      </c>
      <c r="B3" s="45"/>
    </row>
    <row r="4" spans="1:9" x14ac:dyDescent="0.25">
      <c r="A4" s="42" t="s">
        <v>1602</v>
      </c>
      <c r="B4" s="42">
        <v>0.53754993670953655</v>
      </c>
    </row>
    <row r="5" spans="1:9" x14ac:dyDescent="0.25">
      <c r="A5" s="42" t="s">
        <v>1603</v>
      </c>
      <c r="B5" s="42">
        <v>0.2889599344564267</v>
      </c>
    </row>
    <row r="6" spans="1:9" x14ac:dyDescent="0.25">
      <c r="A6" s="42" t="s">
        <v>1604</v>
      </c>
      <c r="B6" s="42">
        <v>0.28434279117367622</v>
      </c>
    </row>
    <row r="7" spans="1:9" x14ac:dyDescent="0.25">
      <c r="A7" s="42" t="s">
        <v>1605</v>
      </c>
      <c r="B7" s="42">
        <v>9.0595778873434306E-3</v>
      </c>
    </row>
    <row r="8" spans="1:9" ht="15.75" thickBot="1" x14ac:dyDescent="0.3">
      <c r="A8" s="40" t="s">
        <v>1606</v>
      </c>
      <c r="B8" s="40">
        <v>156</v>
      </c>
    </row>
    <row r="10" spans="1:9" ht="15.75" thickBot="1" x14ac:dyDescent="0.3">
      <c r="A10" t="s">
        <v>1607</v>
      </c>
    </row>
    <row r="11" spans="1:9" x14ac:dyDescent="0.25">
      <c r="A11" s="41"/>
      <c r="B11" s="41" t="s">
        <v>1612</v>
      </c>
      <c r="C11" s="41" t="s">
        <v>1613</v>
      </c>
      <c r="D11" s="41" t="s">
        <v>1029</v>
      </c>
      <c r="E11" s="41" t="s">
        <v>679</v>
      </c>
      <c r="F11" s="41" t="s">
        <v>1614</v>
      </c>
    </row>
    <row r="12" spans="1:9" x14ac:dyDescent="0.25">
      <c r="A12" s="42" t="s">
        <v>1608</v>
      </c>
      <c r="B12" s="42">
        <v>1</v>
      </c>
      <c r="C12" s="42">
        <v>5.1366527119877676E-3</v>
      </c>
      <c r="D12" s="42">
        <v>5.1366527119877676E-3</v>
      </c>
      <c r="E12" s="42">
        <v>62.584138451144305</v>
      </c>
      <c r="F12" s="42">
        <v>4.637638682556627E-13</v>
      </c>
    </row>
    <row r="13" spans="1:9" x14ac:dyDescent="0.25">
      <c r="A13" s="42" t="s">
        <v>1609</v>
      </c>
      <c r="B13" s="42">
        <v>154</v>
      </c>
      <c r="C13" s="42">
        <v>1.2639696530513675E-2</v>
      </c>
      <c r="D13" s="42">
        <v>8.2075951496842053E-5</v>
      </c>
      <c r="E13" s="42"/>
      <c r="F13" s="42"/>
    </row>
    <row r="14" spans="1:9" ht="15.75" thickBot="1" x14ac:dyDescent="0.3">
      <c r="A14" s="40" t="s">
        <v>1610</v>
      </c>
      <c r="B14" s="40">
        <v>155</v>
      </c>
      <c r="C14" s="40">
        <v>1.7776349242501443E-2</v>
      </c>
      <c r="D14" s="40"/>
      <c r="E14" s="40"/>
      <c r="F14" s="40"/>
    </row>
    <row r="15" spans="1:9" ht="15.75" thickBot="1" x14ac:dyDescent="0.3"/>
    <row r="16" spans="1:9" x14ac:dyDescent="0.25">
      <c r="A16" s="41"/>
      <c r="B16" s="41" t="s">
        <v>1615</v>
      </c>
      <c r="C16" s="41" t="s">
        <v>1605</v>
      </c>
      <c r="D16" s="41" t="s">
        <v>1616</v>
      </c>
      <c r="E16" s="41" t="s">
        <v>1617</v>
      </c>
      <c r="F16" s="41" t="s">
        <v>1618</v>
      </c>
      <c r="G16" s="41" t="s">
        <v>1619</v>
      </c>
      <c r="H16" s="41" t="s">
        <v>1620</v>
      </c>
      <c r="I16" s="41" t="s">
        <v>1621</v>
      </c>
    </row>
    <row r="17" spans="1:9" x14ac:dyDescent="0.25">
      <c r="A17" s="42" t="s">
        <v>1611</v>
      </c>
      <c r="B17" s="42">
        <v>2.927517557648392E-3</v>
      </c>
      <c r="C17" s="42">
        <v>7.2925087804521615E-4</v>
      </c>
      <c r="D17" s="42">
        <v>4.0144175972687348</v>
      </c>
      <c r="E17" s="42">
        <v>9.2809249943903098E-5</v>
      </c>
      <c r="F17" s="42">
        <v>1.4868911566131608E-3</v>
      </c>
      <c r="G17" s="42">
        <v>4.3681439586836235E-3</v>
      </c>
      <c r="H17" s="42">
        <v>1.4868911566131608E-3</v>
      </c>
      <c r="I17" s="42">
        <v>4.3681439586836235E-3</v>
      </c>
    </row>
    <row r="18" spans="1:9" ht="15.75" thickBot="1" x14ac:dyDescent="0.3">
      <c r="A18" s="40" t="s">
        <v>1622</v>
      </c>
      <c r="B18" s="40">
        <v>0.36205607515664945</v>
      </c>
      <c r="C18" s="40">
        <v>4.5766078392971345E-2</v>
      </c>
      <c r="D18" s="40">
        <v>7.9110137435820418</v>
      </c>
      <c r="E18" s="40">
        <v>4.6376386825571803E-13</v>
      </c>
      <c r="F18" s="40">
        <v>0.27164573381911794</v>
      </c>
      <c r="G18" s="40">
        <v>0.45246641649418096</v>
      </c>
      <c r="H18" s="40">
        <v>0.27164573381911794</v>
      </c>
      <c r="I18" s="40">
        <v>0.45246641649418096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C1491-BAF0-42EB-9AFB-29BFC339A5A2}">
  <dimension ref="A1:I18"/>
  <sheetViews>
    <sheetView workbookViewId="0">
      <selection activeCell="F32" sqref="F32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1600</v>
      </c>
    </row>
    <row r="2" spans="1:9" ht="15.75" thickBot="1" x14ac:dyDescent="0.3"/>
    <row r="3" spans="1:9" x14ac:dyDescent="0.25">
      <c r="A3" s="45" t="s">
        <v>1601</v>
      </c>
      <c r="B3" s="45"/>
    </row>
    <row r="4" spans="1:9" x14ac:dyDescent="0.25">
      <c r="A4" s="42" t="s">
        <v>1602</v>
      </c>
      <c r="B4" s="42">
        <v>0.44478341071097538</v>
      </c>
    </row>
    <row r="5" spans="1:9" x14ac:dyDescent="0.25">
      <c r="A5" s="42" t="s">
        <v>1603</v>
      </c>
      <c r="B5" s="42">
        <v>0.19783228244368822</v>
      </c>
    </row>
    <row r="6" spans="1:9" x14ac:dyDescent="0.25">
      <c r="A6" s="42" t="s">
        <v>1604</v>
      </c>
      <c r="B6" s="42">
        <v>0.19262340116085502</v>
      </c>
    </row>
    <row r="7" spans="1:9" x14ac:dyDescent="0.25">
      <c r="A7" s="42" t="s">
        <v>1605</v>
      </c>
      <c r="B7" s="42">
        <v>9.340726653334977E-3</v>
      </c>
    </row>
    <row r="8" spans="1:9" ht="15.75" thickBot="1" x14ac:dyDescent="0.3">
      <c r="A8" s="40" t="s">
        <v>1606</v>
      </c>
      <c r="B8" s="40">
        <v>156</v>
      </c>
    </row>
    <row r="10" spans="1:9" ht="15.75" thickBot="1" x14ac:dyDescent="0.3">
      <c r="A10" t="s">
        <v>1607</v>
      </c>
    </row>
    <row r="11" spans="1:9" x14ac:dyDescent="0.25">
      <c r="A11" s="41"/>
      <c r="B11" s="41" t="s">
        <v>1612</v>
      </c>
      <c r="C11" s="41" t="s">
        <v>1613</v>
      </c>
      <c r="D11" s="41" t="s">
        <v>1029</v>
      </c>
      <c r="E11" s="41" t="s">
        <v>679</v>
      </c>
      <c r="F11" s="41" t="s">
        <v>1614</v>
      </c>
    </row>
    <row r="12" spans="1:9" x14ac:dyDescent="0.25">
      <c r="A12" s="42" t="s">
        <v>1608</v>
      </c>
      <c r="B12" s="42">
        <v>1</v>
      </c>
      <c r="C12" s="42">
        <v>3.3137064137366591E-3</v>
      </c>
      <c r="D12" s="42">
        <v>3.3137064137366591E-3</v>
      </c>
      <c r="E12" s="42">
        <v>37.979802514539955</v>
      </c>
      <c r="F12" s="42">
        <v>5.9855242980925359E-9</v>
      </c>
    </row>
    <row r="13" spans="1:9" x14ac:dyDescent="0.25">
      <c r="A13" s="42" t="s">
        <v>1609</v>
      </c>
      <c r="B13" s="42">
        <v>154</v>
      </c>
      <c r="C13" s="42">
        <v>1.3436372859497656E-2</v>
      </c>
      <c r="D13" s="42">
        <v>8.7249174412322439E-5</v>
      </c>
      <c r="E13" s="42"/>
      <c r="F13" s="42"/>
    </row>
    <row r="14" spans="1:9" ht="15.75" thickBot="1" x14ac:dyDescent="0.3">
      <c r="A14" s="40" t="s">
        <v>1610</v>
      </c>
      <c r="B14" s="40">
        <v>155</v>
      </c>
      <c r="C14" s="40">
        <v>1.6750079273234315E-2</v>
      </c>
      <c r="D14" s="40"/>
      <c r="E14" s="40"/>
      <c r="F14" s="40"/>
    </row>
    <row r="15" spans="1:9" ht="15.75" thickBot="1" x14ac:dyDescent="0.3"/>
    <row r="16" spans="1:9" x14ac:dyDescent="0.25">
      <c r="A16" s="41"/>
      <c r="B16" s="41" t="s">
        <v>1615</v>
      </c>
      <c r="C16" s="41" t="s">
        <v>1605</v>
      </c>
      <c r="D16" s="41" t="s">
        <v>1616</v>
      </c>
      <c r="E16" s="41" t="s">
        <v>1617</v>
      </c>
      <c r="F16" s="41" t="s">
        <v>1618</v>
      </c>
      <c r="G16" s="41" t="s">
        <v>1619</v>
      </c>
      <c r="H16" s="41" t="s">
        <v>1620</v>
      </c>
      <c r="I16" s="41" t="s">
        <v>1621</v>
      </c>
    </row>
    <row r="17" spans="1:9" x14ac:dyDescent="0.25">
      <c r="A17" s="42" t="s">
        <v>1611</v>
      </c>
      <c r="B17" s="42">
        <v>2.8171895094524914E-3</v>
      </c>
      <c r="C17" s="42">
        <v>7.5188195280501222E-4</v>
      </c>
      <c r="D17" s="42">
        <v>3.7468508173956416</v>
      </c>
      <c r="E17" s="42">
        <v>2.5267759398127615E-4</v>
      </c>
      <c r="F17" s="42">
        <v>1.3318556904842744E-3</v>
      </c>
      <c r="G17" s="42">
        <v>4.3025233284207081E-3</v>
      </c>
      <c r="H17" s="42">
        <v>1.3318556904842744E-3</v>
      </c>
      <c r="I17" s="42">
        <v>4.3025233284207081E-3</v>
      </c>
    </row>
    <row r="18" spans="1:9" ht="15.75" thickBot="1" x14ac:dyDescent="0.3">
      <c r="A18" s="40" t="s">
        <v>1622</v>
      </c>
      <c r="B18" s="40">
        <v>0.29079889456019764</v>
      </c>
      <c r="C18" s="40">
        <v>4.7186351679923501E-2</v>
      </c>
      <c r="D18" s="40">
        <v>6.162775552828438</v>
      </c>
      <c r="E18" s="40">
        <v>5.9855242980927543E-9</v>
      </c>
      <c r="F18" s="40">
        <v>0.19758282030486291</v>
      </c>
      <c r="G18" s="40">
        <v>0.38401496881553238</v>
      </c>
      <c r="H18" s="40">
        <v>0.19758282030486291</v>
      </c>
      <c r="I18" s="40">
        <v>0.38401496881553238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12"/>
  <sheetViews>
    <sheetView workbookViewId="0">
      <selection activeCell="F18" sqref="F18"/>
    </sheetView>
  </sheetViews>
  <sheetFormatPr defaultRowHeight="15" x14ac:dyDescent="0.25"/>
  <cols>
    <col min="1" max="1" width="54.85546875" customWidth="1"/>
    <col min="2" max="2" width="15.7109375" customWidth="1"/>
    <col min="4" max="4" width="15.7109375" customWidth="1"/>
  </cols>
  <sheetData>
    <row r="1" spans="1:4" ht="21" x14ac:dyDescent="0.35">
      <c r="A1" s="28"/>
      <c r="B1" s="29" t="s">
        <v>51</v>
      </c>
      <c r="D1" s="29" t="s">
        <v>52</v>
      </c>
    </row>
    <row r="2" spans="1:4" ht="21.75" thickBot="1" x14ac:dyDescent="0.4">
      <c r="A2" s="29" t="s">
        <v>47</v>
      </c>
      <c r="B2" s="40">
        <v>0.36205607515664945</v>
      </c>
      <c r="D2" s="40">
        <v>0.29079889456019764</v>
      </c>
    </row>
    <row r="3" spans="1:4" ht="21.75" thickBot="1" x14ac:dyDescent="0.4">
      <c r="A3" s="29" t="s">
        <v>37</v>
      </c>
      <c r="B3" s="40">
        <v>4.5766078392971345E-2</v>
      </c>
      <c r="D3" s="40">
        <v>4.7186351679923501E-2</v>
      </c>
    </row>
    <row r="4" spans="1:4" ht="21" x14ac:dyDescent="0.35">
      <c r="A4" s="29" t="s">
        <v>48</v>
      </c>
      <c r="B4" s="42">
        <v>1</v>
      </c>
      <c r="D4" s="42">
        <v>1</v>
      </c>
    </row>
    <row r="6" spans="1:4" ht="21" x14ac:dyDescent="0.35">
      <c r="A6" s="29" t="s">
        <v>49</v>
      </c>
      <c r="B6" s="31">
        <f>NORMDIST(B4,B2,B3,TRUE)</f>
        <v>1</v>
      </c>
      <c r="D6" s="31">
        <f>NORMDIST(D4,D2,D3,TRUE)</f>
        <v>1</v>
      </c>
    </row>
    <row r="7" spans="1:4" ht="21" x14ac:dyDescent="0.35">
      <c r="A7" s="29" t="s">
        <v>50</v>
      </c>
      <c r="B7" s="31">
        <f>1-B6</f>
        <v>0</v>
      </c>
      <c r="D7" s="31">
        <f>1-D6</f>
        <v>0</v>
      </c>
    </row>
    <row r="9" spans="1:4" ht="21" x14ac:dyDescent="0.35">
      <c r="A9" s="33" t="s">
        <v>56</v>
      </c>
    </row>
    <row r="10" spans="1:4" ht="21" x14ac:dyDescent="0.35">
      <c r="A10" s="33" t="s">
        <v>53</v>
      </c>
      <c r="B10" t="b">
        <f>IF(B7&lt;0.8,B7&gt;0.8,B7&lt;0.8)</f>
        <v>0</v>
      </c>
      <c r="D10" t="b">
        <f t="shared" ref="D10" si="0">IF(D7&lt;0.8,D7&gt;0.8,D7&lt;0.8)</f>
        <v>0</v>
      </c>
    </row>
    <row r="11" spans="1:4" ht="21" x14ac:dyDescent="0.35">
      <c r="A11" s="33" t="s">
        <v>54</v>
      </c>
      <c r="B11" t="b">
        <f>IF(B6&lt;0.8,B6&lt;0.8,B6&gt;0.8)</f>
        <v>1</v>
      </c>
      <c r="D11" t="b">
        <f>IF(D6&lt;0.8,D6&lt;0.8,D6&gt;0.8)</f>
        <v>1</v>
      </c>
    </row>
    <row r="12" spans="1:4" ht="21" x14ac:dyDescent="0.35">
      <c r="A12" s="33" t="s">
        <v>55</v>
      </c>
      <c r="B12" t="b">
        <f>IF(B6=0.8,B6=0.8,"B6=/.8"=TRUE)</f>
        <v>0</v>
      </c>
      <c r="D12" t="b">
        <f t="shared" ref="D12" si="1">IF(D6=0.8,D6=0.8,"B6=/.8"=TRUE)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D29687-3557-402E-B33D-E689A4BA30ED}">
  <dimension ref="A1"/>
  <sheetViews>
    <sheetView workbookViewId="0">
      <selection activeCell="T23" sqref="T23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FEE765-5A07-4362-99D3-A7418EA1A926}">
  <dimension ref="A1:O506"/>
  <sheetViews>
    <sheetView workbookViewId="0">
      <pane xSplit="4" ySplit="1" topLeftCell="E11" activePane="bottomRight" state="frozen"/>
      <selection pane="topRight" activeCell="E1" sqref="E1"/>
      <selection pane="bottomLeft" activeCell="A2" sqref="A2"/>
      <selection pane="bottomRight" activeCell="R26" sqref="R26"/>
    </sheetView>
  </sheetViews>
  <sheetFormatPr defaultRowHeight="15" x14ac:dyDescent="0.25"/>
  <sheetData>
    <row r="1" spans="1:15" x14ac:dyDescent="0.25">
      <c r="A1" t="s">
        <v>67</v>
      </c>
      <c r="B1" t="s">
        <v>68</v>
      </c>
      <c r="C1" t="s">
        <v>0</v>
      </c>
      <c r="D1" t="s">
        <v>69</v>
      </c>
      <c r="E1" t="s">
        <v>70</v>
      </c>
      <c r="F1" t="s">
        <v>71</v>
      </c>
      <c r="G1" t="s">
        <v>72</v>
      </c>
      <c r="H1" t="s">
        <v>73</v>
      </c>
      <c r="I1" t="s">
        <v>74</v>
      </c>
      <c r="J1" t="s">
        <v>75</v>
      </c>
      <c r="K1" t="s">
        <v>76</v>
      </c>
      <c r="L1" t="s">
        <v>77</v>
      </c>
      <c r="M1" t="s">
        <v>78</v>
      </c>
      <c r="N1" t="s">
        <v>79</v>
      </c>
      <c r="O1" t="s">
        <v>80</v>
      </c>
    </row>
    <row r="2" spans="1:15" x14ac:dyDescent="0.25">
      <c r="A2" t="s">
        <v>391</v>
      </c>
      <c r="B2" t="s">
        <v>392</v>
      </c>
      <c r="C2" t="s">
        <v>107</v>
      </c>
      <c r="D2">
        <v>404.9</v>
      </c>
      <c r="F2">
        <v>525.84</v>
      </c>
      <c r="G2">
        <v>0.77</v>
      </c>
      <c r="H2">
        <v>48.67</v>
      </c>
      <c r="I2">
        <v>352.96</v>
      </c>
      <c r="J2">
        <v>521.51</v>
      </c>
      <c r="K2">
        <v>11.65</v>
      </c>
      <c r="L2">
        <v>0.20480999999999999</v>
      </c>
      <c r="M2">
        <v>3.03</v>
      </c>
      <c r="N2">
        <v>8.4600000000000009</v>
      </c>
      <c r="O2" t="s">
        <v>393</v>
      </c>
    </row>
    <row r="3" spans="1:15" x14ac:dyDescent="0.25">
      <c r="A3" t="s">
        <v>1053</v>
      </c>
      <c r="B3" t="s">
        <v>1054</v>
      </c>
      <c r="C3" t="s">
        <v>94</v>
      </c>
      <c r="D3">
        <v>141.43</v>
      </c>
      <c r="F3">
        <v>328.91</v>
      </c>
      <c r="G3">
        <v>0.43</v>
      </c>
      <c r="H3">
        <v>6.23</v>
      </c>
      <c r="I3">
        <v>84.5</v>
      </c>
      <c r="J3">
        <v>145.94999999999999</v>
      </c>
      <c r="K3">
        <v>60.87</v>
      </c>
      <c r="L3">
        <v>0.43731999999999999</v>
      </c>
      <c r="M3">
        <v>6.92</v>
      </c>
      <c r="N3">
        <v>22.78</v>
      </c>
      <c r="O3" t="s">
        <v>1055</v>
      </c>
    </row>
    <row r="4" spans="1:15" x14ac:dyDescent="0.25">
      <c r="A4" t="s">
        <v>1278</v>
      </c>
      <c r="B4" t="s">
        <v>1279</v>
      </c>
      <c r="C4" t="s">
        <v>94</v>
      </c>
      <c r="D4">
        <v>82.97</v>
      </c>
      <c r="F4">
        <v>319.12</v>
      </c>
      <c r="G4">
        <v>0.26</v>
      </c>
      <c r="H4">
        <v>10.7</v>
      </c>
      <c r="I4">
        <v>66.430000000000007</v>
      </c>
      <c r="J4">
        <v>84.48</v>
      </c>
      <c r="K4">
        <v>58.16</v>
      </c>
      <c r="L4">
        <v>0.69647000000000003</v>
      </c>
      <c r="M4">
        <v>6.89</v>
      </c>
      <c r="N4">
        <v>7.71</v>
      </c>
      <c r="O4" t="s">
        <v>1280</v>
      </c>
    </row>
    <row r="5" spans="1:15" x14ac:dyDescent="0.25">
      <c r="A5" t="s">
        <v>808</v>
      </c>
      <c r="B5" t="s">
        <v>809</v>
      </c>
      <c r="C5" t="s">
        <v>87</v>
      </c>
      <c r="D5">
        <v>133.38999999999999</v>
      </c>
      <c r="F5">
        <v>247.02</v>
      </c>
      <c r="G5">
        <v>0.54</v>
      </c>
      <c r="H5">
        <v>2.2200000000000002</v>
      </c>
      <c r="I5">
        <v>60.3</v>
      </c>
      <c r="J5">
        <v>137.76</v>
      </c>
      <c r="K5">
        <v>25.27</v>
      </c>
      <c r="L5">
        <v>0.19084999999999999</v>
      </c>
      <c r="M5">
        <v>23.02</v>
      </c>
      <c r="N5">
        <v>60.5</v>
      </c>
      <c r="O5" t="s">
        <v>810</v>
      </c>
    </row>
    <row r="6" spans="1:15" x14ac:dyDescent="0.25">
      <c r="A6" t="s">
        <v>598</v>
      </c>
      <c r="B6" t="s">
        <v>599</v>
      </c>
      <c r="C6" t="s">
        <v>186</v>
      </c>
      <c r="D6">
        <v>375.24</v>
      </c>
      <c r="E6">
        <v>1.93</v>
      </c>
      <c r="F6">
        <v>209.05</v>
      </c>
      <c r="G6">
        <v>1.79</v>
      </c>
      <c r="H6">
        <v>61.14</v>
      </c>
      <c r="I6">
        <v>299.29000000000002</v>
      </c>
      <c r="J6">
        <v>391.07</v>
      </c>
      <c r="K6">
        <v>26.88</v>
      </c>
      <c r="L6">
        <v>1.5</v>
      </c>
      <c r="M6">
        <v>7.49</v>
      </c>
      <c r="N6">
        <v>6.18</v>
      </c>
      <c r="O6" t="s">
        <v>600</v>
      </c>
    </row>
    <row r="7" spans="1:15" x14ac:dyDescent="0.25">
      <c r="A7" t="s">
        <v>1001</v>
      </c>
      <c r="B7" t="s">
        <v>1002</v>
      </c>
      <c r="C7" t="s">
        <v>94</v>
      </c>
      <c r="D7">
        <v>73.84</v>
      </c>
      <c r="E7">
        <v>1.97</v>
      </c>
      <c r="F7">
        <v>179.66</v>
      </c>
      <c r="G7">
        <v>0.41</v>
      </c>
      <c r="H7">
        <v>11.86</v>
      </c>
      <c r="I7">
        <v>45.9</v>
      </c>
      <c r="J7">
        <v>76.5</v>
      </c>
      <c r="K7">
        <v>15.98</v>
      </c>
      <c r="L7">
        <v>0.92510000000000003</v>
      </c>
      <c r="M7">
        <v>5.22</v>
      </c>
      <c r="N7">
        <v>6.23</v>
      </c>
      <c r="O7" t="s">
        <v>1003</v>
      </c>
    </row>
    <row r="8" spans="1:15" x14ac:dyDescent="0.25">
      <c r="A8" t="s">
        <v>166</v>
      </c>
      <c r="B8" t="s">
        <v>167</v>
      </c>
      <c r="C8" t="s">
        <v>107</v>
      </c>
      <c r="D8">
        <v>846.02</v>
      </c>
      <c r="F8">
        <v>172.66</v>
      </c>
      <c r="G8">
        <v>4.9000000000000004</v>
      </c>
      <c r="H8">
        <v>40.43</v>
      </c>
      <c r="I8">
        <v>538.58000000000004</v>
      </c>
      <c r="J8">
        <v>860.86</v>
      </c>
      <c r="K8">
        <v>403.7</v>
      </c>
      <c r="L8">
        <v>11.67</v>
      </c>
      <c r="M8">
        <v>2.97</v>
      </c>
      <c r="N8">
        <v>20.94</v>
      </c>
      <c r="O8" t="s">
        <v>168</v>
      </c>
    </row>
    <row r="9" spans="1:15" x14ac:dyDescent="0.25">
      <c r="A9" t="s">
        <v>1041</v>
      </c>
      <c r="B9" t="s">
        <v>1042</v>
      </c>
      <c r="C9" t="s">
        <v>118</v>
      </c>
      <c r="D9">
        <v>70.930000000000007</v>
      </c>
      <c r="E9">
        <v>1.8</v>
      </c>
      <c r="F9">
        <v>110.83</v>
      </c>
      <c r="G9">
        <v>0.64</v>
      </c>
      <c r="H9">
        <v>32.6</v>
      </c>
      <c r="I9">
        <v>61.19</v>
      </c>
      <c r="J9">
        <v>72.52</v>
      </c>
      <c r="K9">
        <v>11.83</v>
      </c>
      <c r="L9">
        <v>1.1599999999999999</v>
      </c>
      <c r="M9">
        <v>3.21</v>
      </c>
      <c r="N9">
        <v>2.19</v>
      </c>
      <c r="O9" t="s">
        <v>1043</v>
      </c>
    </row>
    <row r="10" spans="1:15" x14ac:dyDescent="0.25">
      <c r="A10" t="s">
        <v>313</v>
      </c>
      <c r="B10" t="s">
        <v>314</v>
      </c>
      <c r="C10" t="s">
        <v>87</v>
      </c>
      <c r="D10">
        <v>24.48</v>
      </c>
      <c r="F10">
        <v>97.92</v>
      </c>
      <c r="G10">
        <v>0.25</v>
      </c>
      <c r="H10">
        <v>4.9400000000000004</v>
      </c>
      <c r="I10">
        <v>17.13</v>
      </c>
      <c r="J10">
        <v>25.65</v>
      </c>
      <c r="K10">
        <v>33.380000000000003</v>
      </c>
      <c r="L10">
        <v>2.2000000000000002</v>
      </c>
      <c r="M10">
        <v>4.03</v>
      </c>
      <c r="N10">
        <v>5.01</v>
      </c>
      <c r="O10" t="s">
        <v>315</v>
      </c>
    </row>
    <row r="11" spans="1:15" x14ac:dyDescent="0.25">
      <c r="A11" t="s">
        <v>472</v>
      </c>
      <c r="B11" t="s">
        <v>473</v>
      </c>
      <c r="C11" t="s">
        <v>186</v>
      </c>
      <c r="D11">
        <v>91.5</v>
      </c>
      <c r="E11">
        <v>4.1399999999999997</v>
      </c>
      <c r="F11">
        <v>96.32</v>
      </c>
      <c r="G11">
        <v>0.95</v>
      </c>
      <c r="H11">
        <v>20.96</v>
      </c>
      <c r="I11">
        <v>79.38</v>
      </c>
      <c r="J11">
        <v>102.82</v>
      </c>
      <c r="K11">
        <v>32.99</v>
      </c>
      <c r="L11">
        <v>2.0699999999999998</v>
      </c>
      <c r="M11">
        <v>8.4600000000000009</v>
      </c>
      <c r="N11">
        <v>4.3899999999999997</v>
      </c>
      <c r="O11" t="s">
        <v>474</v>
      </c>
    </row>
    <row r="12" spans="1:15" x14ac:dyDescent="0.25">
      <c r="A12" t="s">
        <v>1544</v>
      </c>
      <c r="B12" t="s">
        <v>1545</v>
      </c>
      <c r="C12" t="s">
        <v>128</v>
      </c>
      <c r="D12">
        <v>50.9</v>
      </c>
      <c r="E12">
        <v>2.96</v>
      </c>
      <c r="F12">
        <v>94.61</v>
      </c>
      <c r="G12">
        <v>0.54</v>
      </c>
      <c r="H12">
        <v>38.020000000000003</v>
      </c>
      <c r="I12">
        <v>31.05</v>
      </c>
      <c r="J12">
        <v>56.12</v>
      </c>
      <c r="K12">
        <v>12.79</v>
      </c>
      <c r="L12">
        <v>2.16</v>
      </c>
      <c r="M12">
        <v>0.93</v>
      </c>
      <c r="N12">
        <v>1.37</v>
      </c>
      <c r="O12" t="s">
        <v>1546</v>
      </c>
    </row>
    <row r="13" spans="1:15" x14ac:dyDescent="0.25">
      <c r="A13" t="s">
        <v>879</v>
      </c>
      <c r="B13" t="s">
        <v>880</v>
      </c>
      <c r="C13" t="s">
        <v>208</v>
      </c>
      <c r="D13">
        <v>21.63</v>
      </c>
      <c r="E13">
        <v>2.2999999999999998</v>
      </c>
      <c r="F13">
        <v>87.93</v>
      </c>
      <c r="G13">
        <v>0.25</v>
      </c>
      <c r="H13">
        <v>15.44</v>
      </c>
      <c r="I13">
        <v>16.63</v>
      </c>
      <c r="J13">
        <v>23.36</v>
      </c>
      <c r="K13">
        <v>48.29</v>
      </c>
      <c r="L13">
        <v>6.16</v>
      </c>
      <c r="M13">
        <v>3.72</v>
      </c>
      <c r="N13">
        <v>1.41</v>
      </c>
      <c r="O13" t="s">
        <v>881</v>
      </c>
    </row>
    <row r="14" spans="1:15" x14ac:dyDescent="0.25">
      <c r="A14" t="s">
        <v>992</v>
      </c>
      <c r="B14" t="s">
        <v>993</v>
      </c>
      <c r="C14" t="s">
        <v>118</v>
      </c>
      <c r="D14">
        <v>53.35</v>
      </c>
      <c r="E14">
        <v>2.92</v>
      </c>
      <c r="F14">
        <v>84.68</v>
      </c>
      <c r="G14">
        <v>0.63</v>
      </c>
      <c r="H14">
        <v>61.44</v>
      </c>
      <c r="I14">
        <v>36.17</v>
      </c>
      <c r="J14">
        <v>58.09</v>
      </c>
      <c r="K14">
        <v>58.01</v>
      </c>
      <c r="L14">
        <v>1.57</v>
      </c>
      <c r="M14">
        <v>0.93</v>
      </c>
      <c r="N14">
        <v>0.88</v>
      </c>
      <c r="O14" t="s">
        <v>994</v>
      </c>
    </row>
    <row r="15" spans="1:15" x14ac:dyDescent="0.25">
      <c r="A15" t="s">
        <v>840</v>
      </c>
      <c r="B15" t="s">
        <v>841</v>
      </c>
      <c r="C15" t="s">
        <v>186</v>
      </c>
      <c r="D15">
        <v>35.79</v>
      </c>
      <c r="E15">
        <v>6.05</v>
      </c>
      <c r="F15">
        <v>84.41</v>
      </c>
      <c r="G15">
        <v>0.42</v>
      </c>
      <c r="H15">
        <v>7.34</v>
      </c>
      <c r="I15">
        <v>30.32</v>
      </c>
      <c r="J15">
        <v>41.5</v>
      </c>
      <c r="K15">
        <v>9.44</v>
      </c>
      <c r="L15">
        <v>1.1100000000000001</v>
      </c>
      <c r="M15">
        <v>2.71</v>
      </c>
      <c r="N15">
        <v>4.92</v>
      </c>
      <c r="O15" t="s">
        <v>842</v>
      </c>
    </row>
    <row r="16" spans="1:15" x14ac:dyDescent="0.25">
      <c r="A16" t="s">
        <v>1026</v>
      </c>
      <c r="B16" t="s">
        <v>1027</v>
      </c>
      <c r="C16" t="s">
        <v>118</v>
      </c>
      <c r="D16">
        <v>112.66</v>
      </c>
      <c r="E16">
        <v>1.35</v>
      </c>
      <c r="F16">
        <v>82.84</v>
      </c>
      <c r="G16">
        <v>1.36</v>
      </c>
      <c r="H16">
        <v>-6.42</v>
      </c>
      <c r="I16">
        <v>87.3</v>
      </c>
      <c r="J16">
        <v>114.03</v>
      </c>
      <c r="K16">
        <v>21.5</v>
      </c>
      <c r="L16">
        <v>1.64</v>
      </c>
      <c r="M16">
        <v>5.94</v>
      </c>
      <c r="O16" t="s">
        <v>1028</v>
      </c>
    </row>
    <row r="17" spans="1:15" x14ac:dyDescent="0.25">
      <c r="A17" t="s">
        <v>912</v>
      </c>
      <c r="B17" t="s">
        <v>913</v>
      </c>
      <c r="C17" t="s">
        <v>118</v>
      </c>
      <c r="D17">
        <v>26.66</v>
      </c>
      <c r="E17">
        <v>0.94</v>
      </c>
      <c r="F17">
        <v>79.11</v>
      </c>
      <c r="G17">
        <v>0.34</v>
      </c>
      <c r="H17">
        <v>28.18</v>
      </c>
      <c r="I17">
        <v>14.31</v>
      </c>
      <c r="J17">
        <v>27.33</v>
      </c>
      <c r="K17">
        <v>9.59</v>
      </c>
      <c r="L17">
        <v>1.25</v>
      </c>
      <c r="M17">
        <v>0.88</v>
      </c>
      <c r="N17">
        <v>0.94</v>
      </c>
      <c r="O17" t="s">
        <v>914</v>
      </c>
    </row>
    <row r="18" spans="1:15" x14ac:dyDescent="0.25">
      <c r="A18" t="s">
        <v>1589</v>
      </c>
      <c r="B18" t="s">
        <v>1590</v>
      </c>
      <c r="C18" t="s">
        <v>87</v>
      </c>
      <c r="D18">
        <v>117.07</v>
      </c>
      <c r="E18">
        <v>0.81</v>
      </c>
      <c r="F18">
        <v>77.53</v>
      </c>
      <c r="G18">
        <v>1.51</v>
      </c>
      <c r="H18">
        <v>48.2</v>
      </c>
      <c r="I18">
        <v>95.63</v>
      </c>
      <c r="J18">
        <v>133.21</v>
      </c>
      <c r="K18">
        <v>23.54</v>
      </c>
      <c r="L18">
        <v>2.8</v>
      </c>
      <c r="M18">
        <v>3.07</v>
      </c>
      <c r="N18">
        <v>2.4300000000000002</v>
      </c>
      <c r="O18" t="s">
        <v>1591</v>
      </c>
    </row>
    <row r="19" spans="1:15" x14ac:dyDescent="0.25">
      <c r="A19" t="s">
        <v>307</v>
      </c>
      <c r="B19" t="s">
        <v>308</v>
      </c>
      <c r="C19" t="s">
        <v>107</v>
      </c>
      <c r="D19">
        <v>41.69</v>
      </c>
      <c r="E19">
        <v>1.3</v>
      </c>
      <c r="F19">
        <v>75.8</v>
      </c>
      <c r="G19">
        <v>0.55000000000000004</v>
      </c>
      <c r="H19">
        <v>15.16</v>
      </c>
      <c r="I19">
        <v>27.52</v>
      </c>
      <c r="J19">
        <v>43.43</v>
      </c>
      <c r="K19">
        <v>8.8699999999999992</v>
      </c>
      <c r="L19">
        <v>0.80759999999999998</v>
      </c>
      <c r="M19">
        <v>0.98</v>
      </c>
      <c r="N19">
        <v>2.76</v>
      </c>
      <c r="O19" t="s">
        <v>309</v>
      </c>
    </row>
    <row r="20" spans="1:15" x14ac:dyDescent="0.25">
      <c r="A20" t="s">
        <v>139</v>
      </c>
      <c r="B20" t="s">
        <v>140</v>
      </c>
      <c r="C20" t="s">
        <v>87</v>
      </c>
      <c r="D20">
        <v>129.18</v>
      </c>
      <c r="F20">
        <v>73.400000000000006</v>
      </c>
      <c r="G20">
        <v>1.76</v>
      </c>
      <c r="H20">
        <v>38.81</v>
      </c>
      <c r="I20">
        <v>109.12</v>
      </c>
      <c r="J20">
        <v>162</v>
      </c>
      <c r="K20">
        <v>29.02</v>
      </c>
      <c r="L20">
        <v>1.17</v>
      </c>
      <c r="M20">
        <v>9.7100000000000009</v>
      </c>
      <c r="N20">
        <v>3.44</v>
      </c>
      <c r="O20" t="s">
        <v>141</v>
      </c>
    </row>
    <row r="21" spans="1:15" x14ac:dyDescent="0.25">
      <c r="A21" t="s">
        <v>616</v>
      </c>
      <c r="B21" t="s">
        <v>617</v>
      </c>
      <c r="C21" t="s">
        <v>107</v>
      </c>
      <c r="D21">
        <v>122.39</v>
      </c>
      <c r="E21">
        <v>0.93</v>
      </c>
      <c r="F21">
        <v>67.25</v>
      </c>
      <c r="G21">
        <v>1.82</v>
      </c>
      <c r="H21">
        <v>27.54</v>
      </c>
      <c r="I21">
        <v>96.58</v>
      </c>
      <c r="J21">
        <v>133.55000000000001</v>
      </c>
      <c r="K21">
        <v>18.34</v>
      </c>
      <c r="L21">
        <v>1.07</v>
      </c>
      <c r="M21">
        <v>2.0699999999999998</v>
      </c>
      <c r="N21">
        <v>4.41</v>
      </c>
      <c r="O21" t="s">
        <v>618</v>
      </c>
    </row>
    <row r="22" spans="1:15" x14ac:dyDescent="0.25">
      <c r="A22" t="s">
        <v>1236</v>
      </c>
      <c r="B22" t="s">
        <v>1237</v>
      </c>
      <c r="C22" t="s">
        <v>94</v>
      </c>
      <c r="D22">
        <v>81.97</v>
      </c>
      <c r="F22">
        <v>62.57</v>
      </c>
      <c r="G22">
        <v>1.31</v>
      </c>
      <c r="H22">
        <v>7.12</v>
      </c>
      <c r="I22">
        <v>68.540000000000006</v>
      </c>
      <c r="J22">
        <v>85.01</v>
      </c>
      <c r="K22">
        <v>14.61</v>
      </c>
      <c r="L22">
        <v>0.39837</v>
      </c>
      <c r="M22">
        <v>6.29</v>
      </c>
      <c r="N22">
        <v>11.53</v>
      </c>
      <c r="O22" t="s">
        <v>1238</v>
      </c>
    </row>
    <row r="23" spans="1:15" x14ac:dyDescent="0.25">
      <c r="A23" t="s">
        <v>799</v>
      </c>
      <c r="B23" t="s">
        <v>800</v>
      </c>
      <c r="C23" t="s">
        <v>87</v>
      </c>
      <c r="D23">
        <v>147.03</v>
      </c>
      <c r="F23">
        <v>60.26</v>
      </c>
      <c r="G23">
        <v>2.44</v>
      </c>
      <c r="H23">
        <v>-1.23</v>
      </c>
      <c r="I23">
        <v>72.290000000000006</v>
      </c>
      <c r="J23">
        <v>148.22</v>
      </c>
      <c r="K23">
        <v>12.94</v>
      </c>
      <c r="L23">
        <v>0.43068000000000001</v>
      </c>
      <c r="M23">
        <v>7.29</v>
      </c>
      <c r="O23" t="s">
        <v>801</v>
      </c>
    </row>
    <row r="24" spans="1:15" x14ac:dyDescent="0.25">
      <c r="A24" t="s">
        <v>724</v>
      </c>
      <c r="B24" t="s">
        <v>725</v>
      </c>
      <c r="C24" t="s">
        <v>94</v>
      </c>
      <c r="D24">
        <v>80.89</v>
      </c>
      <c r="E24">
        <v>0.05</v>
      </c>
      <c r="F24">
        <v>58.24</v>
      </c>
      <c r="G24">
        <v>1.39</v>
      </c>
      <c r="H24">
        <v>17.29</v>
      </c>
      <c r="I24">
        <v>58.11</v>
      </c>
      <c r="J24">
        <v>81.56</v>
      </c>
      <c r="K24">
        <v>12.31</v>
      </c>
      <c r="L24">
        <v>0.98934999999999995</v>
      </c>
      <c r="M24">
        <v>3.23</v>
      </c>
      <c r="N24">
        <v>4.6399999999999997</v>
      </c>
      <c r="O24" t="s">
        <v>726</v>
      </c>
    </row>
    <row r="25" spans="1:15" x14ac:dyDescent="0.25">
      <c r="A25" t="s">
        <v>184</v>
      </c>
      <c r="B25" t="s">
        <v>185</v>
      </c>
      <c r="C25" t="s">
        <v>186</v>
      </c>
      <c r="D25">
        <v>114.7</v>
      </c>
      <c r="E25">
        <v>2.0099999999999998</v>
      </c>
      <c r="F25">
        <v>57.93</v>
      </c>
      <c r="G25">
        <v>1.98</v>
      </c>
      <c r="H25">
        <v>15.84</v>
      </c>
      <c r="I25">
        <v>93.69</v>
      </c>
      <c r="J25">
        <v>118.26</v>
      </c>
      <c r="K25">
        <v>49</v>
      </c>
      <c r="L25">
        <v>3.46</v>
      </c>
      <c r="M25">
        <v>8.4700000000000006</v>
      </c>
      <c r="N25">
        <v>7.24</v>
      </c>
      <c r="O25" t="s">
        <v>187</v>
      </c>
    </row>
    <row r="26" spans="1:15" x14ac:dyDescent="0.25">
      <c r="A26" t="s">
        <v>1559</v>
      </c>
      <c r="B26" t="s">
        <v>1560</v>
      </c>
      <c r="C26" t="s">
        <v>118</v>
      </c>
      <c r="D26">
        <v>127.63</v>
      </c>
      <c r="E26">
        <v>1.63</v>
      </c>
      <c r="F26">
        <v>56.47</v>
      </c>
      <c r="G26">
        <v>2.2599999999999998</v>
      </c>
      <c r="H26">
        <v>78.47</v>
      </c>
      <c r="I26">
        <v>112.59</v>
      </c>
      <c r="J26">
        <v>133.4</v>
      </c>
      <c r="K26">
        <v>17.45</v>
      </c>
      <c r="L26">
        <v>1.58</v>
      </c>
      <c r="M26">
        <v>2.2599999999999998</v>
      </c>
      <c r="N26">
        <v>1.64</v>
      </c>
      <c r="O26" t="s">
        <v>1561</v>
      </c>
    </row>
    <row r="27" spans="1:15" x14ac:dyDescent="0.25">
      <c r="A27" t="s">
        <v>805</v>
      </c>
      <c r="B27" t="s">
        <v>806</v>
      </c>
      <c r="C27" t="s">
        <v>87</v>
      </c>
      <c r="D27">
        <v>165.58</v>
      </c>
      <c r="F27">
        <v>53.93</v>
      </c>
      <c r="G27">
        <v>3.07</v>
      </c>
      <c r="H27">
        <v>15.03</v>
      </c>
      <c r="I27">
        <v>119.37</v>
      </c>
      <c r="J27">
        <v>186.88</v>
      </c>
      <c r="K27">
        <v>24.22</v>
      </c>
      <c r="L27">
        <v>0.71877999999999997</v>
      </c>
      <c r="M27">
        <v>10.17</v>
      </c>
      <c r="N27">
        <v>11.09</v>
      </c>
      <c r="O27" t="s">
        <v>807</v>
      </c>
    </row>
    <row r="28" spans="1:15" x14ac:dyDescent="0.25">
      <c r="A28" t="s">
        <v>126</v>
      </c>
      <c r="B28" t="s">
        <v>127</v>
      </c>
      <c r="C28" t="s">
        <v>128</v>
      </c>
      <c r="D28">
        <v>139.63999999999999</v>
      </c>
      <c r="E28">
        <v>2.72</v>
      </c>
      <c r="F28">
        <v>53.77</v>
      </c>
      <c r="G28">
        <v>2.6</v>
      </c>
      <c r="H28">
        <v>32.909999999999997</v>
      </c>
      <c r="I28">
        <v>123.05</v>
      </c>
      <c r="J28">
        <v>150.44999999999999</v>
      </c>
      <c r="K28">
        <v>30.38</v>
      </c>
      <c r="L28">
        <v>3.13</v>
      </c>
      <c r="M28">
        <v>3.18</v>
      </c>
      <c r="N28">
        <v>4.2300000000000004</v>
      </c>
      <c r="O28" t="s">
        <v>129</v>
      </c>
    </row>
    <row r="29" spans="1:15" x14ac:dyDescent="0.25">
      <c r="A29" t="s">
        <v>793</v>
      </c>
      <c r="B29" t="s">
        <v>794</v>
      </c>
      <c r="C29" t="s">
        <v>87</v>
      </c>
      <c r="D29">
        <v>217.95</v>
      </c>
      <c r="E29">
        <v>0.75</v>
      </c>
      <c r="F29">
        <v>53.55</v>
      </c>
      <c r="G29">
        <v>4.07</v>
      </c>
      <c r="H29">
        <v>71.569999999999993</v>
      </c>
      <c r="I29">
        <v>150</v>
      </c>
      <c r="J29">
        <v>218.93</v>
      </c>
      <c r="K29">
        <v>32.549999999999997</v>
      </c>
      <c r="L29">
        <v>2.06</v>
      </c>
      <c r="M29">
        <v>0.57999999999999996</v>
      </c>
      <c r="N29">
        <v>2.97</v>
      </c>
      <c r="O29" t="s">
        <v>795</v>
      </c>
    </row>
    <row r="30" spans="1:15" x14ac:dyDescent="0.25">
      <c r="A30" t="s">
        <v>175</v>
      </c>
      <c r="B30" t="s">
        <v>176</v>
      </c>
      <c r="C30" t="s">
        <v>111</v>
      </c>
      <c r="D30">
        <v>66.239999999999995</v>
      </c>
      <c r="E30">
        <v>3.55</v>
      </c>
      <c r="F30">
        <v>53.29</v>
      </c>
      <c r="G30">
        <v>1.24</v>
      </c>
      <c r="H30">
        <v>35.380000000000003</v>
      </c>
      <c r="I30">
        <v>57.89</v>
      </c>
      <c r="J30">
        <v>71.319999999999993</v>
      </c>
      <c r="K30">
        <v>32.57</v>
      </c>
      <c r="L30">
        <v>5.29</v>
      </c>
      <c r="M30">
        <v>1.99</v>
      </c>
      <c r="N30">
        <v>1.88</v>
      </c>
      <c r="O30" t="s">
        <v>177</v>
      </c>
    </row>
    <row r="31" spans="1:15" x14ac:dyDescent="0.25">
      <c r="A31" t="s">
        <v>1233</v>
      </c>
      <c r="B31" t="s">
        <v>1234</v>
      </c>
      <c r="C31" t="s">
        <v>186</v>
      </c>
      <c r="D31">
        <v>59.84</v>
      </c>
      <c r="E31">
        <v>4.1900000000000004</v>
      </c>
      <c r="F31">
        <v>52.96</v>
      </c>
      <c r="G31">
        <v>1.1299999999999999</v>
      </c>
      <c r="H31">
        <v>24.49</v>
      </c>
      <c r="I31">
        <v>52.72</v>
      </c>
      <c r="J31">
        <v>72.290000000000006</v>
      </c>
      <c r="K31">
        <v>15.57</v>
      </c>
      <c r="L31">
        <v>0.99763999999999997</v>
      </c>
      <c r="M31">
        <v>14.07</v>
      </c>
      <c r="N31">
        <v>2.44</v>
      </c>
      <c r="O31" t="s">
        <v>1235</v>
      </c>
    </row>
    <row r="32" spans="1:15" x14ac:dyDescent="0.25">
      <c r="A32" t="s">
        <v>268</v>
      </c>
      <c r="B32" t="s">
        <v>269</v>
      </c>
      <c r="C32" t="s">
        <v>128</v>
      </c>
      <c r="D32">
        <v>72.28</v>
      </c>
      <c r="E32">
        <v>0.7</v>
      </c>
      <c r="F32">
        <v>52</v>
      </c>
      <c r="G32">
        <v>1.39</v>
      </c>
      <c r="H32">
        <v>20.04</v>
      </c>
      <c r="I32">
        <v>66.41</v>
      </c>
      <c r="J32">
        <v>82.24</v>
      </c>
      <c r="K32">
        <v>12.63</v>
      </c>
      <c r="L32">
        <v>1.28</v>
      </c>
      <c r="M32">
        <v>1.39</v>
      </c>
      <c r="N32">
        <v>3.63</v>
      </c>
      <c r="O32" t="s">
        <v>270</v>
      </c>
    </row>
    <row r="33" spans="1:15" x14ac:dyDescent="0.25">
      <c r="A33" t="s">
        <v>102</v>
      </c>
      <c r="B33" t="s">
        <v>103</v>
      </c>
      <c r="C33" t="s">
        <v>94</v>
      </c>
      <c r="D33">
        <v>119.98</v>
      </c>
      <c r="E33">
        <v>0</v>
      </c>
      <c r="F33">
        <v>51.72</v>
      </c>
      <c r="G33">
        <v>2.3199999999999998</v>
      </c>
      <c r="H33">
        <v>15.02</v>
      </c>
      <c r="I33">
        <v>83.25</v>
      </c>
      <c r="J33">
        <v>120.69</v>
      </c>
      <c r="K33">
        <v>59.28</v>
      </c>
      <c r="L33">
        <v>1.82</v>
      </c>
      <c r="M33">
        <v>10.14</v>
      </c>
      <c r="N33">
        <v>8</v>
      </c>
      <c r="O33" t="s">
        <v>104</v>
      </c>
    </row>
    <row r="34" spans="1:15" x14ac:dyDescent="0.25">
      <c r="A34" t="s">
        <v>1428</v>
      </c>
      <c r="B34" t="s">
        <v>1429</v>
      </c>
      <c r="C34" t="s">
        <v>107</v>
      </c>
      <c r="D34">
        <v>41.31</v>
      </c>
      <c r="F34">
        <v>50.38</v>
      </c>
      <c r="G34">
        <v>0.82</v>
      </c>
      <c r="H34">
        <v>10.42</v>
      </c>
      <c r="I34">
        <v>40.450000000000003</v>
      </c>
      <c r="J34">
        <v>71.69</v>
      </c>
      <c r="K34">
        <v>5.96</v>
      </c>
      <c r="L34">
        <v>0.215</v>
      </c>
      <c r="M34">
        <v>4.05</v>
      </c>
      <c r="N34">
        <v>3.99</v>
      </c>
      <c r="O34" t="s">
        <v>1430</v>
      </c>
    </row>
    <row r="35" spans="1:15" x14ac:dyDescent="0.25">
      <c r="A35" t="s">
        <v>361</v>
      </c>
      <c r="B35" t="s">
        <v>362</v>
      </c>
      <c r="C35" t="s">
        <v>87</v>
      </c>
      <c r="D35">
        <v>122.08</v>
      </c>
      <c r="F35">
        <v>49.03</v>
      </c>
      <c r="G35">
        <v>2.4900000000000002</v>
      </c>
      <c r="H35">
        <v>8.48</v>
      </c>
      <c r="I35">
        <v>94.39</v>
      </c>
      <c r="J35">
        <v>127</v>
      </c>
      <c r="K35">
        <v>94.97</v>
      </c>
      <c r="L35">
        <v>4.01</v>
      </c>
      <c r="M35">
        <v>8.56</v>
      </c>
      <c r="N35">
        <v>14.57</v>
      </c>
      <c r="O35" t="s">
        <v>363</v>
      </c>
    </row>
    <row r="36" spans="1:15" x14ac:dyDescent="0.25">
      <c r="A36" t="s">
        <v>514</v>
      </c>
      <c r="B36" t="s">
        <v>515</v>
      </c>
      <c r="C36" t="s">
        <v>186</v>
      </c>
      <c r="D36">
        <v>107.48</v>
      </c>
      <c r="E36">
        <v>3.43</v>
      </c>
      <c r="F36">
        <v>48.85</v>
      </c>
      <c r="G36">
        <v>2.2000000000000002</v>
      </c>
      <c r="H36">
        <v>25.68</v>
      </c>
      <c r="I36">
        <v>83.4</v>
      </c>
      <c r="J36">
        <v>113.21</v>
      </c>
      <c r="K36">
        <v>17.12</v>
      </c>
      <c r="L36">
        <v>1.17</v>
      </c>
      <c r="M36">
        <v>7.94</v>
      </c>
      <c r="N36">
        <v>4.1900000000000004</v>
      </c>
      <c r="O36" t="s">
        <v>516</v>
      </c>
    </row>
    <row r="37" spans="1:15" x14ac:dyDescent="0.25">
      <c r="A37" t="s">
        <v>1242</v>
      </c>
      <c r="B37" t="s">
        <v>1243</v>
      </c>
      <c r="C37" t="s">
        <v>87</v>
      </c>
      <c r="D37">
        <v>372.52</v>
      </c>
      <c r="F37">
        <v>48.39</v>
      </c>
      <c r="G37">
        <v>7.7</v>
      </c>
      <c r="H37">
        <v>42.19</v>
      </c>
      <c r="I37">
        <v>325.35000000000002</v>
      </c>
      <c r="J37">
        <v>452.96</v>
      </c>
      <c r="K37">
        <v>39.29</v>
      </c>
      <c r="L37">
        <v>1.44</v>
      </c>
      <c r="M37">
        <v>8.2899999999999991</v>
      </c>
      <c r="N37">
        <v>9.0500000000000007</v>
      </c>
      <c r="O37" t="s">
        <v>1244</v>
      </c>
    </row>
    <row r="38" spans="1:15" x14ac:dyDescent="0.25">
      <c r="A38" t="s">
        <v>85</v>
      </c>
      <c r="B38" t="s">
        <v>86</v>
      </c>
      <c r="C38" t="s">
        <v>87</v>
      </c>
      <c r="D38">
        <v>45</v>
      </c>
      <c r="E38">
        <v>2.34</v>
      </c>
      <c r="F38">
        <v>48.03</v>
      </c>
      <c r="G38">
        <v>0.94</v>
      </c>
      <c r="H38">
        <v>13.94</v>
      </c>
      <c r="I38">
        <v>36.76</v>
      </c>
      <c r="J38">
        <v>45.83</v>
      </c>
      <c r="K38">
        <v>77.760000000000005</v>
      </c>
      <c r="L38">
        <v>4.59</v>
      </c>
      <c r="M38">
        <v>3.74</v>
      </c>
      <c r="N38">
        <v>3.24</v>
      </c>
      <c r="O38" t="s">
        <v>88</v>
      </c>
    </row>
    <row r="39" spans="1:15" x14ac:dyDescent="0.25">
      <c r="A39" t="s">
        <v>1311</v>
      </c>
      <c r="B39" t="s">
        <v>1312</v>
      </c>
      <c r="C39" t="s">
        <v>186</v>
      </c>
      <c r="D39">
        <v>112.12</v>
      </c>
      <c r="E39">
        <v>2.76</v>
      </c>
      <c r="F39">
        <v>47.98</v>
      </c>
      <c r="G39">
        <v>2.34</v>
      </c>
      <c r="H39">
        <v>70.63</v>
      </c>
      <c r="I39">
        <v>91.03</v>
      </c>
      <c r="J39">
        <v>120.63</v>
      </c>
      <c r="K39">
        <v>11.28</v>
      </c>
      <c r="L39">
        <v>0.98258999999999996</v>
      </c>
      <c r="M39">
        <v>6.37</v>
      </c>
      <c r="N39">
        <v>1.6</v>
      </c>
      <c r="O39" t="s">
        <v>1313</v>
      </c>
    </row>
    <row r="40" spans="1:15" x14ac:dyDescent="0.25">
      <c r="A40" t="s">
        <v>646</v>
      </c>
      <c r="B40" t="s">
        <v>647</v>
      </c>
      <c r="C40" t="s">
        <v>94</v>
      </c>
      <c r="D40">
        <v>82.64</v>
      </c>
      <c r="E40">
        <v>1.4</v>
      </c>
      <c r="F40">
        <v>47.96</v>
      </c>
      <c r="G40">
        <v>1.72</v>
      </c>
      <c r="H40">
        <v>29.7</v>
      </c>
      <c r="I40">
        <v>59.11</v>
      </c>
      <c r="J40">
        <v>83.86</v>
      </c>
      <c r="K40">
        <v>27.17</v>
      </c>
      <c r="L40">
        <v>2.27</v>
      </c>
      <c r="M40">
        <v>2.94</v>
      </c>
      <c r="N40">
        <v>2.78</v>
      </c>
      <c r="O40" t="s">
        <v>648</v>
      </c>
    </row>
    <row r="41" spans="1:15" x14ac:dyDescent="0.25">
      <c r="A41" t="s">
        <v>1038</v>
      </c>
      <c r="B41" t="s">
        <v>1039</v>
      </c>
      <c r="C41" t="s">
        <v>87</v>
      </c>
      <c r="D41">
        <v>43.33</v>
      </c>
      <c r="E41">
        <v>0</v>
      </c>
      <c r="F41">
        <v>47.1</v>
      </c>
      <c r="G41">
        <v>0.92</v>
      </c>
      <c r="H41">
        <v>20.76</v>
      </c>
      <c r="I41">
        <v>33.6</v>
      </c>
      <c r="J41">
        <v>50.4</v>
      </c>
      <c r="K41">
        <v>23.2</v>
      </c>
      <c r="L41">
        <v>3.53</v>
      </c>
      <c r="M41">
        <v>2.13</v>
      </c>
      <c r="N41">
        <v>2.12</v>
      </c>
      <c r="O41" t="s">
        <v>1040</v>
      </c>
    </row>
    <row r="42" spans="1:15" x14ac:dyDescent="0.25">
      <c r="A42" t="s">
        <v>989</v>
      </c>
      <c r="B42" t="s">
        <v>990</v>
      </c>
      <c r="C42" t="s">
        <v>87</v>
      </c>
      <c r="D42">
        <v>65.959999999999994</v>
      </c>
      <c r="E42">
        <v>2.82</v>
      </c>
      <c r="F42">
        <v>46.78</v>
      </c>
      <c r="G42">
        <v>1.41</v>
      </c>
      <c r="H42">
        <v>14.58</v>
      </c>
      <c r="I42">
        <v>51.33</v>
      </c>
      <c r="J42">
        <v>66.8</v>
      </c>
      <c r="K42">
        <v>181.1</v>
      </c>
      <c r="L42">
        <v>12</v>
      </c>
      <c r="M42">
        <v>4.58</v>
      </c>
      <c r="N42">
        <v>4.5599999999999996</v>
      </c>
      <c r="O42" t="s">
        <v>991</v>
      </c>
    </row>
    <row r="43" spans="1:15" x14ac:dyDescent="0.25">
      <c r="A43" t="s">
        <v>1239</v>
      </c>
      <c r="B43" t="s">
        <v>1240</v>
      </c>
      <c r="C43" t="s">
        <v>186</v>
      </c>
      <c r="D43">
        <v>65.72</v>
      </c>
      <c r="E43">
        <v>2.95</v>
      </c>
      <c r="F43">
        <v>46.28</v>
      </c>
      <c r="G43">
        <v>1.42</v>
      </c>
      <c r="H43">
        <v>21.76</v>
      </c>
      <c r="I43">
        <v>65.16</v>
      </c>
      <c r="J43">
        <v>85.35</v>
      </c>
      <c r="K43">
        <v>6.84</v>
      </c>
      <c r="L43">
        <v>0.40427999999999997</v>
      </c>
      <c r="M43">
        <v>10.74</v>
      </c>
      <c r="N43">
        <v>3.06</v>
      </c>
      <c r="O43" t="s">
        <v>1241</v>
      </c>
    </row>
    <row r="44" spans="1:15" x14ac:dyDescent="0.25">
      <c r="A44" t="s">
        <v>1122</v>
      </c>
      <c r="B44" t="s">
        <v>1123</v>
      </c>
      <c r="C44" t="s">
        <v>83</v>
      </c>
      <c r="D44">
        <v>67.569999999999993</v>
      </c>
      <c r="E44">
        <v>1.4</v>
      </c>
      <c r="F44">
        <v>45.66</v>
      </c>
      <c r="G44">
        <v>1.48</v>
      </c>
      <c r="H44">
        <v>19.329999999999998</v>
      </c>
      <c r="I44">
        <v>48.17</v>
      </c>
      <c r="J44">
        <v>70.12</v>
      </c>
      <c r="K44">
        <v>23.71</v>
      </c>
      <c r="L44">
        <v>2.4300000000000002</v>
      </c>
      <c r="M44">
        <v>1.41</v>
      </c>
      <c r="N44">
        <v>3.53</v>
      </c>
      <c r="O44" t="s">
        <v>1124</v>
      </c>
    </row>
    <row r="45" spans="1:15" x14ac:dyDescent="0.25">
      <c r="A45" t="s">
        <v>1173</v>
      </c>
      <c r="B45" t="s">
        <v>1174</v>
      </c>
      <c r="C45" t="s">
        <v>107</v>
      </c>
      <c r="D45">
        <v>79.14</v>
      </c>
      <c r="E45">
        <v>2.5099999999999998</v>
      </c>
      <c r="F45">
        <v>45.25</v>
      </c>
      <c r="G45">
        <v>1.75</v>
      </c>
      <c r="H45">
        <v>43.92</v>
      </c>
      <c r="I45">
        <v>75.62</v>
      </c>
      <c r="J45">
        <v>114</v>
      </c>
      <c r="K45">
        <v>6.51</v>
      </c>
      <c r="L45">
        <v>1.01</v>
      </c>
      <c r="M45">
        <v>0.94</v>
      </c>
      <c r="N45">
        <v>1.82</v>
      </c>
      <c r="O45" t="s">
        <v>1175</v>
      </c>
    </row>
    <row r="46" spans="1:15" x14ac:dyDescent="0.25">
      <c r="A46" t="s">
        <v>1446</v>
      </c>
      <c r="B46" t="s">
        <v>1447</v>
      </c>
      <c r="C46" t="s">
        <v>107</v>
      </c>
      <c r="D46">
        <v>269.92</v>
      </c>
      <c r="E46">
        <v>0</v>
      </c>
      <c r="F46">
        <v>45.24</v>
      </c>
      <c r="G46">
        <v>5.97</v>
      </c>
      <c r="H46">
        <v>23.3</v>
      </c>
      <c r="I46">
        <v>158.21</v>
      </c>
      <c r="J46">
        <v>281.17</v>
      </c>
      <c r="K46">
        <v>16.8</v>
      </c>
      <c r="L46">
        <v>0.79708999999999997</v>
      </c>
      <c r="M46">
        <v>3.78</v>
      </c>
      <c r="N46">
        <v>11.83</v>
      </c>
      <c r="O46" t="s">
        <v>1448</v>
      </c>
    </row>
    <row r="47" spans="1:15" x14ac:dyDescent="0.25">
      <c r="A47" t="s">
        <v>1452</v>
      </c>
      <c r="B47" t="s">
        <v>1450</v>
      </c>
      <c r="C47" t="s">
        <v>107</v>
      </c>
      <c r="D47">
        <v>19.690000000000001</v>
      </c>
      <c r="F47">
        <v>44.25</v>
      </c>
      <c r="G47">
        <v>0.44</v>
      </c>
      <c r="H47">
        <v>4.63</v>
      </c>
      <c r="I47">
        <v>19.260000000000002</v>
      </c>
      <c r="J47">
        <v>47.94</v>
      </c>
      <c r="K47">
        <v>8.6300000000000008</v>
      </c>
      <c r="L47">
        <v>0.56223999999999996</v>
      </c>
      <c r="M47">
        <v>1.82</v>
      </c>
      <c r="N47">
        <v>4.33</v>
      </c>
      <c r="O47" t="s">
        <v>1453</v>
      </c>
    </row>
    <row r="48" spans="1:15" x14ac:dyDescent="0.25">
      <c r="A48" t="s">
        <v>628</v>
      </c>
      <c r="B48" t="s">
        <v>629</v>
      </c>
      <c r="C48" t="s">
        <v>208</v>
      </c>
      <c r="D48">
        <v>82.52</v>
      </c>
      <c r="E48">
        <v>3.64</v>
      </c>
      <c r="F48">
        <v>43.96</v>
      </c>
      <c r="G48">
        <v>1.88</v>
      </c>
      <c r="H48">
        <v>40.340000000000003</v>
      </c>
      <c r="I48">
        <v>80.760000000000005</v>
      </c>
      <c r="J48">
        <v>95.55</v>
      </c>
      <c r="K48">
        <v>342.17</v>
      </c>
      <c r="L48">
        <v>23.24</v>
      </c>
      <c r="M48">
        <v>1.74</v>
      </c>
      <c r="N48">
        <v>2.0499999999999998</v>
      </c>
      <c r="O48" t="s">
        <v>630</v>
      </c>
    </row>
    <row r="49" spans="1:15" x14ac:dyDescent="0.25">
      <c r="A49" t="s">
        <v>1565</v>
      </c>
      <c r="B49" t="s">
        <v>1566</v>
      </c>
      <c r="C49" t="s">
        <v>107</v>
      </c>
      <c r="D49">
        <v>99.46</v>
      </c>
      <c r="E49">
        <v>1.98</v>
      </c>
      <c r="F49">
        <v>41.79</v>
      </c>
      <c r="G49">
        <v>2.38</v>
      </c>
      <c r="H49">
        <v>1.55</v>
      </c>
      <c r="I49">
        <v>79.77</v>
      </c>
      <c r="J49">
        <v>109.5</v>
      </c>
      <c r="K49">
        <v>10.11</v>
      </c>
      <c r="L49">
        <v>0.95059000000000005</v>
      </c>
      <c r="M49">
        <v>2.2799999999999998</v>
      </c>
      <c r="N49">
        <v>64.59</v>
      </c>
      <c r="O49" t="s">
        <v>1567</v>
      </c>
    </row>
    <row r="50" spans="1:15" x14ac:dyDescent="0.25">
      <c r="A50" t="s">
        <v>310</v>
      </c>
      <c r="B50" t="s">
        <v>311</v>
      </c>
      <c r="C50" t="s">
        <v>186</v>
      </c>
      <c r="D50">
        <v>135.66</v>
      </c>
      <c r="E50">
        <v>2.21</v>
      </c>
      <c r="F50">
        <v>41.61</v>
      </c>
      <c r="G50">
        <v>3.26</v>
      </c>
      <c r="H50">
        <v>36.32</v>
      </c>
      <c r="I50">
        <v>113.69</v>
      </c>
      <c r="J50">
        <v>144.02000000000001</v>
      </c>
      <c r="K50">
        <v>20.87</v>
      </c>
      <c r="L50">
        <v>1.53</v>
      </c>
      <c r="M50">
        <v>8.14</v>
      </c>
      <c r="N50">
        <v>3.73</v>
      </c>
      <c r="O50" t="s">
        <v>312</v>
      </c>
    </row>
    <row r="51" spans="1:15" x14ac:dyDescent="0.25">
      <c r="A51" t="s">
        <v>664</v>
      </c>
      <c r="B51" t="s">
        <v>665</v>
      </c>
      <c r="C51" t="s">
        <v>83</v>
      </c>
      <c r="D51">
        <v>46</v>
      </c>
      <c r="E51">
        <v>1.63</v>
      </c>
      <c r="F51">
        <v>41.44</v>
      </c>
      <c r="G51">
        <v>1.1100000000000001</v>
      </c>
      <c r="H51">
        <v>12.7</v>
      </c>
      <c r="I51">
        <v>39.130000000000003</v>
      </c>
      <c r="J51">
        <v>52.5</v>
      </c>
      <c r="K51">
        <v>6</v>
      </c>
      <c r="L51">
        <v>0.47792000000000001</v>
      </c>
      <c r="M51">
        <v>1.51</v>
      </c>
      <c r="N51">
        <v>3.63</v>
      </c>
      <c r="O51" t="s">
        <v>666</v>
      </c>
    </row>
    <row r="52" spans="1:15" x14ac:dyDescent="0.25">
      <c r="A52" t="s">
        <v>1018</v>
      </c>
      <c r="B52" t="s">
        <v>1019</v>
      </c>
      <c r="C52" t="s">
        <v>164</v>
      </c>
      <c r="D52">
        <v>43.23</v>
      </c>
      <c r="E52">
        <v>1.74</v>
      </c>
      <c r="F52">
        <v>41.17</v>
      </c>
      <c r="G52">
        <v>1.05</v>
      </c>
      <c r="H52">
        <v>16.46</v>
      </c>
      <c r="I52">
        <v>39.21</v>
      </c>
      <c r="J52">
        <v>46.4</v>
      </c>
      <c r="K52">
        <v>66</v>
      </c>
      <c r="L52">
        <v>4.24</v>
      </c>
      <c r="M52">
        <v>2.57</v>
      </c>
      <c r="N52">
        <v>2.65</v>
      </c>
      <c r="O52" t="s">
        <v>1020</v>
      </c>
    </row>
    <row r="53" spans="1:15" x14ac:dyDescent="0.25">
      <c r="A53" t="s">
        <v>1185</v>
      </c>
      <c r="B53" t="s">
        <v>1186</v>
      </c>
      <c r="C53" t="s">
        <v>107</v>
      </c>
      <c r="D53">
        <v>1736.46</v>
      </c>
      <c r="F53">
        <v>40.71</v>
      </c>
      <c r="G53">
        <v>42.65</v>
      </c>
      <c r="H53">
        <v>199.64</v>
      </c>
      <c r="I53">
        <v>1148.06</v>
      </c>
      <c r="J53">
        <v>1748.39</v>
      </c>
      <c r="K53">
        <v>85.38</v>
      </c>
      <c r="L53">
        <v>4.1500000000000004</v>
      </c>
      <c r="M53">
        <v>7.92</v>
      </c>
      <c r="N53">
        <v>8.67</v>
      </c>
      <c r="O53" t="s">
        <v>1187</v>
      </c>
    </row>
    <row r="54" spans="1:15" x14ac:dyDescent="0.25">
      <c r="A54" t="s">
        <v>1449</v>
      </c>
      <c r="B54" t="s">
        <v>1450</v>
      </c>
      <c r="C54" t="s">
        <v>107</v>
      </c>
      <c r="D54">
        <v>18.11</v>
      </c>
      <c r="F54">
        <v>40.700000000000003</v>
      </c>
      <c r="G54">
        <v>0.44</v>
      </c>
      <c r="H54">
        <v>4.63</v>
      </c>
      <c r="I54">
        <v>17.77</v>
      </c>
      <c r="J54">
        <v>46.2</v>
      </c>
      <c r="K54">
        <v>7.94</v>
      </c>
      <c r="L54">
        <v>0.56223999999999996</v>
      </c>
      <c r="M54">
        <v>1.66</v>
      </c>
      <c r="N54">
        <v>3.95</v>
      </c>
      <c r="O54" t="s">
        <v>1451</v>
      </c>
    </row>
    <row r="55" spans="1:15" x14ac:dyDescent="0.25">
      <c r="A55" t="s">
        <v>553</v>
      </c>
      <c r="B55" t="s">
        <v>554</v>
      </c>
      <c r="C55" t="s">
        <v>83</v>
      </c>
      <c r="D55">
        <v>107.14</v>
      </c>
      <c r="E55">
        <v>1.87</v>
      </c>
      <c r="F55">
        <v>40.450000000000003</v>
      </c>
      <c r="G55">
        <v>2.65</v>
      </c>
      <c r="H55">
        <v>-27.23</v>
      </c>
      <c r="I55">
        <v>96.46</v>
      </c>
      <c r="J55">
        <v>141.57</v>
      </c>
      <c r="K55">
        <v>3.94</v>
      </c>
      <c r="L55">
        <v>0.45</v>
      </c>
      <c r="M55">
        <v>2.3199999999999998</v>
      </c>
      <c r="O55" t="s">
        <v>555</v>
      </c>
    </row>
    <row r="56" spans="1:15" x14ac:dyDescent="0.25">
      <c r="A56" t="s">
        <v>634</v>
      </c>
      <c r="B56" t="s">
        <v>635</v>
      </c>
      <c r="C56" t="s">
        <v>94</v>
      </c>
      <c r="D56">
        <v>137.30000000000001</v>
      </c>
      <c r="F56">
        <v>39.31</v>
      </c>
      <c r="G56">
        <v>3.49</v>
      </c>
      <c r="H56">
        <v>20.51</v>
      </c>
      <c r="I56">
        <v>105.49</v>
      </c>
      <c r="J56">
        <v>138.37</v>
      </c>
      <c r="K56">
        <v>396.79</v>
      </c>
      <c r="L56">
        <v>14.84</v>
      </c>
      <c r="M56">
        <v>14.37</v>
      </c>
      <c r="N56">
        <v>6.7</v>
      </c>
      <c r="O56" t="s">
        <v>636</v>
      </c>
    </row>
    <row r="57" spans="1:15" x14ac:dyDescent="0.25">
      <c r="A57" t="s">
        <v>65</v>
      </c>
      <c r="B57" t="s">
        <v>1024</v>
      </c>
      <c r="C57" t="s">
        <v>164</v>
      </c>
      <c r="D57">
        <v>46.7</v>
      </c>
      <c r="F57">
        <v>39.24</v>
      </c>
      <c r="G57">
        <v>1.19</v>
      </c>
      <c r="H57">
        <v>5.88</v>
      </c>
      <c r="I57">
        <v>40.299999999999997</v>
      </c>
      <c r="J57">
        <v>55.5</v>
      </c>
      <c r="K57">
        <v>26.46</v>
      </c>
      <c r="L57">
        <v>1.21</v>
      </c>
      <c r="M57">
        <v>8.73</v>
      </c>
      <c r="N57">
        <v>7.99</v>
      </c>
      <c r="O57" t="s">
        <v>1025</v>
      </c>
    </row>
    <row r="58" spans="1:15" x14ac:dyDescent="0.25">
      <c r="A58" t="s">
        <v>1541</v>
      </c>
      <c r="B58" t="s">
        <v>1542</v>
      </c>
      <c r="C58" t="s">
        <v>94</v>
      </c>
      <c r="D58">
        <v>19.899999999999999</v>
      </c>
      <c r="E58">
        <v>3.51</v>
      </c>
      <c r="F58">
        <v>39.020000000000003</v>
      </c>
      <c r="G58">
        <v>0.51</v>
      </c>
      <c r="H58">
        <v>1.87</v>
      </c>
      <c r="I58">
        <v>18.07</v>
      </c>
      <c r="J58">
        <v>22.7</v>
      </c>
      <c r="K58">
        <v>9.57</v>
      </c>
      <c r="L58">
        <v>1.37</v>
      </c>
      <c r="M58">
        <v>1.76</v>
      </c>
      <c r="N58">
        <v>10.62</v>
      </c>
      <c r="O58" t="s">
        <v>1543</v>
      </c>
    </row>
    <row r="59" spans="1:15" x14ac:dyDescent="0.25">
      <c r="A59" t="s">
        <v>834</v>
      </c>
      <c r="B59" t="s">
        <v>835</v>
      </c>
      <c r="C59" t="s">
        <v>87</v>
      </c>
      <c r="D59">
        <v>730.15</v>
      </c>
      <c r="F59">
        <v>38.979999999999997</v>
      </c>
      <c r="G59">
        <v>18.73</v>
      </c>
      <c r="H59">
        <v>148.91</v>
      </c>
      <c r="I59">
        <v>561.02</v>
      </c>
      <c r="J59">
        <v>746.28</v>
      </c>
      <c r="K59">
        <v>28.32</v>
      </c>
      <c r="L59">
        <v>1.05</v>
      </c>
      <c r="M59">
        <v>10.55</v>
      </c>
      <c r="N59">
        <v>4.9400000000000004</v>
      </c>
      <c r="O59" t="s">
        <v>836</v>
      </c>
    </row>
    <row r="60" spans="1:15" x14ac:dyDescent="0.25">
      <c r="A60" t="s">
        <v>1050</v>
      </c>
      <c r="B60" t="s">
        <v>1051</v>
      </c>
      <c r="C60" t="s">
        <v>94</v>
      </c>
      <c r="D60">
        <v>42.66</v>
      </c>
      <c r="E60">
        <v>1.78</v>
      </c>
      <c r="F60">
        <v>38.96</v>
      </c>
      <c r="G60">
        <v>1.1000000000000001</v>
      </c>
      <c r="H60">
        <v>9.94</v>
      </c>
      <c r="I60">
        <v>22.5</v>
      </c>
      <c r="J60">
        <v>43.14</v>
      </c>
      <c r="K60">
        <v>11.56</v>
      </c>
      <c r="L60">
        <v>0.76800000000000002</v>
      </c>
      <c r="M60">
        <v>2.13</v>
      </c>
      <c r="N60">
        <v>4.28</v>
      </c>
      <c r="O60" t="s">
        <v>1052</v>
      </c>
    </row>
    <row r="61" spans="1:15" x14ac:dyDescent="0.25">
      <c r="A61" t="s">
        <v>1338</v>
      </c>
      <c r="B61" t="s">
        <v>1339</v>
      </c>
      <c r="C61" t="s">
        <v>83</v>
      </c>
      <c r="D61">
        <v>80.86</v>
      </c>
      <c r="F61">
        <v>38.93</v>
      </c>
      <c r="G61">
        <v>2.08</v>
      </c>
      <c r="H61">
        <v>32.83</v>
      </c>
      <c r="I61">
        <v>71.52</v>
      </c>
      <c r="J61">
        <v>128.94</v>
      </c>
      <c r="K61">
        <v>6.91</v>
      </c>
      <c r="L61">
        <v>0.81853999999999905</v>
      </c>
      <c r="M61">
        <v>1.91</v>
      </c>
      <c r="N61">
        <v>2.4300000000000002</v>
      </c>
      <c r="O61" t="s">
        <v>1340</v>
      </c>
    </row>
    <row r="62" spans="1:15" x14ac:dyDescent="0.25">
      <c r="A62" t="s">
        <v>1056</v>
      </c>
      <c r="B62" t="s">
        <v>1057</v>
      </c>
      <c r="C62" t="s">
        <v>107</v>
      </c>
      <c r="D62">
        <v>48.53</v>
      </c>
      <c r="E62">
        <v>1.54</v>
      </c>
      <c r="F62">
        <v>38.89</v>
      </c>
      <c r="G62">
        <v>1.25</v>
      </c>
      <c r="H62">
        <v>23.52</v>
      </c>
      <c r="I62">
        <v>38.82</v>
      </c>
      <c r="J62">
        <v>55.45</v>
      </c>
      <c r="K62">
        <v>23.41</v>
      </c>
      <c r="L62">
        <v>2.39</v>
      </c>
      <c r="M62">
        <v>1.78</v>
      </c>
      <c r="N62">
        <v>2.08</v>
      </c>
      <c r="O62" t="s">
        <v>1058</v>
      </c>
    </row>
    <row r="63" spans="1:15" x14ac:dyDescent="0.25">
      <c r="A63" t="s">
        <v>1104</v>
      </c>
      <c r="B63" t="s">
        <v>1105</v>
      </c>
      <c r="C63" t="s">
        <v>94</v>
      </c>
      <c r="D63">
        <v>98.74</v>
      </c>
      <c r="E63">
        <v>0.56999999999999995</v>
      </c>
      <c r="F63">
        <v>38.42</v>
      </c>
      <c r="G63">
        <v>2.57</v>
      </c>
      <c r="H63">
        <v>9.85</v>
      </c>
      <c r="I63">
        <v>31.04</v>
      </c>
      <c r="J63">
        <v>120.92</v>
      </c>
      <c r="K63">
        <v>58.16</v>
      </c>
      <c r="L63">
        <v>2.13</v>
      </c>
      <c r="M63">
        <v>8.33</v>
      </c>
      <c r="N63">
        <v>9.92</v>
      </c>
      <c r="O63" t="s">
        <v>1106</v>
      </c>
    </row>
    <row r="64" spans="1:15" x14ac:dyDescent="0.25">
      <c r="A64" t="s">
        <v>1514</v>
      </c>
      <c r="B64" t="s">
        <v>1515</v>
      </c>
      <c r="C64" t="s">
        <v>128</v>
      </c>
      <c r="D64">
        <v>118.37</v>
      </c>
      <c r="E64">
        <v>0.82</v>
      </c>
      <c r="F64">
        <v>38.32</v>
      </c>
      <c r="G64">
        <v>3.09</v>
      </c>
      <c r="H64">
        <v>34.549999999999997</v>
      </c>
      <c r="I64">
        <v>101.58</v>
      </c>
      <c r="J64">
        <v>138.18</v>
      </c>
      <c r="K64">
        <v>15.67</v>
      </c>
      <c r="L64">
        <v>0.94984999999999997</v>
      </c>
      <c r="M64">
        <v>4.43</v>
      </c>
      <c r="N64">
        <v>3.48</v>
      </c>
      <c r="O64" t="s">
        <v>1516</v>
      </c>
    </row>
    <row r="65" spans="1:15" x14ac:dyDescent="0.25">
      <c r="A65" t="s">
        <v>640</v>
      </c>
      <c r="B65" t="s">
        <v>641</v>
      </c>
      <c r="C65" t="s">
        <v>186</v>
      </c>
      <c r="D65">
        <v>133.38999999999999</v>
      </c>
      <c r="E65">
        <v>2.9</v>
      </c>
      <c r="F65">
        <v>38.11</v>
      </c>
      <c r="G65">
        <v>3.5</v>
      </c>
      <c r="H65">
        <v>27.32</v>
      </c>
      <c r="I65">
        <v>132.91</v>
      </c>
      <c r="J65">
        <v>171.08</v>
      </c>
      <c r="K65">
        <v>9.6199999999999992</v>
      </c>
      <c r="L65">
        <v>0.51283000000000001</v>
      </c>
      <c r="M65">
        <v>12.08</v>
      </c>
      <c r="N65">
        <v>4.92</v>
      </c>
      <c r="O65" t="s">
        <v>642</v>
      </c>
    </row>
    <row r="66" spans="1:15" x14ac:dyDescent="0.25">
      <c r="A66" t="s">
        <v>670</v>
      </c>
      <c r="B66" t="s">
        <v>671</v>
      </c>
      <c r="C66" t="s">
        <v>128</v>
      </c>
      <c r="D66">
        <v>59.09</v>
      </c>
      <c r="E66">
        <v>1.1100000000000001</v>
      </c>
      <c r="F66">
        <v>37.950000000000003</v>
      </c>
      <c r="G66">
        <v>1.56</v>
      </c>
      <c r="H66">
        <v>14.64</v>
      </c>
      <c r="I66">
        <v>36.72</v>
      </c>
      <c r="J66">
        <v>62.84</v>
      </c>
      <c r="K66">
        <v>7.9</v>
      </c>
      <c r="L66">
        <v>0.71439999999999904</v>
      </c>
      <c r="M66">
        <v>2.41</v>
      </c>
      <c r="N66">
        <v>4.04</v>
      </c>
      <c r="O66" t="s">
        <v>672</v>
      </c>
    </row>
    <row r="67" spans="1:15" x14ac:dyDescent="0.25">
      <c r="A67" t="s">
        <v>867</v>
      </c>
      <c r="B67" t="s">
        <v>868</v>
      </c>
      <c r="C67" t="s">
        <v>164</v>
      </c>
      <c r="D67">
        <v>74.14</v>
      </c>
      <c r="E67">
        <v>2.79</v>
      </c>
      <c r="F67">
        <v>37.83</v>
      </c>
      <c r="G67">
        <v>1.96</v>
      </c>
      <c r="H67">
        <v>5.44</v>
      </c>
      <c r="I67">
        <v>70.739999999999995</v>
      </c>
      <c r="J67">
        <v>87.16</v>
      </c>
      <c r="K67">
        <v>26.03</v>
      </c>
      <c r="L67">
        <v>2.25</v>
      </c>
      <c r="M67">
        <v>2</v>
      </c>
      <c r="N67">
        <v>13.64</v>
      </c>
      <c r="O67" t="s">
        <v>869</v>
      </c>
    </row>
    <row r="68" spans="1:15" x14ac:dyDescent="0.25">
      <c r="A68" t="s">
        <v>96</v>
      </c>
      <c r="B68" t="s">
        <v>97</v>
      </c>
      <c r="C68" t="s">
        <v>94</v>
      </c>
      <c r="D68">
        <v>48.06</v>
      </c>
      <c r="E68">
        <v>0.64</v>
      </c>
      <c r="F68">
        <v>37.549999999999997</v>
      </c>
      <c r="G68">
        <v>1.28</v>
      </c>
      <c r="H68">
        <v>12.23</v>
      </c>
      <c r="I68">
        <v>30.37</v>
      </c>
      <c r="J68">
        <v>48.36</v>
      </c>
      <c r="K68">
        <v>36.130000000000003</v>
      </c>
      <c r="L68">
        <v>2.14</v>
      </c>
      <c r="M68">
        <v>5.44</v>
      </c>
      <c r="N68">
        <v>3.91</v>
      </c>
      <c r="O68" t="s">
        <v>98</v>
      </c>
    </row>
    <row r="69" spans="1:15" x14ac:dyDescent="0.25">
      <c r="A69" t="s">
        <v>1010</v>
      </c>
      <c r="B69" t="s">
        <v>1011</v>
      </c>
      <c r="C69" t="s">
        <v>186</v>
      </c>
      <c r="D69">
        <v>100.78</v>
      </c>
      <c r="E69">
        <v>3.44</v>
      </c>
      <c r="F69">
        <v>37.479999999999997</v>
      </c>
      <c r="G69">
        <v>2.69</v>
      </c>
      <c r="H69">
        <v>56.41</v>
      </c>
      <c r="I69">
        <v>85.04</v>
      </c>
      <c r="J69">
        <v>110.01</v>
      </c>
      <c r="K69">
        <v>11.44</v>
      </c>
      <c r="L69">
        <v>0.63625999999999905</v>
      </c>
      <c r="M69">
        <v>10.16</v>
      </c>
      <c r="N69">
        <v>1.79</v>
      </c>
      <c r="O69" t="s">
        <v>1012</v>
      </c>
    </row>
    <row r="70" spans="1:15" x14ac:dyDescent="0.25">
      <c r="A70" t="s">
        <v>1134</v>
      </c>
      <c r="B70" t="s">
        <v>1135</v>
      </c>
      <c r="C70" t="s">
        <v>94</v>
      </c>
      <c r="D70">
        <v>42.89</v>
      </c>
      <c r="F70">
        <v>37.299999999999997</v>
      </c>
      <c r="G70">
        <v>1.1499999999999999</v>
      </c>
      <c r="H70">
        <v>12.19</v>
      </c>
      <c r="I70">
        <v>34</v>
      </c>
      <c r="J70">
        <v>44.52</v>
      </c>
      <c r="K70">
        <v>51.79</v>
      </c>
      <c r="L70">
        <v>2.1</v>
      </c>
      <c r="M70">
        <v>4.7699999999999996</v>
      </c>
      <c r="N70">
        <v>3.52</v>
      </c>
      <c r="O70" t="s">
        <v>1136</v>
      </c>
    </row>
    <row r="71" spans="1:15" x14ac:dyDescent="0.25">
      <c r="A71" t="s">
        <v>604</v>
      </c>
      <c r="B71" t="s">
        <v>605</v>
      </c>
      <c r="C71" t="s">
        <v>186</v>
      </c>
      <c r="D71">
        <v>233.7</v>
      </c>
      <c r="E71">
        <v>3.04</v>
      </c>
      <c r="F71">
        <v>37.270000000000003</v>
      </c>
      <c r="G71">
        <v>6.27</v>
      </c>
      <c r="H71">
        <v>94.5</v>
      </c>
      <c r="I71">
        <v>200.01</v>
      </c>
      <c r="J71">
        <v>237.5</v>
      </c>
      <c r="K71">
        <v>15.32</v>
      </c>
      <c r="L71">
        <v>0.89817999999999998</v>
      </c>
      <c r="M71">
        <v>11.41</v>
      </c>
      <c r="N71">
        <v>2.4500000000000002</v>
      </c>
      <c r="O71" t="s">
        <v>606</v>
      </c>
    </row>
    <row r="72" spans="1:15" x14ac:dyDescent="0.25">
      <c r="A72" t="s">
        <v>334</v>
      </c>
      <c r="B72" t="s">
        <v>335</v>
      </c>
      <c r="C72" t="s">
        <v>164</v>
      </c>
      <c r="D72">
        <v>59.09</v>
      </c>
      <c r="E72">
        <v>2.35</v>
      </c>
      <c r="F72">
        <v>36.82</v>
      </c>
      <c r="G72">
        <v>1.61</v>
      </c>
      <c r="H72">
        <v>4.83</v>
      </c>
      <c r="I72">
        <v>52.58</v>
      </c>
      <c r="J72">
        <v>67.89</v>
      </c>
      <c r="K72">
        <v>18.079999999999998</v>
      </c>
      <c r="L72">
        <v>1.57</v>
      </c>
      <c r="M72">
        <v>2.29</v>
      </c>
      <c r="N72">
        <v>12.27</v>
      </c>
      <c r="O72" t="s">
        <v>336</v>
      </c>
    </row>
    <row r="73" spans="1:15" x14ac:dyDescent="0.25">
      <c r="A73" t="s">
        <v>130</v>
      </c>
      <c r="B73" t="s">
        <v>131</v>
      </c>
      <c r="C73" t="s">
        <v>94</v>
      </c>
      <c r="D73">
        <v>63.3</v>
      </c>
      <c r="F73">
        <v>35.36</v>
      </c>
      <c r="G73">
        <v>1.79</v>
      </c>
      <c r="H73">
        <v>18.61</v>
      </c>
      <c r="I73">
        <v>47.8</v>
      </c>
      <c r="J73">
        <v>71.64</v>
      </c>
      <c r="K73">
        <v>10.96</v>
      </c>
      <c r="L73">
        <v>0.70798000000000005</v>
      </c>
      <c r="M73">
        <v>4.67</v>
      </c>
      <c r="N73">
        <v>3.39</v>
      </c>
      <c r="O73" t="s">
        <v>132</v>
      </c>
    </row>
    <row r="74" spans="1:15" x14ac:dyDescent="0.25">
      <c r="A74" t="s">
        <v>775</v>
      </c>
      <c r="B74" t="s">
        <v>776</v>
      </c>
      <c r="C74" t="s">
        <v>87</v>
      </c>
      <c r="D74">
        <v>40.96</v>
      </c>
      <c r="F74">
        <v>35.01</v>
      </c>
      <c r="G74">
        <v>1.17</v>
      </c>
      <c r="H74">
        <v>8.02</v>
      </c>
      <c r="I74">
        <v>32.64</v>
      </c>
      <c r="J74">
        <v>42.17</v>
      </c>
      <c r="K74">
        <v>11.44</v>
      </c>
      <c r="L74">
        <v>1.04</v>
      </c>
      <c r="M74">
        <v>4</v>
      </c>
      <c r="N74">
        <v>5.13</v>
      </c>
      <c r="O74" t="s">
        <v>777</v>
      </c>
    </row>
    <row r="75" spans="1:15" x14ac:dyDescent="0.25">
      <c r="A75" t="s">
        <v>274</v>
      </c>
      <c r="B75" t="s">
        <v>275</v>
      </c>
      <c r="C75" t="s">
        <v>87</v>
      </c>
      <c r="D75">
        <v>245.69</v>
      </c>
      <c r="E75">
        <v>0.42</v>
      </c>
      <c r="F75">
        <v>34.950000000000003</v>
      </c>
      <c r="G75">
        <v>7.03</v>
      </c>
      <c r="H75">
        <v>22.98</v>
      </c>
      <c r="I75">
        <v>191.79</v>
      </c>
      <c r="J75">
        <v>248.19</v>
      </c>
      <c r="K75">
        <v>17.7</v>
      </c>
      <c r="L75">
        <v>1.1499999999999999</v>
      </c>
      <c r="M75">
        <v>4.79</v>
      </c>
      <c r="N75">
        <v>10.75</v>
      </c>
      <c r="O75" t="s">
        <v>276</v>
      </c>
    </row>
    <row r="76" spans="1:15" x14ac:dyDescent="0.25">
      <c r="A76" t="s">
        <v>1248</v>
      </c>
      <c r="B76" t="s">
        <v>1249</v>
      </c>
      <c r="C76" t="s">
        <v>83</v>
      </c>
      <c r="D76">
        <v>62.08</v>
      </c>
      <c r="E76">
        <v>2.06</v>
      </c>
      <c r="F76">
        <v>34.880000000000003</v>
      </c>
      <c r="G76">
        <v>1.78</v>
      </c>
      <c r="H76">
        <v>22.66</v>
      </c>
      <c r="I76">
        <v>45.56</v>
      </c>
      <c r="J76">
        <v>62.39</v>
      </c>
      <c r="K76">
        <v>21.05</v>
      </c>
      <c r="L76">
        <v>2.65</v>
      </c>
      <c r="M76">
        <v>2.2400000000000002</v>
      </c>
      <c r="N76">
        <v>2.73</v>
      </c>
      <c r="O76" t="s">
        <v>1250</v>
      </c>
    </row>
    <row r="77" spans="1:15" x14ac:dyDescent="0.25">
      <c r="A77" t="s">
        <v>574</v>
      </c>
      <c r="B77" t="s">
        <v>575</v>
      </c>
      <c r="C77" t="s">
        <v>87</v>
      </c>
      <c r="D77">
        <v>90.54</v>
      </c>
      <c r="F77">
        <v>34.69</v>
      </c>
      <c r="G77">
        <v>2.61</v>
      </c>
      <c r="H77">
        <v>12.38</v>
      </c>
      <c r="I77">
        <v>81.12</v>
      </c>
      <c r="J77">
        <v>121.75</v>
      </c>
      <c r="K77">
        <v>19.239999999999998</v>
      </c>
      <c r="L77">
        <v>0.89470000000000005</v>
      </c>
      <c r="M77">
        <v>6.45</v>
      </c>
      <c r="N77">
        <v>7.27</v>
      </c>
      <c r="O77" t="s">
        <v>576</v>
      </c>
    </row>
    <row r="78" spans="1:15" x14ac:dyDescent="0.25">
      <c r="A78" t="s">
        <v>1508</v>
      </c>
      <c r="B78" t="s">
        <v>1509</v>
      </c>
      <c r="C78" t="s">
        <v>94</v>
      </c>
      <c r="D78">
        <v>89.06</v>
      </c>
      <c r="E78">
        <v>0.74</v>
      </c>
      <c r="F78">
        <v>34.520000000000003</v>
      </c>
      <c r="G78">
        <v>2.58</v>
      </c>
      <c r="H78">
        <v>11.2</v>
      </c>
      <c r="I78">
        <v>69.58</v>
      </c>
      <c r="J78">
        <v>89.3</v>
      </c>
      <c r="K78">
        <v>206.98</v>
      </c>
      <c r="L78">
        <v>11.01</v>
      </c>
      <c r="M78">
        <v>12.94</v>
      </c>
      <c r="N78">
        <v>7.94</v>
      </c>
      <c r="O78" t="s">
        <v>1510</v>
      </c>
    </row>
    <row r="79" spans="1:15" x14ac:dyDescent="0.25">
      <c r="A79" t="s">
        <v>352</v>
      </c>
      <c r="B79" t="s">
        <v>353</v>
      </c>
      <c r="C79" t="s">
        <v>118</v>
      </c>
      <c r="D79">
        <v>77.97</v>
      </c>
      <c r="E79">
        <v>1.28</v>
      </c>
      <c r="F79">
        <v>34.35</v>
      </c>
      <c r="G79">
        <v>2.27</v>
      </c>
      <c r="H79">
        <v>3.91</v>
      </c>
      <c r="I79">
        <v>61.22</v>
      </c>
      <c r="J79">
        <v>81.36</v>
      </c>
      <c r="K79">
        <v>6.34</v>
      </c>
      <c r="L79">
        <v>0.35725999999999902</v>
      </c>
      <c r="M79">
        <v>9.65</v>
      </c>
      <c r="N79">
        <v>19.940000000000001</v>
      </c>
      <c r="O79" t="s">
        <v>354</v>
      </c>
    </row>
    <row r="80" spans="1:15" x14ac:dyDescent="0.25">
      <c r="A80" t="s">
        <v>1392</v>
      </c>
      <c r="B80" t="s">
        <v>1393</v>
      </c>
      <c r="C80" t="s">
        <v>128</v>
      </c>
      <c r="D80">
        <v>29.18</v>
      </c>
      <c r="E80">
        <v>1.99</v>
      </c>
      <c r="F80">
        <v>34.33</v>
      </c>
      <c r="G80">
        <v>0.85</v>
      </c>
      <c r="H80">
        <v>27.37</v>
      </c>
      <c r="I80">
        <v>22.77</v>
      </c>
      <c r="J80">
        <v>34.36</v>
      </c>
      <c r="K80">
        <v>10.220000000000001</v>
      </c>
      <c r="L80">
        <v>1.2</v>
      </c>
      <c r="M80">
        <v>1.45</v>
      </c>
      <c r="N80">
        <v>1.08</v>
      </c>
      <c r="O80" t="s">
        <v>1394</v>
      </c>
    </row>
    <row r="81" spans="1:15" x14ac:dyDescent="0.25">
      <c r="A81" t="s">
        <v>1116</v>
      </c>
      <c r="B81" t="s">
        <v>1117</v>
      </c>
      <c r="C81" t="s">
        <v>208</v>
      </c>
      <c r="D81">
        <v>56.58</v>
      </c>
      <c r="E81">
        <v>4.3600000000000003</v>
      </c>
      <c r="F81">
        <v>34.08</v>
      </c>
      <c r="G81">
        <v>1.66</v>
      </c>
      <c r="H81">
        <v>0.9</v>
      </c>
      <c r="I81">
        <v>25.61</v>
      </c>
      <c r="J81">
        <v>59.47</v>
      </c>
      <c r="K81">
        <v>11.92</v>
      </c>
      <c r="L81">
        <v>1.67</v>
      </c>
      <c r="M81">
        <v>1.34</v>
      </c>
      <c r="N81">
        <v>63.18</v>
      </c>
      <c r="O81" t="s">
        <v>1118</v>
      </c>
    </row>
    <row r="82" spans="1:15" x14ac:dyDescent="0.25">
      <c r="A82" t="s">
        <v>995</v>
      </c>
      <c r="B82" t="s">
        <v>996</v>
      </c>
      <c r="C82" t="s">
        <v>87</v>
      </c>
      <c r="D82">
        <v>481.3</v>
      </c>
      <c r="F82">
        <v>33.85</v>
      </c>
      <c r="G82">
        <v>14.22</v>
      </c>
      <c r="H82">
        <v>16.72</v>
      </c>
      <c r="I82">
        <v>325.7</v>
      </c>
      <c r="J82">
        <v>488.5</v>
      </c>
      <c r="K82">
        <v>12.48</v>
      </c>
      <c r="L82">
        <v>0.58823999999999999</v>
      </c>
      <c r="M82">
        <v>4.96</v>
      </c>
      <c r="N82">
        <v>28.69</v>
      </c>
      <c r="O82" t="s">
        <v>997</v>
      </c>
    </row>
    <row r="83" spans="1:15" x14ac:dyDescent="0.25">
      <c r="A83" t="s">
        <v>1490</v>
      </c>
      <c r="B83" t="s">
        <v>1491</v>
      </c>
      <c r="C83" t="s">
        <v>186</v>
      </c>
      <c r="D83">
        <v>62.67</v>
      </c>
      <c r="E83">
        <v>4.87</v>
      </c>
      <c r="F83">
        <v>33.75</v>
      </c>
      <c r="G83">
        <v>1.86</v>
      </c>
      <c r="H83">
        <v>29.54</v>
      </c>
      <c r="I83">
        <v>55.91</v>
      </c>
      <c r="J83">
        <v>76.8</v>
      </c>
      <c r="K83">
        <v>22.22</v>
      </c>
      <c r="L83">
        <v>1.83</v>
      </c>
      <c r="M83">
        <v>6.45</v>
      </c>
      <c r="N83">
        <v>2.12</v>
      </c>
      <c r="O83" t="s">
        <v>1492</v>
      </c>
    </row>
    <row r="84" spans="1:15" x14ac:dyDescent="0.25">
      <c r="A84" t="s">
        <v>831</v>
      </c>
      <c r="B84" t="s">
        <v>832</v>
      </c>
      <c r="C84" t="s">
        <v>94</v>
      </c>
      <c r="D84">
        <v>125.4</v>
      </c>
      <c r="E84">
        <v>1.08</v>
      </c>
      <c r="F84">
        <v>33.67</v>
      </c>
      <c r="G84">
        <v>3.72</v>
      </c>
      <c r="H84">
        <v>3.07</v>
      </c>
      <c r="I84">
        <v>96.85</v>
      </c>
      <c r="J84">
        <v>128.44999999999999</v>
      </c>
      <c r="K84">
        <v>32.08</v>
      </c>
      <c r="L84">
        <v>1.41</v>
      </c>
      <c r="M84">
        <v>6.65</v>
      </c>
      <c r="N84">
        <v>41.13</v>
      </c>
      <c r="O84" t="s">
        <v>833</v>
      </c>
    </row>
    <row r="85" spans="1:15" x14ac:dyDescent="0.25">
      <c r="A85" t="s">
        <v>1580</v>
      </c>
      <c r="B85" t="s">
        <v>1581</v>
      </c>
      <c r="C85" t="s">
        <v>83</v>
      </c>
      <c r="D85">
        <v>48.78</v>
      </c>
      <c r="E85">
        <v>1.48</v>
      </c>
      <c r="F85">
        <v>33.64</v>
      </c>
      <c r="G85">
        <v>1.45</v>
      </c>
      <c r="H85">
        <v>12.21</v>
      </c>
      <c r="I85">
        <v>37.58</v>
      </c>
      <c r="J85">
        <v>54.99</v>
      </c>
      <c r="K85">
        <v>8.75</v>
      </c>
      <c r="L85">
        <v>0.61499999999999999</v>
      </c>
      <c r="M85">
        <v>2.31</v>
      </c>
      <c r="N85">
        <v>3.97</v>
      </c>
      <c r="O85" t="s">
        <v>1582</v>
      </c>
    </row>
    <row r="86" spans="1:15" x14ac:dyDescent="0.25">
      <c r="A86" t="s">
        <v>1443</v>
      </c>
      <c r="B86" t="s">
        <v>1444</v>
      </c>
      <c r="C86" t="s">
        <v>186</v>
      </c>
      <c r="D86">
        <v>36.229999999999997</v>
      </c>
      <c r="E86">
        <v>3.29</v>
      </c>
      <c r="F86">
        <v>33.549999999999997</v>
      </c>
      <c r="G86">
        <v>1.08</v>
      </c>
      <c r="H86">
        <v>11.4</v>
      </c>
      <c r="I86">
        <v>32.79</v>
      </c>
      <c r="J86">
        <v>38.61</v>
      </c>
      <c r="K86">
        <v>9.69</v>
      </c>
      <c r="L86">
        <v>0.60553000000000001</v>
      </c>
      <c r="M86">
        <v>10.02</v>
      </c>
      <c r="N86">
        <v>3.17</v>
      </c>
      <c r="O86" t="s">
        <v>1445</v>
      </c>
    </row>
    <row r="87" spans="1:15" x14ac:dyDescent="0.25">
      <c r="A87" t="s">
        <v>1206</v>
      </c>
      <c r="B87" t="s">
        <v>1207</v>
      </c>
      <c r="C87" t="s">
        <v>186</v>
      </c>
      <c r="D87">
        <v>228.01</v>
      </c>
      <c r="E87">
        <v>3.53</v>
      </c>
      <c r="F87">
        <v>33.479999999999997</v>
      </c>
      <c r="G87">
        <v>6.81</v>
      </c>
      <c r="H87">
        <v>29.11</v>
      </c>
      <c r="I87">
        <v>200.65</v>
      </c>
      <c r="J87">
        <v>277.60000000000002</v>
      </c>
      <c r="K87">
        <v>39.590000000000003</v>
      </c>
      <c r="L87">
        <v>1.86</v>
      </c>
      <c r="M87">
        <v>15.12</v>
      </c>
      <c r="N87">
        <v>7.83</v>
      </c>
      <c r="O87" t="s">
        <v>1208</v>
      </c>
    </row>
    <row r="88" spans="1:15" x14ac:dyDescent="0.25">
      <c r="A88" t="s">
        <v>706</v>
      </c>
      <c r="B88" t="s">
        <v>707</v>
      </c>
      <c r="C88" t="s">
        <v>83</v>
      </c>
      <c r="D88">
        <v>29.86</v>
      </c>
      <c r="E88">
        <v>3.19</v>
      </c>
      <c r="F88">
        <v>33.44</v>
      </c>
      <c r="G88">
        <v>0.89</v>
      </c>
      <c r="H88">
        <v>8.67</v>
      </c>
      <c r="I88">
        <v>28.19</v>
      </c>
      <c r="J88">
        <v>33</v>
      </c>
      <c r="K88">
        <v>260.52</v>
      </c>
      <c r="L88">
        <v>17.14</v>
      </c>
      <c r="M88">
        <v>2.1800000000000002</v>
      </c>
      <c r="N88">
        <v>3.46</v>
      </c>
      <c r="O88" t="s">
        <v>708</v>
      </c>
    </row>
    <row r="89" spans="1:15" x14ac:dyDescent="0.25">
      <c r="A89" t="s">
        <v>148</v>
      </c>
      <c r="B89" t="s">
        <v>149</v>
      </c>
      <c r="C89" t="s">
        <v>94</v>
      </c>
      <c r="D89">
        <v>245.05</v>
      </c>
      <c r="E89">
        <v>0.85</v>
      </c>
      <c r="F89">
        <v>33.39</v>
      </c>
      <c r="G89">
        <v>7.34</v>
      </c>
      <c r="H89">
        <v>28.89</v>
      </c>
      <c r="I89">
        <v>185.02</v>
      </c>
      <c r="J89">
        <v>249.22</v>
      </c>
      <c r="K89">
        <v>13.7</v>
      </c>
      <c r="L89">
        <v>1.46</v>
      </c>
      <c r="M89">
        <v>1.92</v>
      </c>
      <c r="N89">
        <v>8.5</v>
      </c>
      <c r="O89" t="s">
        <v>150</v>
      </c>
    </row>
    <row r="90" spans="1:15" x14ac:dyDescent="0.25">
      <c r="A90" t="s">
        <v>1263</v>
      </c>
      <c r="B90" t="s">
        <v>1264</v>
      </c>
      <c r="C90" t="s">
        <v>83</v>
      </c>
      <c r="D90">
        <v>211.75</v>
      </c>
      <c r="E90">
        <v>0.66</v>
      </c>
      <c r="F90">
        <v>32.93</v>
      </c>
      <c r="G90">
        <v>6.43</v>
      </c>
      <c r="H90">
        <v>56.94</v>
      </c>
      <c r="I90">
        <v>159.28</v>
      </c>
      <c r="J90">
        <v>213.39</v>
      </c>
      <c r="K90">
        <v>21.57</v>
      </c>
      <c r="L90">
        <v>1.3</v>
      </c>
      <c r="M90">
        <v>5.71</v>
      </c>
      <c r="N90">
        <v>3.73</v>
      </c>
      <c r="O90" t="s">
        <v>1265</v>
      </c>
    </row>
    <row r="91" spans="1:15" x14ac:dyDescent="0.25">
      <c r="A91" t="s">
        <v>123</v>
      </c>
      <c r="B91" t="s">
        <v>124</v>
      </c>
      <c r="C91" t="s">
        <v>87</v>
      </c>
      <c r="D91">
        <v>51.21</v>
      </c>
      <c r="E91">
        <v>1.02</v>
      </c>
      <c r="F91">
        <v>32.85</v>
      </c>
      <c r="G91">
        <v>1.56</v>
      </c>
      <c r="H91">
        <v>13.35</v>
      </c>
      <c r="I91">
        <v>37.619999999999997</v>
      </c>
      <c r="J91">
        <v>52.26</v>
      </c>
      <c r="K91">
        <v>16.489999999999998</v>
      </c>
      <c r="L91">
        <v>0.94199999999999995</v>
      </c>
      <c r="M91">
        <v>3.89</v>
      </c>
      <c r="N91">
        <v>3.84</v>
      </c>
      <c r="O91" t="s">
        <v>125</v>
      </c>
    </row>
    <row r="92" spans="1:15" x14ac:dyDescent="0.25">
      <c r="A92" t="s">
        <v>1368</v>
      </c>
      <c r="B92" t="s">
        <v>1369</v>
      </c>
      <c r="C92" t="s">
        <v>94</v>
      </c>
      <c r="D92">
        <v>31.09</v>
      </c>
      <c r="F92">
        <v>32.729999999999997</v>
      </c>
      <c r="G92">
        <v>0.95</v>
      </c>
      <c r="H92">
        <v>7.43</v>
      </c>
      <c r="I92">
        <v>24.21</v>
      </c>
      <c r="J92">
        <v>33.32</v>
      </c>
      <c r="K92">
        <v>4.0599999999999996</v>
      </c>
      <c r="L92">
        <v>0.38</v>
      </c>
      <c r="M92">
        <v>1.76</v>
      </c>
      <c r="N92">
        <v>4.2</v>
      </c>
      <c r="O92" t="s">
        <v>1370</v>
      </c>
    </row>
    <row r="93" spans="1:15" x14ac:dyDescent="0.25">
      <c r="A93" t="s">
        <v>959</v>
      </c>
      <c r="B93" t="s">
        <v>960</v>
      </c>
      <c r="C93" t="s">
        <v>107</v>
      </c>
      <c r="D93">
        <v>86.15</v>
      </c>
      <c r="E93">
        <v>1.38</v>
      </c>
      <c r="F93">
        <v>32.630000000000003</v>
      </c>
      <c r="G93">
        <v>2.64</v>
      </c>
      <c r="H93">
        <v>13.88</v>
      </c>
      <c r="I93">
        <v>60.87</v>
      </c>
      <c r="J93">
        <v>91.07</v>
      </c>
      <c r="K93">
        <v>33.04</v>
      </c>
      <c r="L93">
        <v>2</v>
      </c>
      <c r="M93">
        <v>9.43</v>
      </c>
      <c r="N93">
        <v>6.25</v>
      </c>
      <c r="O93" t="s">
        <v>961</v>
      </c>
    </row>
    <row r="94" spans="1:15" x14ac:dyDescent="0.25">
      <c r="A94" t="s">
        <v>595</v>
      </c>
      <c r="B94" t="s">
        <v>596</v>
      </c>
      <c r="C94" t="s">
        <v>83</v>
      </c>
      <c r="D94">
        <v>131.37</v>
      </c>
      <c r="E94">
        <v>1.17</v>
      </c>
      <c r="F94">
        <v>32.520000000000003</v>
      </c>
      <c r="G94">
        <v>4.04</v>
      </c>
      <c r="H94">
        <v>22.21</v>
      </c>
      <c r="I94">
        <v>105.52</v>
      </c>
      <c r="J94">
        <v>136.97</v>
      </c>
      <c r="K94">
        <v>15.75</v>
      </c>
      <c r="L94">
        <v>1.1200000000000001</v>
      </c>
      <c r="M94">
        <v>5.03</v>
      </c>
      <c r="N94">
        <v>5.95</v>
      </c>
      <c r="O94" t="s">
        <v>597</v>
      </c>
    </row>
    <row r="95" spans="1:15" x14ac:dyDescent="0.25">
      <c r="A95" t="s">
        <v>1389</v>
      </c>
      <c r="B95" t="s">
        <v>1390</v>
      </c>
      <c r="C95" t="s">
        <v>164</v>
      </c>
      <c r="D95">
        <v>108.15</v>
      </c>
      <c r="E95">
        <v>2.27</v>
      </c>
      <c r="F95">
        <v>32.380000000000003</v>
      </c>
      <c r="G95">
        <v>3.34</v>
      </c>
      <c r="H95">
        <v>3.7</v>
      </c>
      <c r="I95">
        <v>87.92</v>
      </c>
      <c r="J95">
        <v>117.79</v>
      </c>
      <c r="K95">
        <v>22.97</v>
      </c>
      <c r="L95">
        <v>1.62</v>
      </c>
      <c r="M95">
        <v>3.1</v>
      </c>
      <c r="N95">
        <v>29.34</v>
      </c>
      <c r="O95" t="s">
        <v>1391</v>
      </c>
    </row>
    <row r="96" spans="1:15" x14ac:dyDescent="0.25">
      <c r="A96" t="s">
        <v>888</v>
      </c>
      <c r="B96" t="s">
        <v>889</v>
      </c>
      <c r="C96" t="s">
        <v>164</v>
      </c>
      <c r="D96">
        <v>90.8</v>
      </c>
      <c r="E96">
        <v>2.62</v>
      </c>
      <c r="F96">
        <v>32.31</v>
      </c>
      <c r="G96">
        <v>2.81</v>
      </c>
      <c r="H96">
        <v>47.15</v>
      </c>
      <c r="I96">
        <v>75.55</v>
      </c>
      <c r="J96">
        <v>97.77</v>
      </c>
      <c r="K96">
        <v>110.52</v>
      </c>
      <c r="L96">
        <v>8.57</v>
      </c>
      <c r="M96">
        <v>4.1900000000000004</v>
      </c>
      <c r="N96">
        <v>1.93</v>
      </c>
      <c r="O96" t="s">
        <v>890</v>
      </c>
    </row>
    <row r="97" spans="1:15" x14ac:dyDescent="0.25">
      <c r="A97" t="s">
        <v>508</v>
      </c>
      <c r="B97" t="s">
        <v>509</v>
      </c>
      <c r="C97" t="s">
        <v>87</v>
      </c>
      <c r="D97">
        <v>62.55</v>
      </c>
      <c r="E97">
        <v>0.55000000000000004</v>
      </c>
      <c r="F97">
        <v>32.24</v>
      </c>
      <c r="G97">
        <v>1.94</v>
      </c>
      <c r="H97">
        <v>35.26</v>
      </c>
      <c r="I97">
        <v>55</v>
      </c>
      <c r="J97">
        <v>65.83</v>
      </c>
      <c r="K97">
        <v>14.37</v>
      </c>
      <c r="L97">
        <v>0.77949999999999997</v>
      </c>
      <c r="M97">
        <v>3.85</v>
      </c>
      <c r="N97">
        <v>1.78</v>
      </c>
      <c r="O97" t="s">
        <v>510</v>
      </c>
    </row>
    <row r="98" spans="1:15" x14ac:dyDescent="0.25">
      <c r="A98" t="s">
        <v>1595</v>
      </c>
      <c r="B98" t="s">
        <v>1596</v>
      </c>
      <c r="C98" t="s">
        <v>87</v>
      </c>
      <c r="D98">
        <v>53.07</v>
      </c>
      <c r="E98">
        <v>0.79</v>
      </c>
      <c r="F98">
        <v>32.159999999999997</v>
      </c>
      <c r="G98">
        <v>1.65</v>
      </c>
      <c r="H98">
        <v>3.02</v>
      </c>
      <c r="I98">
        <v>39.35</v>
      </c>
      <c r="J98">
        <v>56.5</v>
      </c>
      <c r="K98">
        <v>26.11</v>
      </c>
      <c r="L98">
        <v>1.7</v>
      </c>
      <c r="M98">
        <v>5.34</v>
      </c>
      <c r="N98">
        <v>17.59</v>
      </c>
      <c r="O98" t="s">
        <v>1597</v>
      </c>
    </row>
    <row r="99" spans="1:15" x14ac:dyDescent="0.25">
      <c r="A99" t="s">
        <v>918</v>
      </c>
      <c r="B99" t="s">
        <v>919</v>
      </c>
      <c r="C99" t="s">
        <v>87</v>
      </c>
      <c r="D99">
        <v>82.74</v>
      </c>
      <c r="E99">
        <v>2.48</v>
      </c>
      <c r="F99">
        <v>32.07</v>
      </c>
      <c r="G99">
        <v>2.58</v>
      </c>
      <c r="H99">
        <v>13.33</v>
      </c>
      <c r="I99">
        <v>64.180000000000007</v>
      </c>
      <c r="J99">
        <v>84.28</v>
      </c>
      <c r="K99">
        <v>86.95</v>
      </c>
      <c r="L99">
        <v>5.37</v>
      </c>
      <c r="M99">
        <v>4.1500000000000004</v>
      </c>
      <c r="N99">
        <v>6.29</v>
      </c>
      <c r="O99" t="s">
        <v>920</v>
      </c>
    </row>
    <row r="100" spans="1:15" x14ac:dyDescent="0.25">
      <c r="A100" t="s">
        <v>924</v>
      </c>
      <c r="B100" t="s">
        <v>925</v>
      </c>
      <c r="C100" t="s">
        <v>94</v>
      </c>
      <c r="D100">
        <v>65.33</v>
      </c>
      <c r="E100">
        <v>2.04</v>
      </c>
      <c r="F100">
        <v>32.020000000000003</v>
      </c>
      <c r="G100">
        <v>2.04</v>
      </c>
      <c r="H100">
        <v>7.81</v>
      </c>
      <c r="I100">
        <v>42.65</v>
      </c>
      <c r="J100">
        <v>65.760000000000005</v>
      </c>
      <c r="K100">
        <v>15.73</v>
      </c>
      <c r="L100">
        <v>0.72597999999999996</v>
      </c>
      <c r="M100">
        <v>10.61</v>
      </c>
      <c r="N100">
        <v>8.3800000000000008</v>
      </c>
      <c r="O100" t="s">
        <v>926</v>
      </c>
    </row>
    <row r="101" spans="1:15" x14ac:dyDescent="0.25">
      <c r="A101" t="s">
        <v>1074</v>
      </c>
      <c r="B101" t="s">
        <v>1075</v>
      </c>
      <c r="C101" t="s">
        <v>83</v>
      </c>
      <c r="D101">
        <v>44.5</v>
      </c>
      <c r="E101">
        <v>2.77</v>
      </c>
      <c r="F101">
        <v>32.01</v>
      </c>
      <c r="G101">
        <v>1.39</v>
      </c>
      <c r="H101">
        <v>11.48</v>
      </c>
      <c r="I101">
        <v>40.28</v>
      </c>
      <c r="J101">
        <v>55.94</v>
      </c>
      <c r="K101">
        <v>15.91</v>
      </c>
      <c r="L101">
        <v>1.62</v>
      </c>
      <c r="M101">
        <v>2.52</v>
      </c>
      <c r="N101">
        <v>3.87</v>
      </c>
      <c r="O101" t="s">
        <v>1076</v>
      </c>
    </row>
    <row r="102" spans="1:15" x14ac:dyDescent="0.25">
      <c r="A102" t="s">
        <v>1386</v>
      </c>
      <c r="B102" t="s">
        <v>1387</v>
      </c>
      <c r="C102" t="s">
        <v>87</v>
      </c>
      <c r="D102">
        <v>193.46</v>
      </c>
      <c r="E102">
        <v>0.03</v>
      </c>
      <c r="F102">
        <v>31.88</v>
      </c>
      <c r="G102">
        <v>6.07</v>
      </c>
      <c r="H102">
        <v>57.07</v>
      </c>
      <c r="I102">
        <v>141.66999999999999</v>
      </c>
      <c r="J102">
        <v>201.83</v>
      </c>
      <c r="K102">
        <v>9.56</v>
      </c>
      <c r="L102">
        <v>0.62856999999999996</v>
      </c>
      <c r="M102">
        <v>4.7699999999999996</v>
      </c>
      <c r="N102">
        <v>3.41</v>
      </c>
      <c r="O102" t="s">
        <v>1388</v>
      </c>
    </row>
    <row r="103" spans="1:15" x14ac:dyDescent="0.25">
      <c r="A103" t="s">
        <v>379</v>
      </c>
      <c r="B103" t="s">
        <v>380</v>
      </c>
      <c r="C103" t="s">
        <v>118</v>
      </c>
      <c r="D103">
        <v>41.66</v>
      </c>
      <c r="E103">
        <v>0.75</v>
      </c>
      <c r="F103">
        <v>31.8</v>
      </c>
      <c r="G103">
        <v>1.31</v>
      </c>
      <c r="H103">
        <v>10.23</v>
      </c>
      <c r="I103">
        <v>23.83</v>
      </c>
      <c r="J103">
        <v>43.36</v>
      </c>
      <c r="K103">
        <v>55.61</v>
      </c>
      <c r="L103">
        <v>0</v>
      </c>
      <c r="M103">
        <v>7.53</v>
      </c>
      <c r="N103">
        <v>4.12</v>
      </c>
      <c r="O103" t="s">
        <v>381</v>
      </c>
    </row>
    <row r="104" spans="1:15" x14ac:dyDescent="0.25">
      <c r="A104" t="s">
        <v>64</v>
      </c>
      <c r="B104" t="s">
        <v>965</v>
      </c>
      <c r="C104" t="s">
        <v>128</v>
      </c>
      <c r="D104">
        <v>209.93</v>
      </c>
      <c r="E104">
        <v>0.77</v>
      </c>
      <c r="F104">
        <v>31.66</v>
      </c>
      <c r="G104">
        <v>6.63</v>
      </c>
      <c r="H104">
        <v>65.53</v>
      </c>
      <c r="I104">
        <v>150.75</v>
      </c>
      <c r="J104">
        <v>243.98</v>
      </c>
      <c r="K104">
        <v>13.24</v>
      </c>
      <c r="L104">
        <v>0.95466999999999902</v>
      </c>
      <c r="M104">
        <v>3.79</v>
      </c>
      <c r="N104">
        <v>3.28</v>
      </c>
      <c r="O104" t="s">
        <v>966</v>
      </c>
    </row>
    <row r="105" spans="1:15" x14ac:dyDescent="0.25">
      <c r="A105" t="s">
        <v>1021</v>
      </c>
      <c r="B105" t="s">
        <v>1022</v>
      </c>
      <c r="C105" t="s">
        <v>128</v>
      </c>
      <c r="D105">
        <v>115.06</v>
      </c>
      <c r="E105">
        <v>1.88</v>
      </c>
      <c r="F105">
        <v>31.55</v>
      </c>
      <c r="G105">
        <v>3.65</v>
      </c>
      <c r="H105">
        <v>10.039999999999999</v>
      </c>
      <c r="I105">
        <v>83.73</v>
      </c>
      <c r="J105">
        <v>116.04</v>
      </c>
      <c r="K105">
        <v>50.46</v>
      </c>
      <c r="L105">
        <v>4.01</v>
      </c>
      <c r="M105">
        <v>3.61</v>
      </c>
      <c r="N105">
        <v>11.42</v>
      </c>
      <c r="O105" t="s">
        <v>1023</v>
      </c>
    </row>
    <row r="106" spans="1:15" x14ac:dyDescent="0.25">
      <c r="A106" t="s">
        <v>1416</v>
      </c>
      <c r="B106" t="s">
        <v>1417</v>
      </c>
      <c r="C106" t="s">
        <v>94</v>
      </c>
      <c r="D106">
        <v>54.26</v>
      </c>
      <c r="E106">
        <v>0.73</v>
      </c>
      <c r="F106">
        <v>31.31</v>
      </c>
      <c r="G106">
        <v>1.73</v>
      </c>
      <c r="H106">
        <v>11.45</v>
      </c>
      <c r="I106">
        <v>43.67</v>
      </c>
      <c r="J106">
        <v>56.54</v>
      </c>
      <c r="K106">
        <v>9.9499999999999993</v>
      </c>
      <c r="L106">
        <v>0.85436000000000001</v>
      </c>
      <c r="M106">
        <v>2.38</v>
      </c>
      <c r="N106">
        <v>4.72</v>
      </c>
      <c r="O106" t="s">
        <v>1418</v>
      </c>
    </row>
    <row r="107" spans="1:15" x14ac:dyDescent="0.25">
      <c r="A107" t="s">
        <v>1401</v>
      </c>
      <c r="B107" t="s">
        <v>1402</v>
      </c>
      <c r="C107" t="s">
        <v>87</v>
      </c>
      <c r="D107">
        <v>157.26</v>
      </c>
      <c r="E107">
        <v>0.37</v>
      </c>
      <c r="F107">
        <v>30.89</v>
      </c>
      <c r="G107">
        <v>5.09</v>
      </c>
      <c r="H107">
        <v>54.74</v>
      </c>
      <c r="I107">
        <v>136.58000000000001</v>
      </c>
      <c r="J107">
        <v>160.88999999999999</v>
      </c>
      <c r="K107">
        <v>61.39</v>
      </c>
      <c r="L107">
        <v>4.53</v>
      </c>
      <c r="M107">
        <v>3.37</v>
      </c>
      <c r="N107">
        <v>2.88</v>
      </c>
      <c r="O107" t="s">
        <v>1403</v>
      </c>
    </row>
    <row r="108" spans="1:15" x14ac:dyDescent="0.25">
      <c r="A108" t="s">
        <v>142</v>
      </c>
      <c r="B108" t="s">
        <v>143</v>
      </c>
      <c r="C108" t="s">
        <v>83</v>
      </c>
      <c r="D108">
        <v>72.86</v>
      </c>
      <c r="E108">
        <v>0.87</v>
      </c>
      <c r="F108">
        <v>30.87</v>
      </c>
      <c r="G108">
        <v>2.36</v>
      </c>
      <c r="H108">
        <v>1.19</v>
      </c>
      <c r="I108">
        <v>61.47</v>
      </c>
      <c r="J108">
        <v>75</v>
      </c>
      <c r="K108">
        <v>6.96</v>
      </c>
      <c r="L108">
        <v>0.47889999999999999</v>
      </c>
      <c r="M108">
        <v>3.12</v>
      </c>
      <c r="N108">
        <v>61.57</v>
      </c>
      <c r="O108" t="s">
        <v>144</v>
      </c>
    </row>
    <row r="109" spans="1:15" x14ac:dyDescent="0.25">
      <c r="A109" t="s">
        <v>466</v>
      </c>
      <c r="B109" t="s">
        <v>467</v>
      </c>
      <c r="C109" t="s">
        <v>164</v>
      </c>
      <c r="D109">
        <v>167</v>
      </c>
      <c r="E109">
        <v>1.06</v>
      </c>
      <c r="F109">
        <v>30.81</v>
      </c>
      <c r="G109">
        <v>5.42</v>
      </c>
      <c r="H109">
        <v>28.34</v>
      </c>
      <c r="I109">
        <v>138.57</v>
      </c>
      <c r="J109">
        <v>178.71</v>
      </c>
      <c r="K109">
        <v>73.3</v>
      </c>
      <c r="L109">
        <v>5.03</v>
      </c>
      <c r="M109">
        <v>0.6</v>
      </c>
      <c r="N109">
        <v>5.88</v>
      </c>
      <c r="O109" t="s">
        <v>468</v>
      </c>
    </row>
    <row r="110" spans="1:15" x14ac:dyDescent="0.25">
      <c r="A110" t="s">
        <v>1176</v>
      </c>
      <c r="B110" t="s">
        <v>1177</v>
      </c>
      <c r="C110" t="s">
        <v>128</v>
      </c>
      <c r="D110">
        <v>100.78</v>
      </c>
      <c r="E110">
        <v>1.57</v>
      </c>
      <c r="F110">
        <v>30.72</v>
      </c>
      <c r="G110">
        <v>3.28</v>
      </c>
      <c r="H110">
        <v>18.75</v>
      </c>
      <c r="I110">
        <v>89.64</v>
      </c>
      <c r="J110">
        <v>117</v>
      </c>
      <c r="K110">
        <v>25.91</v>
      </c>
      <c r="L110">
        <v>2.56</v>
      </c>
      <c r="M110">
        <v>1.76</v>
      </c>
      <c r="N110">
        <v>5.4</v>
      </c>
      <c r="O110" t="s">
        <v>1178</v>
      </c>
    </row>
    <row r="111" spans="1:15" x14ac:dyDescent="0.25">
      <c r="A111" t="s">
        <v>283</v>
      </c>
      <c r="B111" t="s">
        <v>284</v>
      </c>
      <c r="C111" t="s">
        <v>87</v>
      </c>
      <c r="D111">
        <v>183.94</v>
      </c>
      <c r="E111">
        <v>1.58</v>
      </c>
      <c r="F111">
        <v>30.62</v>
      </c>
      <c r="G111">
        <v>6.01</v>
      </c>
      <c r="H111">
        <v>35.630000000000003</v>
      </c>
      <c r="I111">
        <v>145.78</v>
      </c>
      <c r="J111">
        <v>186.11</v>
      </c>
      <c r="K111">
        <v>39.15</v>
      </c>
      <c r="L111">
        <v>3.26</v>
      </c>
      <c r="M111">
        <v>3.16</v>
      </c>
      <c r="N111">
        <v>5.18</v>
      </c>
      <c r="O111" t="s">
        <v>285</v>
      </c>
    </row>
    <row r="112" spans="1:15" x14ac:dyDescent="0.25">
      <c r="A112" t="s">
        <v>846</v>
      </c>
      <c r="B112" t="s">
        <v>847</v>
      </c>
      <c r="C112" t="s">
        <v>83</v>
      </c>
      <c r="D112">
        <v>56.51</v>
      </c>
      <c r="E112">
        <v>1.06</v>
      </c>
      <c r="F112">
        <v>30.55</v>
      </c>
      <c r="G112">
        <v>1.85</v>
      </c>
      <c r="H112">
        <v>33.590000000000003</v>
      </c>
      <c r="I112">
        <v>39.880000000000003</v>
      </c>
      <c r="J112">
        <v>63.42</v>
      </c>
      <c r="K112">
        <v>6.84</v>
      </c>
      <c r="L112">
        <v>0.64212000000000002</v>
      </c>
      <c r="M112">
        <v>0.64</v>
      </c>
      <c r="N112">
        <v>1.68</v>
      </c>
      <c r="O112" t="s">
        <v>848</v>
      </c>
    </row>
    <row r="113" spans="1:15" x14ac:dyDescent="0.25">
      <c r="A113" t="s">
        <v>157</v>
      </c>
      <c r="B113" t="s">
        <v>158</v>
      </c>
      <c r="C113" t="s">
        <v>94</v>
      </c>
      <c r="D113">
        <v>851.15</v>
      </c>
      <c r="F113">
        <v>30.53</v>
      </c>
      <c r="G113">
        <v>27.88</v>
      </c>
      <c r="H113">
        <v>201.12</v>
      </c>
      <c r="I113">
        <v>672.66</v>
      </c>
      <c r="J113">
        <v>867</v>
      </c>
      <c r="K113">
        <v>588.5</v>
      </c>
      <c r="L113">
        <v>29.86</v>
      </c>
      <c r="M113">
        <v>6.49</v>
      </c>
      <c r="N113">
        <v>4.21</v>
      </c>
      <c r="O113" t="s">
        <v>159</v>
      </c>
    </row>
    <row r="114" spans="1:15" x14ac:dyDescent="0.25">
      <c r="A114" t="s">
        <v>661</v>
      </c>
      <c r="B114" t="s">
        <v>662</v>
      </c>
      <c r="C114" t="s">
        <v>94</v>
      </c>
      <c r="D114">
        <v>36.5</v>
      </c>
      <c r="E114">
        <v>1.65</v>
      </c>
      <c r="F114">
        <v>30.42</v>
      </c>
      <c r="G114">
        <v>1.2</v>
      </c>
      <c r="H114">
        <v>12.31</v>
      </c>
      <c r="I114">
        <v>28.26</v>
      </c>
      <c r="J114">
        <v>37.44</v>
      </c>
      <c r="K114">
        <v>4.9800000000000004</v>
      </c>
      <c r="L114">
        <v>0.35465999999999998</v>
      </c>
      <c r="M114">
        <v>2.99</v>
      </c>
      <c r="N114">
        <v>2.97</v>
      </c>
      <c r="O114" t="s">
        <v>663</v>
      </c>
    </row>
    <row r="115" spans="1:15" x14ac:dyDescent="0.25">
      <c r="A115" t="s">
        <v>1007</v>
      </c>
      <c r="B115" t="s">
        <v>1008</v>
      </c>
      <c r="C115" t="s">
        <v>94</v>
      </c>
      <c r="D115">
        <v>64.400000000000006</v>
      </c>
      <c r="E115">
        <v>2.4300000000000002</v>
      </c>
      <c r="F115">
        <v>30.31</v>
      </c>
      <c r="G115">
        <v>2.12</v>
      </c>
      <c r="H115">
        <v>8.9</v>
      </c>
      <c r="I115">
        <v>48.03</v>
      </c>
      <c r="J115">
        <v>65.91</v>
      </c>
      <c r="K115">
        <v>497.65</v>
      </c>
      <c r="L115">
        <v>27.74</v>
      </c>
      <c r="M115">
        <v>5.8</v>
      </c>
      <c r="N115">
        <v>7.22</v>
      </c>
      <c r="O115" t="s">
        <v>1009</v>
      </c>
    </row>
    <row r="116" spans="1:15" x14ac:dyDescent="0.25">
      <c r="A116" t="s">
        <v>983</v>
      </c>
      <c r="B116" t="s">
        <v>984</v>
      </c>
      <c r="C116" t="s">
        <v>164</v>
      </c>
      <c r="D116">
        <v>88.33</v>
      </c>
      <c r="E116">
        <v>1.87</v>
      </c>
      <c r="F116">
        <v>30.25</v>
      </c>
      <c r="G116">
        <v>2.92</v>
      </c>
      <c r="H116">
        <v>-2.8</v>
      </c>
      <c r="I116">
        <v>69.25</v>
      </c>
      <c r="J116">
        <v>94.4</v>
      </c>
      <c r="K116">
        <v>16.2</v>
      </c>
      <c r="L116">
        <v>1.01</v>
      </c>
      <c r="M116">
        <v>4.33</v>
      </c>
      <c r="O116" t="s">
        <v>985</v>
      </c>
    </row>
    <row r="117" spans="1:15" x14ac:dyDescent="0.25">
      <c r="A117" t="s">
        <v>1305</v>
      </c>
      <c r="B117" t="s">
        <v>1306</v>
      </c>
      <c r="C117" t="s">
        <v>186</v>
      </c>
      <c r="D117">
        <v>177.29</v>
      </c>
      <c r="E117">
        <v>3.9</v>
      </c>
      <c r="F117">
        <v>30.2</v>
      </c>
      <c r="G117">
        <v>5.87</v>
      </c>
      <c r="H117">
        <v>13.63</v>
      </c>
      <c r="I117">
        <v>173.11</v>
      </c>
      <c r="J117">
        <v>229.1</v>
      </c>
      <c r="K117">
        <v>55.5</v>
      </c>
      <c r="L117">
        <v>4</v>
      </c>
      <c r="M117">
        <v>10.3</v>
      </c>
      <c r="N117">
        <v>13.12</v>
      </c>
      <c r="O117" t="s">
        <v>1307</v>
      </c>
    </row>
    <row r="118" spans="1:15" x14ac:dyDescent="0.25">
      <c r="A118" t="s">
        <v>568</v>
      </c>
      <c r="B118" t="s">
        <v>569</v>
      </c>
      <c r="C118" t="s">
        <v>128</v>
      </c>
      <c r="D118">
        <v>124.72</v>
      </c>
      <c r="E118">
        <v>1.18</v>
      </c>
      <c r="F118">
        <v>30.13</v>
      </c>
      <c r="G118">
        <v>4.1399999999999997</v>
      </c>
      <c r="H118">
        <v>23.65</v>
      </c>
      <c r="I118">
        <v>102.38</v>
      </c>
      <c r="J118">
        <v>126.17</v>
      </c>
      <c r="K118">
        <v>36.380000000000003</v>
      </c>
      <c r="L118">
        <v>2.87</v>
      </c>
      <c r="M118">
        <v>2.77</v>
      </c>
      <c r="N118">
        <v>5.29</v>
      </c>
      <c r="O118" t="s">
        <v>570</v>
      </c>
    </row>
    <row r="119" spans="1:15" x14ac:dyDescent="0.25">
      <c r="A119" t="s">
        <v>970</v>
      </c>
      <c r="B119" t="s">
        <v>971</v>
      </c>
      <c r="C119" t="s">
        <v>94</v>
      </c>
      <c r="D119">
        <v>110.96</v>
      </c>
      <c r="E119">
        <v>0.79</v>
      </c>
      <c r="F119">
        <v>30.07</v>
      </c>
      <c r="G119">
        <v>3.69</v>
      </c>
      <c r="H119">
        <v>5.23</v>
      </c>
      <c r="I119">
        <v>85.93</v>
      </c>
      <c r="J119">
        <v>112.92</v>
      </c>
      <c r="K119">
        <v>119.61</v>
      </c>
      <c r="L119">
        <v>6.25</v>
      </c>
      <c r="M119">
        <v>11.14</v>
      </c>
      <c r="N119">
        <v>21.28</v>
      </c>
      <c r="O119" t="s">
        <v>972</v>
      </c>
    </row>
    <row r="120" spans="1:15" x14ac:dyDescent="0.25">
      <c r="A120" t="s">
        <v>160</v>
      </c>
      <c r="B120" t="s">
        <v>161</v>
      </c>
      <c r="C120" t="s">
        <v>94</v>
      </c>
      <c r="D120">
        <v>831.91</v>
      </c>
      <c r="F120">
        <v>29.84</v>
      </c>
      <c r="G120">
        <v>27.88</v>
      </c>
      <c r="H120">
        <v>201.12</v>
      </c>
      <c r="I120">
        <v>663.28</v>
      </c>
      <c r="J120">
        <v>841.95</v>
      </c>
      <c r="K120">
        <v>575.20000000000005</v>
      </c>
      <c r="L120">
        <v>29.86</v>
      </c>
      <c r="M120">
        <v>6.34</v>
      </c>
      <c r="N120">
        <v>4.12</v>
      </c>
      <c r="O120" t="s">
        <v>162</v>
      </c>
    </row>
    <row r="121" spans="1:15" x14ac:dyDescent="0.25">
      <c r="A121" t="s">
        <v>1221</v>
      </c>
      <c r="B121" t="s">
        <v>1222</v>
      </c>
      <c r="C121" t="s">
        <v>83</v>
      </c>
      <c r="D121">
        <v>37.53</v>
      </c>
      <c r="F121">
        <v>29.83</v>
      </c>
      <c r="G121">
        <v>1.26</v>
      </c>
      <c r="H121">
        <v>22.08</v>
      </c>
      <c r="I121">
        <v>21.52</v>
      </c>
      <c r="J121">
        <v>38.82</v>
      </c>
      <c r="K121">
        <v>5.68</v>
      </c>
      <c r="L121">
        <v>0.54420000000000002</v>
      </c>
      <c r="M121">
        <v>0.74</v>
      </c>
      <c r="N121">
        <v>1.71</v>
      </c>
      <c r="O121" t="s">
        <v>1223</v>
      </c>
    </row>
    <row r="122" spans="1:15" x14ac:dyDescent="0.25">
      <c r="A122" t="s">
        <v>373</v>
      </c>
      <c r="B122" t="s">
        <v>374</v>
      </c>
      <c r="C122" t="s">
        <v>87</v>
      </c>
      <c r="D122">
        <v>54.97</v>
      </c>
      <c r="F122">
        <v>29.71</v>
      </c>
      <c r="G122">
        <v>1.85</v>
      </c>
      <c r="H122">
        <v>11.92</v>
      </c>
      <c r="I122">
        <v>47.01</v>
      </c>
      <c r="J122">
        <v>67.5</v>
      </c>
      <c r="K122">
        <v>18.12</v>
      </c>
      <c r="L122">
        <v>1.32</v>
      </c>
      <c r="M122">
        <v>3.86</v>
      </c>
      <c r="N122">
        <v>4.62</v>
      </c>
      <c r="O122" t="s">
        <v>375</v>
      </c>
    </row>
    <row r="123" spans="1:15" x14ac:dyDescent="0.25">
      <c r="A123" t="s">
        <v>637</v>
      </c>
      <c r="B123" t="s">
        <v>638</v>
      </c>
      <c r="C123" t="s">
        <v>83</v>
      </c>
      <c r="D123">
        <v>51.37</v>
      </c>
      <c r="E123">
        <v>2.4700000000000002</v>
      </c>
      <c r="F123">
        <v>29.71</v>
      </c>
      <c r="G123">
        <v>1.73</v>
      </c>
      <c r="H123">
        <v>6.68</v>
      </c>
      <c r="I123">
        <v>37.700000000000003</v>
      </c>
      <c r="J123">
        <v>52.64</v>
      </c>
      <c r="K123">
        <v>14.86</v>
      </c>
      <c r="L123">
        <v>0.89936000000000005</v>
      </c>
      <c r="M123">
        <v>3.81</v>
      </c>
      <c r="N123">
        <v>7.81</v>
      </c>
      <c r="O123" t="s">
        <v>639</v>
      </c>
    </row>
    <row r="124" spans="1:15" x14ac:dyDescent="0.25">
      <c r="A124" t="s">
        <v>1341</v>
      </c>
      <c r="B124" t="s">
        <v>1342</v>
      </c>
      <c r="C124" t="s">
        <v>87</v>
      </c>
      <c r="D124">
        <v>129.13999999999999</v>
      </c>
      <c r="E124">
        <v>1.31</v>
      </c>
      <c r="F124">
        <v>29.69</v>
      </c>
      <c r="G124">
        <v>4.3499999999999996</v>
      </c>
      <c r="H124">
        <v>25.47</v>
      </c>
      <c r="I124">
        <v>102.31</v>
      </c>
      <c r="J124">
        <v>131.36000000000001</v>
      </c>
      <c r="K124">
        <v>48.15</v>
      </c>
      <c r="L124">
        <v>3.11</v>
      </c>
      <c r="M124">
        <v>4.2699999999999996</v>
      </c>
      <c r="N124">
        <v>5.09</v>
      </c>
      <c r="O124" t="s">
        <v>1343</v>
      </c>
    </row>
    <row r="125" spans="1:15" x14ac:dyDescent="0.25">
      <c r="A125" t="s">
        <v>99</v>
      </c>
      <c r="B125" t="s">
        <v>100</v>
      </c>
      <c r="C125" t="s">
        <v>83</v>
      </c>
      <c r="D125">
        <v>205.41</v>
      </c>
      <c r="E125">
        <v>0.25</v>
      </c>
      <c r="F125">
        <v>29.68</v>
      </c>
      <c r="G125">
        <v>6.92</v>
      </c>
      <c r="H125">
        <v>39.5</v>
      </c>
      <c r="I125">
        <v>193.06</v>
      </c>
      <c r="J125">
        <v>280.89</v>
      </c>
      <c r="K125">
        <v>9</v>
      </c>
      <c r="L125">
        <v>0.58620000000000005</v>
      </c>
      <c r="M125">
        <v>2.64</v>
      </c>
      <c r="N125">
        <v>5.19</v>
      </c>
      <c r="O125" t="s">
        <v>101</v>
      </c>
    </row>
    <row r="126" spans="1:15" x14ac:dyDescent="0.25">
      <c r="A126" t="s">
        <v>915</v>
      </c>
      <c r="B126" t="s">
        <v>916</v>
      </c>
      <c r="C126" t="s">
        <v>245</v>
      </c>
      <c r="D126">
        <v>55.46</v>
      </c>
      <c r="F126">
        <v>29.66</v>
      </c>
      <c r="G126">
        <v>1.87</v>
      </c>
      <c r="H126">
        <v>30.32</v>
      </c>
      <c r="I126">
        <v>44.01</v>
      </c>
      <c r="J126">
        <v>60.12</v>
      </c>
      <c r="K126">
        <v>20</v>
      </c>
      <c r="L126">
        <v>2.67</v>
      </c>
      <c r="M126">
        <v>2.48</v>
      </c>
      <c r="N126">
        <v>1.86</v>
      </c>
      <c r="O126" t="s">
        <v>917</v>
      </c>
    </row>
    <row r="127" spans="1:15" x14ac:dyDescent="0.25">
      <c r="A127" t="s">
        <v>613</v>
      </c>
      <c r="B127" t="s">
        <v>614</v>
      </c>
      <c r="C127" t="s">
        <v>111</v>
      </c>
      <c r="D127">
        <v>36.130000000000003</v>
      </c>
      <c r="E127">
        <v>3.61</v>
      </c>
      <c r="F127">
        <v>29.61</v>
      </c>
      <c r="G127">
        <v>1.22</v>
      </c>
      <c r="H127">
        <v>27.96</v>
      </c>
      <c r="I127">
        <v>29.82</v>
      </c>
      <c r="J127">
        <v>37.700000000000003</v>
      </c>
      <c r="K127">
        <v>33.479999999999997</v>
      </c>
      <c r="L127">
        <v>9.1300000000000008</v>
      </c>
      <c r="M127">
        <v>1.07</v>
      </c>
      <c r="N127">
        <v>1.29</v>
      </c>
      <c r="O127" t="s">
        <v>615</v>
      </c>
    </row>
    <row r="128" spans="1:15" x14ac:dyDescent="0.25">
      <c r="A128" t="s">
        <v>188</v>
      </c>
      <c r="B128" t="s">
        <v>189</v>
      </c>
      <c r="C128" t="s">
        <v>111</v>
      </c>
      <c r="D128">
        <v>76.89</v>
      </c>
      <c r="E128">
        <v>1.94</v>
      </c>
      <c r="F128">
        <v>29.35</v>
      </c>
      <c r="G128">
        <v>2.62</v>
      </c>
      <c r="H128">
        <v>29.3</v>
      </c>
      <c r="I128">
        <v>66.63</v>
      </c>
      <c r="J128">
        <v>85.24</v>
      </c>
      <c r="K128">
        <v>13.7</v>
      </c>
      <c r="L128">
        <v>1.62</v>
      </c>
      <c r="M128">
        <v>4.17</v>
      </c>
      <c r="N128">
        <v>2.64</v>
      </c>
      <c r="O128" t="s">
        <v>190</v>
      </c>
    </row>
    <row r="129" spans="1:15" x14ac:dyDescent="0.25">
      <c r="A129" t="s">
        <v>1152</v>
      </c>
      <c r="B129" t="s">
        <v>1153</v>
      </c>
      <c r="C129" t="s">
        <v>87</v>
      </c>
      <c r="D129">
        <v>33.99</v>
      </c>
      <c r="E129">
        <v>3.71</v>
      </c>
      <c r="F129">
        <v>28.98</v>
      </c>
      <c r="G129">
        <v>1.17</v>
      </c>
      <c r="H129">
        <v>9.81</v>
      </c>
      <c r="I129">
        <v>28.74</v>
      </c>
      <c r="J129">
        <v>37.39</v>
      </c>
      <c r="K129">
        <v>202.3</v>
      </c>
      <c r="L129">
        <v>19.809999999999999</v>
      </c>
      <c r="M129">
        <v>3.87</v>
      </c>
      <c r="N129">
        <v>3.5</v>
      </c>
      <c r="O129" t="s">
        <v>1154</v>
      </c>
    </row>
    <row r="130" spans="1:15" x14ac:dyDescent="0.25">
      <c r="A130" t="s">
        <v>1131</v>
      </c>
      <c r="B130" t="s">
        <v>1132</v>
      </c>
      <c r="C130" t="s">
        <v>94</v>
      </c>
      <c r="D130">
        <v>62.16</v>
      </c>
      <c r="E130">
        <v>2.94</v>
      </c>
      <c r="F130">
        <v>28.91</v>
      </c>
      <c r="G130">
        <v>2.15</v>
      </c>
      <c r="H130">
        <v>5.0599999999999996</v>
      </c>
      <c r="I130">
        <v>51.06</v>
      </c>
      <c r="J130">
        <v>63.01</v>
      </c>
      <c r="K130">
        <v>22.31</v>
      </c>
      <c r="L130">
        <v>1.31</v>
      </c>
      <c r="M130">
        <v>7.31</v>
      </c>
      <c r="N130">
        <v>12.33</v>
      </c>
      <c r="O130" t="s">
        <v>1133</v>
      </c>
    </row>
    <row r="131" spans="1:15" x14ac:dyDescent="0.25">
      <c r="A131" t="s">
        <v>1332</v>
      </c>
      <c r="B131" t="s">
        <v>1333</v>
      </c>
      <c r="C131" t="s">
        <v>107</v>
      </c>
      <c r="D131">
        <v>56.2</v>
      </c>
      <c r="E131">
        <v>1.58</v>
      </c>
      <c r="F131">
        <v>28.82</v>
      </c>
      <c r="G131">
        <v>1.95</v>
      </c>
      <c r="H131">
        <v>3.98</v>
      </c>
      <c r="I131">
        <v>50.84</v>
      </c>
      <c r="J131">
        <v>61.64</v>
      </c>
      <c r="K131">
        <v>81.91</v>
      </c>
      <c r="L131">
        <v>4.95</v>
      </c>
      <c r="M131">
        <v>3.81</v>
      </c>
      <c r="N131">
        <v>14.25</v>
      </c>
      <c r="O131" t="s">
        <v>1334</v>
      </c>
    </row>
    <row r="132" spans="1:15" x14ac:dyDescent="0.25">
      <c r="A132" t="s">
        <v>876</v>
      </c>
      <c r="B132" t="s">
        <v>877</v>
      </c>
      <c r="C132" t="s">
        <v>186</v>
      </c>
      <c r="D132">
        <v>22.75</v>
      </c>
      <c r="E132">
        <v>4.62</v>
      </c>
      <c r="F132">
        <v>28.8</v>
      </c>
      <c r="G132">
        <v>0.79</v>
      </c>
      <c r="H132">
        <v>12.37</v>
      </c>
      <c r="I132">
        <v>22.73</v>
      </c>
      <c r="J132">
        <v>32.24</v>
      </c>
      <c r="K132">
        <v>9.68</v>
      </c>
      <c r="L132">
        <v>0.76613999999999904</v>
      </c>
      <c r="M132">
        <v>8.41</v>
      </c>
      <c r="N132">
        <v>1.87</v>
      </c>
      <c r="O132" t="s">
        <v>878</v>
      </c>
    </row>
    <row r="133" spans="1:15" x14ac:dyDescent="0.25">
      <c r="A133" t="s">
        <v>448</v>
      </c>
      <c r="B133" t="s">
        <v>449</v>
      </c>
      <c r="C133" t="s">
        <v>164</v>
      </c>
      <c r="D133">
        <v>40.75</v>
      </c>
      <c r="E133">
        <v>1.94</v>
      </c>
      <c r="F133">
        <v>28.74</v>
      </c>
      <c r="G133">
        <v>1.42</v>
      </c>
      <c r="H133">
        <v>10.220000000000001</v>
      </c>
      <c r="I133">
        <v>33.61</v>
      </c>
      <c r="J133">
        <v>48.86</v>
      </c>
      <c r="K133">
        <v>17.73</v>
      </c>
      <c r="L133">
        <v>1.83</v>
      </c>
      <c r="M133">
        <v>1.6</v>
      </c>
      <c r="N133">
        <v>4.04</v>
      </c>
      <c r="O133" t="s">
        <v>450</v>
      </c>
    </row>
    <row r="134" spans="1:15" x14ac:dyDescent="0.25">
      <c r="A134" t="s">
        <v>986</v>
      </c>
      <c r="B134" t="s">
        <v>987</v>
      </c>
      <c r="C134" t="s">
        <v>87</v>
      </c>
      <c r="D134">
        <v>81.400000000000006</v>
      </c>
      <c r="E134">
        <v>2.1</v>
      </c>
      <c r="F134">
        <v>28.73</v>
      </c>
      <c r="G134">
        <v>2.83</v>
      </c>
      <c r="H134">
        <v>35.99</v>
      </c>
      <c r="I134">
        <v>69.349999999999994</v>
      </c>
      <c r="J134">
        <v>89.27</v>
      </c>
      <c r="K134">
        <v>111.7</v>
      </c>
      <c r="L134">
        <v>8.89</v>
      </c>
      <c r="M134">
        <v>3.81</v>
      </c>
      <c r="N134">
        <v>2.27</v>
      </c>
      <c r="O134" t="s">
        <v>988</v>
      </c>
    </row>
    <row r="135" spans="1:15" x14ac:dyDescent="0.25">
      <c r="A135" t="s">
        <v>607</v>
      </c>
      <c r="B135" t="s">
        <v>608</v>
      </c>
      <c r="C135" t="s">
        <v>164</v>
      </c>
      <c r="D135">
        <v>82.77</v>
      </c>
      <c r="E135">
        <v>1.64</v>
      </c>
      <c r="F135">
        <v>28.6</v>
      </c>
      <c r="G135">
        <v>2.89</v>
      </c>
      <c r="H135">
        <v>10.36</v>
      </c>
      <c r="I135">
        <v>75.290000000000006</v>
      </c>
      <c r="J135">
        <v>97.48</v>
      </c>
      <c r="K135">
        <v>30.33</v>
      </c>
      <c r="L135">
        <v>2.2000000000000002</v>
      </c>
      <c r="M135">
        <v>2.66</v>
      </c>
      <c r="N135">
        <v>7.98</v>
      </c>
      <c r="O135" t="s">
        <v>609</v>
      </c>
    </row>
    <row r="136" spans="1:15" x14ac:dyDescent="0.25">
      <c r="A136" t="s">
        <v>1353</v>
      </c>
      <c r="B136" t="s">
        <v>1354</v>
      </c>
      <c r="C136" t="s">
        <v>164</v>
      </c>
      <c r="D136">
        <v>52.3</v>
      </c>
      <c r="E136">
        <v>2.5299999999999998</v>
      </c>
      <c r="F136">
        <v>28.52</v>
      </c>
      <c r="G136">
        <v>1.83</v>
      </c>
      <c r="H136">
        <v>4.58</v>
      </c>
      <c r="I136">
        <v>44.71</v>
      </c>
      <c r="J136">
        <v>57.07</v>
      </c>
      <c r="K136">
        <v>28.25</v>
      </c>
      <c r="L136">
        <v>3</v>
      </c>
      <c r="M136">
        <v>0.53</v>
      </c>
      <c r="N136">
        <v>11.38</v>
      </c>
      <c r="O136" t="s">
        <v>1355</v>
      </c>
    </row>
    <row r="137" spans="1:15" x14ac:dyDescent="0.25">
      <c r="A137" t="s">
        <v>210</v>
      </c>
      <c r="B137" t="s">
        <v>211</v>
      </c>
      <c r="C137" t="s">
        <v>94</v>
      </c>
      <c r="D137">
        <v>83.41</v>
      </c>
      <c r="E137">
        <v>2.16</v>
      </c>
      <c r="F137">
        <v>28.45</v>
      </c>
      <c r="G137">
        <v>2.93</v>
      </c>
      <c r="H137">
        <v>17.16</v>
      </c>
      <c r="I137">
        <v>52.17</v>
      </c>
      <c r="J137">
        <v>84.24</v>
      </c>
      <c r="K137">
        <v>25.79</v>
      </c>
      <c r="L137">
        <v>1.37</v>
      </c>
      <c r="M137">
        <v>7.13</v>
      </c>
      <c r="N137">
        <v>4.8899999999999997</v>
      </c>
      <c r="O137" t="s">
        <v>212</v>
      </c>
    </row>
    <row r="138" spans="1:15" x14ac:dyDescent="0.25">
      <c r="A138" t="s">
        <v>643</v>
      </c>
      <c r="B138" t="s">
        <v>644</v>
      </c>
      <c r="C138" t="s">
        <v>83</v>
      </c>
      <c r="D138">
        <v>192.91</v>
      </c>
      <c r="E138">
        <v>0.82</v>
      </c>
      <c r="F138">
        <v>28.35</v>
      </c>
      <c r="G138">
        <v>6.8</v>
      </c>
      <c r="H138">
        <v>54.52</v>
      </c>
      <c r="I138">
        <v>139.58000000000001</v>
      </c>
      <c r="J138">
        <v>201.57</v>
      </c>
      <c r="K138">
        <v>51.41</v>
      </c>
      <c r="L138">
        <v>7.86</v>
      </c>
      <c r="M138">
        <v>0.94</v>
      </c>
      <c r="N138">
        <v>3.56</v>
      </c>
      <c r="O138" t="s">
        <v>645</v>
      </c>
    </row>
    <row r="139" spans="1:15" x14ac:dyDescent="0.25">
      <c r="A139" t="s">
        <v>1422</v>
      </c>
      <c r="B139" t="s">
        <v>1423</v>
      </c>
      <c r="C139" t="s">
        <v>83</v>
      </c>
      <c r="D139">
        <v>242.56</v>
      </c>
      <c r="E139">
        <v>0</v>
      </c>
      <c r="F139">
        <v>28.35</v>
      </c>
      <c r="G139">
        <v>8.56</v>
      </c>
      <c r="H139">
        <v>-35.1</v>
      </c>
      <c r="I139">
        <v>214.65</v>
      </c>
      <c r="J139">
        <v>294.38</v>
      </c>
      <c r="K139">
        <v>12.82</v>
      </c>
      <c r="L139">
        <v>1.51</v>
      </c>
      <c r="M139">
        <v>3.98</v>
      </c>
      <c r="O139" t="s">
        <v>1424</v>
      </c>
    </row>
    <row r="140" spans="1:15" x14ac:dyDescent="0.25">
      <c r="A140" t="s">
        <v>397</v>
      </c>
      <c r="B140" t="s">
        <v>398</v>
      </c>
      <c r="C140" t="s">
        <v>164</v>
      </c>
      <c r="D140">
        <v>49.55</v>
      </c>
      <c r="E140">
        <v>1.45</v>
      </c>
      <c r="F140">
        <v>28.31</v>
      </c>
      <c r="G140">
        <v>1.75</v>
      </c>
      <c r="H140">
        <v>7.79</v>
      </c>
      <c r="I140">
        <v>42.56</v>
      </c>
      <c r="J140">
        <v>53.68</v>
      </c>
      <c r="K140">
        <v>12.62</v>
      </c>
      <c r="L140">
        <v>0.8367</v>
      </c>
      <c r="M140">
        <v>3.62</v>
      </c>
      <c r="N140">
        <v>6.38</v>
      </c>
      <c r="O140" t="s">
        <v>399</v>
      </c>
    </row>
    <row r="141" spans="1:15" x14ac:dyDescent="0.25">
      <c r="A141" t="s">
        <v>433</v>
      </c>
      <c r="B141" t="s">
        <v>434</v>
      </c>
      <c r="C141" t="s">
        <v>164</v>
      </c>
      <c r="D141">
        <v>41.99</v>
      </c>
      <c r="E141">
        <v>3.48</v>
      </c>
      <c r="F141">
        <v>28.18</v>
      </c>
      <c r="G141">
        <v>1.49</v>
      </c>
      <c r="H141">
        <v>5.38</v>
      </c>
      <c r="I141">
        <v>39.880000000000003</v>
      </c>
      <c r="J141">
        <v>47.13</v>
      </c>
      <c r="K141">
        <v>180.28</v>
      </c>
      <c r="L141">
        <v>11.53</v>
      </c>
      <c r="M141">
        <v>4.33</v>
      </c>
      <c r="N141">
        <v>7.84</v>
      </c>
      <c r="O141" t="s">
        <v>435</v>
      </c>
    </row>
    <row r="142" spans="1:15" x14ac:dyDescent="0.25">
      <c r="A142" t="s">
        <v>658</v>
      </c>
      <c r="B142" t="s">
        <v>659</v>
      </c>
      <c r="C142" t="s">
        <v>94</v>
      </c>
      <c r="D142">
        <v>116.95</v>
      </c>
      <c r="F142">
        <v>28.18</v>
      </c>
      <c r="G142">
        <v>4.1500000000000004</v>
      </c>
      <c r="H142">
        <v>11.79</v>
      </c>
      <c r="I142">
        <v>92.81</v>
      </c>
      <c r="J142">
        <v>117.54</v>
      </c>
      <c r="K142">
        <v>25.09</v>
      </c>
      <c r="L142">
        <v>1.72</v>
      </c>
      <c r="M142">
        <v>4.5599999999999996</v>
      </c>
      <c r="N142">
        <v>9.92</v>
      </c>
      <c r="O142" t="s">
        <v>660</v>
      </c>
    </row>
    <row r="143" spans="1:15" x14ac:dyDescent="0.25">
      <c r="A143" t="s">
        <v>1290</v>
      </c>
      <c r="B143" t="s">
        <v>1291</v>
      </c>
      <c r="C143" t="s">
        <v>94</v>
      </c>
      <c r="D143">
        <v>48.28</v>
      </c>
      <c r="E143">
        <v>5.15</v>
      </c>
      <c r="F143">
        <v>28.17</v>
      </c>
      <c r="G143">
        <v>1.71</v>
      </c>
      <c r="H143">
        <v>5.16</v>
      </c>
      <c r="I143">
        <v>18.420000000000002</v>
      </c>
      <c r="J143">
        <v>49.79</v>
      </c>
      <c r="K143">
        <v>14.25</v>
      </c>
      <c r="L143">
        <v>1.71</v>
      </c>
      <c r="M143">
        <v>1.31</v>
      </c>
      <c r="N143">
        <v>9.4</v>
      </c>
      <c r="O143" t="s">
        <v>1292</v>
      </c>
    </row>
    <row r="144" spans="1:15" x14ac:dyDescent="0.25">
      <c r="A144" t="s">
        <v>250</v>
      </c>
      <c r="B144" t="s">
        <v>251</v>
      </c>
      <c r="C144" t="s">
        <v>94</v>
      </c>
      <c r="D144">
        <v>104.27</v>
      </c>
      <c r="E144">
        <v>2.1800000000000002</v>
      </c>
      <c r="F144">
        <v>28.01</v>
      </c>
      <c r="G144">
        <v>3.72</v>
      </c>
      <c r="H144">
        <v>8.5</v>
      </c>
      <c r="I144">
        <v>84.36</v>
      </c>
      <c r="J144">
        <v>105</v>
      </c>
      <c r="K144">
        <v>46.81</v>
      </c>
      <c r="L144">
        <v>2.73</v>
      </c>
      <c r="M144">
        <v>3.91</v>
      </c>
      <c r="N144">
        <v>12.35</v>
      </c>
      <c r="O144" t="s">
        <v>252</v>
      </c>
    </row>
    <row r="145" spans="1:15" x14ac:dyDescent="0.25">
      <c r="A145" t="s">
        <v>367</v>
      </c>
      <c r="B145" t="s">
        <v>368</v>
      </c>
      <c r="C145" t="s">
        <v>111</v>
      </c>
      <c r="D145">
        <v>28</v>
      </c>
      <c r="E145">
        <v>3.84</v>
      </c>
      <c r="F145">
        <v>28</v>
      </c>
      <c r="G145">
        <v>1</v>
      </c>
      <c r="H145">
        <v>8.0299999999999994</v>
      </c>
      <c r="I145">
        <v>19.829999999999998</v>
      </c>
      <c r="J145">
        <v>28.08</v>
      </c>
      <c r="K145">
        <v>12.06</v>
      </c>
      <c r="L145">
        <v>2.09</v>
      </c>
      <c r="M145">
        <v>1.6</v>
      </c>
      <c r="N145">
        <v>3.48</v>
      </c>
      <c r="O145" t="s">
        <v>369</v>
      </c>
    </row>
    <row r="146" spans="1:15" x14ac:dyDescent="0.25">
      <c r="A146" t="s">
        <v>547</v>
      </c>
      <c r="B146" t="s">
        <v>548</v>
      </c>
      <c r="C146" t="s">
        <v>128</v>
      </c>
      <c r="D146">
        <v>79.39</v>
      </c>
      <c r="E146">
        <v>1.91</v>
      </c>
      <c r="F146">
        <v>27.81</v>
      </c>
      <c r="G146">
        <v>2.86</v>
      </c>
      <c r="H146">
        <v>11.31</v>
      </c>
      <c r="I146">
        <v>61.12</v>
      </c>
      <c r="J146">
        <v>80.66</v>
      </c>
      <c r="K146">
        <v>68.64</v>
      </c>
      <c r="L146">
        <v>5.07</v>
      </c>
      <c r="M146">
        <v>2.81</v>
      </c>
      <c r="N146">
        <v>7.06</v>
      </c>
      <c r="O146" t="s">
        <v>549</v>
      </c>
    </row>
    <row r="147" spans="1:15" x14ac:dyDescent="0.25">
      <c r="A147" t="s">
        <v>766</v>
      </c>
      <c r="B147" t="s">
        <v>767</v>
      </c>
      <c r="C147" t="s">
        <v>87</v>
      </c>
      <c r="D147">
        <v>171.06</v>
      </c>
      <c r="F147">
        <v>27.63</v>
      </c>
      <c r="G147">
        <v>6.19</v>
      </c>
      <c r="H147">
        <v>35.18</v>
      </c>
      <c r="I147">
        <v>146.22999999999999</v>
      </c>
      <c r="J147">
        <v>183</v>
      </c>
      <c r="K147">
        <v>13.55</v>
      </c>
      <c r="L147">
        <v>0.98724000000000001</v>
      </c>
      <c r="M147">
        <v>1.17</v>
      </c>
      <c r="N147">
        <v>4.8600000000000003</v>
      </c>
      <c r="O147" t="s">
        <v>768</v>
      </c>
    </row>
    <row r="148" spans="1:15" x14ac:dyDescent="0.25">
      <c r="A148" t="s">
        <v>667</v>
      </c>
      <c r="B148" t="s">
        <v>668</v>
      </c>
      <c r="C148" t="s">
        <v>83</v>
      </c>
      <c r="D148">
        <v>55.08</v>
      </c>
      <c r="E148">
        <v>1.51</v>
      </c>
      <c r="F148">
        <v>27.54</v>
      </c>
      <c r="G148">
        <v>2</v>
      </c>
      <c r="H148">
        <v>22.44</v>
      </c>
      <c r="I148">
        <v>44.05</v>
      </c>
      <c r="J148">
        <v>58.37</v>
      </c>
      <c r="K148">
        <v>7.68</v>
      </c>
      <c r="L148">
        <v>0.88815999999999995</v>
      </c>
      <c r="M148">
        <v>0.4</v>
      </c>
      <c r="N148">
        <v>2.4500000000000002</v>
      </c>
      <c r="O148" t="s">
        <v>669</v>
      </c>
    </row>
    <row r="149" spans="1:15" x14ac:dyDescent="0.25">
      <c r="A149" t="s">
        <v>1383</v>
      </c>
      <c r="B149" t="s">
        <v>1384</v>
      </c>
      <c r="C149" t="s">
        <v>164</v>
      </c>
      <c r="D149">
        <v>136.91</v>
      </c>
      <c r="E149">
        <v>2.34</v>
      </c>
      <c r="F149">
        <v>27.46</v>
      </c>
      <c r="G149">
        <v>4.99</v>
      </c>
      <c r="H149">
        <v>2.11</v>
      </c>
      <c r="I149">
        <v>111.24</v>
      </c>
      <c r="J149">
        <v>140.47</v>
      </c>
      <c r="K149">
        <v>17.559999999999999</v>
      </c>
      <c r="L149">
        <v>1.22</v>
      </c>
      <c r="M149">
        <v>2.99</v>
      </c>
      <c r="N149">
        <v>64.959999999999994</v>
      </c>
      <c r="O149" t="s">
        <v>1385</v>
      </c>
    </row>
    <row r="150" spans="1:15" x14ac:dyDescent="0.25">
      <c r="A150" t="s">
        <v>1523</v>
      </c>
      <c r="B150" t="s">
        <v>1524</v>
      </c>
      <c r="C150" t="s">
        <v>83</v>
      </c>
      <c r="D150">
        <v>72.7</v>
      </c>
      <c r="E150">
        <v>2.33</v>
      </c>
      <c r="F150">
        <v>27.43</v>
      </c>
      <c r="G150">
        <v>2.65</v>
      </c>
      <c r="H150">
        <v>12.06</v>
      </c>
      <c r="I150">
        <v>56.05</v>
      </c>
      <c r="J150">
        <v>73.650000000000006</v>
      </c>
      <c r="K150">
        <v>31.97</v>
      </c>
      <c r="L150">
        <v>3.71</v>
      </c>
      <c r="M150">
        <v>2.36</v>
      </c>
      <c r="N150">
        <v>6.06</v>
      </c>
      <c r="O150" t="s">
        <v>1525</v>
      </c>
    </row>
    <row r="151" spans="1:15" x14ac:dyDescent="0.25">
      <c r="A151" t="s">
        <v>1463</v>
      </c>
      <c r="B151" t="s">
        <v>1464</v>
      </c>
      <c r="C151" t="s">
        <v>83</v>
      </c>
      <c r="D151">
        <v>105.64</v>
      </c>
      <c r="E151">
        <v>3.13</v>
      </c>
      <c r="F151">
        <v>27.3</v>
      </c>
      <c r="G151">
        <v>3.87</v>
      </c>
      <c r="H151">
        <v>0.47</v>
      </c>
      <c r="I151">
        <v>98.85</v>
      </c>
      <c r="J151">
        <v>120.44</v>
      </c>
      <c r="K151">
        <v>91.91</v>
      </c>
      <c r="L151">
        <v>7.7</v>
      </c>
      <c r="M151">
        <v>1.52</v>
      </c>
      <c r="N151">
        <v>227.68</v>
      </c>
      <c r="O151" t="s">
        <v>1465</v>
      </c>
    </row>
    <row r="152" spans="1:15" x14ac:dyDescent="0.25">
      <c r="A152" t="s">
        <v>424</v>
      </c>
      <c r="B152" t="s">
        <v>425</v>
      </c>
      <c r="C152" t="s">
        <v>118</v>
      </c>
      <c r="D152">
        <v>123.56</v>
      </c>
      <c r="E152">
        <v>2.13</v>
      </c>
      <c r="F152">
        <v>27.28</v>
      </c>
      <c r="G152">
        <v>4.53</v>
      </c>
      <c r="H152">
        <v>60.14</v>
      </c>
      <c r="I152">
        <v>89</v>
      </c>
      <c r="J152">
        <v>127.6</v>
      </c>
      <c r="K152">
        <v>41.97</v>
      </c>
      <c r="L152">
        <v>2.4500000000000002</v>
      </c>
      <c r="M152">
        <v>11.72</v>
      </c>
      <c r="N152">
        <v>2.06</v>
      </c>
      <c r="O152" t="s">
        <v>426</v>
      </c>
    </row>
    <row r="153" spans="1:15" x14ac:dyDescent="0.25">
      <c r="A153" t="s">
        <v>973</v>
      </c>
      <c r="B153" t="s">
        <v>974</v>
      </c>
      <c r="C153" t="s">
        <v>107</v>
      </c>
      <c r="D153">
        <v>25.02</v>
      </c>
      <c r="E153">
        <v>5.97</v>
      </c>
      <c r="F153">
        <v>27.2</v>
      </c>
      <c r="G153">
        <v>0.92</v>
      </c>
      <c r="H153">
        <v>7.03</v>
      </c>
      <c r="I153">
        <v>25</v>
      </c>
      <c r="J153">
        <v>34.76</v>
      </c>
      <c r="K153">
        <v>8.57</v>
      </c>
      <c r="L153">
        <v>0.82347000000000004</v>
      </c>
      <c r="M153">
        <v>1.6</v>
      </c>
      <c r="N153">
        <v>3.62</v>
      </c>
      <c r="O153" t="s">
        <v>975</v>
      </c>
    </row>
    <row r="154" spans="1:15" x14ac:dyDescent="0.25">
      <c r="A154" t="s">
        <v>625</v>
      </c>
      <c r="B154" t="s">
        <v>626</v>
      </c>
      <c r="C154" t="s">
        <v>186</v>
      </c>
      <c r="D154">
        <v>78.989999999999995</v>
      </c>
      <c r="E154">
        <v>3.95</v>
      </c>
      <c r="F154">
        <v>27.17</v>
      </c>
      <c r="G154">
        <v>2.91</v>
      </c>
      <c r="H154">
        <v>17.88</v>
      </c>
      <c r="I154">
        <v>68.09</v>
      </c>
      <c r="J154">
        <v>94.81</v>
      </c>
      <c r="K154">
        <v>9.92</v>
      </c>
      <c r="L154">
        <v>0.64928999999999903</v>
      </c>
      <c r="M154">
        <v>9.93</v>
      </c>
      <c r="N154">
        <v>4.45</v>
      </c>
      <c r="O154" t="s">
        <v>627</v>
      </c>
    </row>
    <row r="155" spans="1:15" x14ac:dyDescent="0.25">
      <c r="A155" t="s">
        <v>439</v>
      </c>
      <c r="B155" t="s">
        <v>440</v>
      </c>
      <c r="C155" t="s">
        <v>164</v>
      </c>
      <c r="D155">
        <v>73.72</v>
      </c>
      <c r="E155">
        <v>2.12</v>
      </c>
      <c r="F155">
        <v>27.1</v>
      </c>
      <c r="G155">
        <v>2.72</v>
      </c>
      <c r="H155">
        <v>-0.28000000000000003</v>
      </c>
      <c r="I155">
        <v>63.43</v>
      </c>
      <c r="J155">
        <v>75.38</v>
      </c>
      <c r="K155">
        <v>65.08</v>
      </c>
      <c r="L155">
        <v>4.42</v>
      </c>
      <c r="M155">
        <v>4.29</v>
      </c>
      <c r="O155" t="s">
        <v>441</v>
      </c>
    </row>
    <row r="156" spans="1:15" x14ac:dyDescent="0.25">
      <c r="A156" t="s">
        <v>445</v>
      </c>
      <c r="B156" t="s">
        <v>446</v>
      </c>
      <c r="C156" t="s">
        <v>118</v>
      </c>
      <c r="D156">
        <v>72.63</v>
      </c>
      <c r="E156">
        <v>1.25</v>
      </c>
      <c r="F156">
        <v>27.1</v>
      </c>
      <c r="G156">
        <v>2.68</v>
      </c>
      <c r="H156">
        <v>44.47</v>
      </c>
      <c r="I156">
        <v>35.58</v>
      </c>
      <c r="J156">
        <v>75</v>
      </c>
      <c r="K156">
        <v>12.77</v>
      </c>
      <c r="L156">
        <v>0</v>
      </c>
      <c r="M156">
        <v>4.95</v>
      </c>
      <c r="N156">
        <v>1.65</v>
      </c>
      <c r="O156" t="s">
        <v>447</v>
      </c>
    </row>
    <row r="157" spans="1:15" x14ac:dyDescent="0.25">
      <c r="A157" t="s">
        <v>203</v>
      </c>
      <c r="B157" t="s">
        <v>204</v>
      </c>
      <c r="C157" t="s">
        <v>94</v>
      </c>
      <c r="D157">
        <v>70.27</v>
      </c>
      <c r="E157">
        <v>0.91</v>
      </c>
      <c r="F157">
        <v>26.92</v>
      </c>
      <c r="G157">
        <v>2.61</v>
      </c>
      <c r="H157">
        <v>11.92</v>
      </c>
      <c r="I157">
        <v>54.87</v>
      </c>
      <c r="J157">
        <v>71</v>
      </c>
      <c r="K157">
        <v>21.62</v>
      </c>
      <c r="L157">
        <v>1.46</v>
      </c>
      <c r="M157">
        <v>3.43</v>
      </c>
      <c r="N157">
        <v>5.88</v>
      </c>
      <c r="O157" t="s">
        <v>205</v>
      </c>
    </row>
    <row r="158" spans="1:15" x14ac:dyDescent="0.25">
      <c r="A158" t="s">
        <v>63</v>
      </c>
      <c r="B158" t="s">
        <v>976</v>
      </c>
      <c r="C158" t="s">
        <v>164</v>
      </c>
      <c r="D158">
        <v>99</v>
      </c>
      <c r="E158">
        <v>1.89</v>
      </c>
      <c r="F158">
        <v>26.83</v>
      </c>
      <c r="G158">
        <v>3.69</v>
      </c>
      <c r="H158">
        <v>12.98</v>
      </c>
      <c r="I158">
        <v>88.64</v>
      </c>
      <c r="J158">
        <v>107.84</v>
      </c>
      <c r="K158">
        <v>12.39</v>
      </c>
      <c r="L158">
        <v>0.75409999999999999</v>
      </c>
      <c r="M158">
        <v>2.82</v>
      </c>
      <c r="N158">
        <v>7.64</v>
      </c>
      <c r="O158" t="s">
        <v>977</v>
      </c>
    </row>
    <row r="159" spans="1:15" x14ac:dyDescent="0.25">
      <c r="A159" t="s">
        <v>478</v>
      </c>
      <c r="B159" t="s">
        <v>479</v>
      </c>
      <c r="C159" t="s">
        <v>83</v>
      </c>
      <c r="D159">
        <v>48.44</v>
      </c>
      <c r="E159">
        <v>1.46</v>
      </c>
      <c r="F159">
        <v>26.78</v>
      </c>
      <c r="G159">
        <v>1.81</v>
      </c>
      <c r="H159">
        <v>12.58</v>
      </c>
      <c r="I159">
        <v>24.36</v>
      </c>
      <c r="J159">
        <v>50.31</v>
      </c>
      <c r="K159">
        <v>44.88</v>
      </c>
      <c r="L159">
        <v>4.6900000000000004</v>
      </c>
      <c r="M159">
        <v>4.17</v>
      </c>
      <c r="N159">
        <v>3.96</v>
      </c>
      <c r="O159" t="s">
        <v>480</v>
      </c>
    </row>
    <row r="160" spans="1:15" x14ac:dyDescent="0.25">
      <c r="A160" t="s">
        <v>1161</v>
      </c>
      <c r="B160" t="s">
        <v>1162</v>
      </c>
      <c r="C160" t="s">
        <v>208</v>
      </c>
      <c r="D160">
        <v>77.48</v>
      </c>
      <c r="E160">
        <v>3.22</v>
      </c>
      <c r="F160">
        <v>26.5</v>
      </c>
      <c r="G160">
        <v>2.92</v>
      </c>
      <c r="H160">
        <v>43.16</v>
      </c>
      <c r="I160">
        <v>73.67</v>
      </c>
      <c r="J160">
        <v>90.87</v>
      </c>
      <c r="K160">
        <v>40.119999999999997</v>
      </c>
      <c r="L160">
        <v>2.2400000000000002</v>
      </c>
      <c r="M160">
        <v>0.56999999999999995</v>
      </c>
      <c r="N160">
        <v>1.82</v>
      </c>
      <c r="O160" t="s">
        <v>1163</v>
      </c>
    </row>
    <row r="161" spans="1:15" x14ac:dyDescent="0.25">
      <c r="A161" t="s">
        <v>1257</v>
      </c>
      <c r="B161" t="s">
        <v>1258</v>
      </c>
      <c r="C161" t="s">
        <v>83</v>
      </c>
      <c r="D161">
        <v>153.58000000000001</v>
      </c>
      <c r="E161">
        <v>1.99</v>
      </c>
      <c r="F161">
        <v>26.44</v>
      </c>
      <c r="G161">
        <v>5.81</v>
      </c>
      <c r="H161">
        <v>15.94</v>
      </c>
      <c r="I161">
        <v>104.48</v>
      </c>
      <c r="J161">
        <v>156.11000000000001</v>
      </c>
      <c r="K161">
        <v>19.75</v>
      </c>
      <c r="L161">
        <v>1.19</v>
      </c>
      <c r="M161">
        <v>3.31</v>
      </c>
      <c r="N161">
        <v>9.61</v>
      </c>
      <c r="O161" t="s">
        <v>1259</v>
      </c>
    </row>
    <row r="162" spans="1:15" x14ac:dyDescent="0.25">
      <c r="A162" t="s">
        <v>550</v>
      </c>
      <c r="B162" t="s">
        <v>551</v>
      </c>
      <c r="C162" t="s">
        <v>111</v>
      </c>
      <c r="D162">
        <v>81.69</v>
      </c>
      <c r="E162">
        <v>4.18</v>
      </c>
      <c r="F162">
        <v>26.18</v>
      </c>
      <c r="G162">
        <v>3.12</v>
      </c>
      <c r="H162">
        <v>58.62</v>
      </c>
      <c r="I162">
        <v>72.34</v>
      </c>
      <c r="J162">
        <v>87.75</v>
      </c>
      <c r="K162">
        <v>57.15</v>
      </c>
      <c r="L162">
        <v>10.029999999999999</v>
      </c>
      <c r="M162">
        <v>2.56</v>
      </c>
      <c r="N162">
        <v>1.4</v>
      </c>
      <c r="O162" t="s">
        <v>552</v>
      </c>
    </row>
    <row r="163" spans="1:15" x14ac:dyDescent="0.25">
      <c r="A163" t="s">
        <v>631</v>
      </c>
      <c r="B163" t="s">
        <v>632</v>
      </c>
      <c r="C163" t="s">
        <v>94</v>
      </c>
      <c r="D163">
        <v>143.6</v>
      </c>
      <c r="F163">
        <v>25.92</v>
      </c>
      <c r="G163">
        <v>5.54</v>
      </c>
      <c r="H163">
        <v>18.440000000000001</v>
      </c>
      <c r="I163">
        <v>93.64</v>
      </c>
      <c r="J163">
        <v>148.34</v>
      </c>
      <c r="K163">
        <v>9.3000000000000007</v>
      </c>
      <c r="L163">
        <v>0.61023000000000005</v>
      </c>
      <c r="M163">
        <v>4.53</v>
      </c>
      <c r="N163">
        <v>7.66</v>
      </c>
      <c r="O163" t="s">
        <v>633</v>
      </c>
    </row>
    <row r="164" spans="1:15" x14ac:dyDescent="0.25">
      <c r="A164" t="s">
        <v>1299</v>
      </c>
      <c r="B164" t="s">
        <v>1300</v>
      </c>
      <c r="C164" t="s">
        <v>128</v>
      </c>
      <c r="D164">
        <v>310.58</v>
      </c>
      <c r="E164">
        <v>1.0900000000000001</v>
      </c>
      <c r="F164">
        <v>25.9</v>
      </c>
      <c r="G164">
        <v>11.99</v>
      </c>
      <c r="H164">
        <v>20.3</v>
      </c>
      <c r="I164">
        <v>239.48</v>
      </c>
      <c r="J164">
        <v>316.66000000000003</v>
      </c>
      <c r="K164">
        <v>28.74</v>
      </c>
      <c r="L164">
        <v>1.98</v>
      </c>
      <c r="M164">
        <v>2.4300000000000002</v>
      </c>
      <c r="N164">
        <v>15.33</v>
      </c>
      <c r="O164" t="s">
        <v>1301</v>
      </c>
    </row>
    <row r="165" spans="1:15" x14ac:dyDescent="0.25">
      <c r="A165" t="s">
        <v>1574</v>
      </c>
      <c r="B165" t="s">
        <v>1575</v>
      </c>
      <c r="C165" t="s">
        <v>94</v>
      </c>
      <c r="D165">
        <v>58.75</v>
      </c>
      <c r="E165">
        <v>2.25</v>
      </c>
      <c r="F165">
        <v>25.77</v>
      </c>
      <c r="G165">
        <v>2.2799999999999998</v>
      </c>
      <c r="H165">
        <v>9.9700000000000006</v>
      </c>
      <c r="I165">
        <v>41.53</v>
      </c>
      <c r="J165">
        <v>62.24</v>
      </c>
      <c r="K165">
        <v>14.62</v>
      </c>
      <c r="L165">
        <v>0.76712999999999998</v>
      </c>
      <c r="M165">
        <v>6.33</v>
      </c>
      <c r="N165">
        <v>5.9</v>
      </c>
      <c r="O165" t="s">
        <v>1576</v>
      </c>
    </row>
    <row r="166" spans="1:15" x14ac:dyDescent="0.25">
      <c r="A166" t="s">
        <v>1577</v>
      </c>
      <c r="B166" t="s">
        <v>1578</v>
      </c>
      <c r="C166" t="s">
        <v>118</v>
      </c>
      <c r="D166">
        <v>40.130000000000003</v>
      </c>
      <c r="E166">
        <v>2.1800000000000002</v>
      </c>
      <c r="F166">
        <v>25.72</v>
      </c>
      <c r="G166">
        <v>1.56</v>
      </c>
      <c r="H166">
        <v>40.99</v>
      </c>
      <c r="I166">
        <v>30.33</v>
      </c>
      <c r="J166">
        <v>41.39</v>
      </c>
      <c r="K166">
        <v>10.63</v>
      </c>
      <c r="L166">
        <v>1.1000000000000001</v>
      </c>
      <c r="M166">
        <v>1</v>
      </c>
      <c r="N166">
        <v>0.97</v>
      </c>
      <c r="O166" t="s">
        <v>1579</v>
      </c>
    </row>
    <row r="167" spans="1:15" x14ac:dyDescent="0.25">
      <c r="A167" t="s">
        <v>1203</v>
      </c>
      <c r="B167" t="s">
        <v>1204</v>
      </c>
      <c r="C167" t="s">
        <v>111</v>
      </c>
      <c r="D167">
        <v>44.98</v>
      </c>
      <c r="E167">
        <v>3.78</v>
      </c>
      <c r="F167">
        <v>25.7</v>
      </c>
      <c r="G167">
        <v>1.75</v>
      </c>
      <c r="H167">
        <v>26.01</v>
      </c>
      <c r="I167">
        <v>39.28</v>
      </c>
      <c r="J167">
        <v>47.41</v>
      </c>
      <c r="K167">
        <v>22.77</v>
      </c>
      <c r="L167">
        <v>3.37</v>
      </c>
      <c r="M167">
        <v>2.52</v>
      </c>
      <c r="N167">
        <v>1.73</v>
      </c>
      <c r="O167" t="s">
        <v>1205</v>
      </c>
    </row>
    <row r="168" spans="1:15" x14ac:dyDescent="0.25">
      <c r="A168" t="s">
        <v>1146</v>
      </c>
      <c r="B168" t="s">
        <v>1147</v>
      </c>
      <c r="C168" t="s">
        <v>87</v>
      </c>
      <c r="D168">
        <v>54.08</v>
      </c>
      <c r="E168">
        <v>0.51</v>
      </c>
      <c r="F168">
        <v>25.4</v>
      </c>
      <c r="G168">
        <v>2.13</v>
      </c>
      <c r="H168">
        <v>19.649999999999999</v>
      </c>
      <c r="I168">
        <v>45.35</v>
      </c>
      <c r="J168">
        <v>57.28</v>
      </c>
      <c r="K168">
        <v>5.94</v>
      </c>
      <c r="L168">
        <v>0.40594000000000002</v>
      </c>
      <c r="M168">
        <v>2.82</v>
      </c>
      <c r="N168">
        <v>2.76</v>
      </c>
      <c r="O168" t="s">
        <v>1148</v>
      </c>
    </row>
    <row r="169" spans="1:15" x14ac:dyDescent="0.25">
      <c r="A169" t="s">
        <v>733</v>
      </c>
      <c r="B169" t="s">
        <v>734</v>
      </c>
      <c r="C169" t="s">
        <v>83</v>
      </c>
      <c r="D169">
        <v>250.59</v>
      </c>
      <c r="E169">
        <v>1.95</v>
      </c>
      <c r="F169">
        <v>25.39</v>
      </c>
      <c r="G169">
        <v>9.8699999999999992</v>
      </c>
      <c r="H169">
        <v>30.58</v>
      </c>
      <c r="I169">
        <v>201.94</v>
      </c>
      <c r="J169">
        <v>262.70999999999998</v>
      </c>
      <c r="K169">
        <v>14.74</v>
      </c>
      <c r="L169">
        <v>1.46</v>
      </c>
      <c r="M169">
        <v>1.46</v>
      </c>
      <c r="N169">
        <v>8.25</v>
      </c>
      <c r="O169" t="s">
        <v>735</v>
      </c>
    </row>
    <row r="170" spans="1:15" x14ac:dyDescent="0.25">
      <c r="A170" t="s">
        <v>843</v>
      </c>
      <c r="B170" t="s">
        <v>844</v>
      </c>
      <c r="C170" t="s">
        <v>83</v>
      </c>
      <c r="D170">
        <v>96.6</v>
      </c>
      <c r="E170">
        <v>0.94</v>
      </c>
      <c r="F170">
        <v>25.35</v>
      </c>
      <c r="G170">
        <v>3.81</v>
      </c>
      <c r="H170">
        <v>12.7</v>
      </c>
      <c r="I170">
        <v>75.709999999999994</v>
      </c>
      <c r="J170">
        <v>102.38</v>
      </c>
      <c r="K170">
        <v>10.75</v>
      </c>
      <c r="L170">
        <v>1.08</v>
      </c>
      <c r="M170">
        <v>1.67</v>
      </c>
      <c r="N170">
        <v>7.76</v>
      </c>
      <c r="O170" t="s">
        <v>845</v>
      </c>
    </row>
    <row r="171" spans="1:15" x14ac:dyDescent="0.25">
      <c r="A171" t="s">
        <v>1107</v>
      </c>
      <c r="B171" t="s">
        <v>1108</v>
      </c>
      <c r="C171" t="s">
        <v>107</v>
      </c>
      <c r="D171">
        <v>269.82</v>
      </c>
      <c r="F171">
        <v>25.15</v>
      </c>
      <c r="G171">
        <v>10.73</v>
      </c>
      <c r="H171">
        <v>17.52</v>
      </c>
      <c r="I171">
        <v>248.02</v>
      </c>
      <c r="J171">
        <v>292.83999999999997</v>
      </c>
      <c r="K171">
        <v>24.73</v>
      </c>
      <c r="L171">
        <v>1.92</v>
      </c>
      <c r="M171">
        <v>2.87</v>
      </c>
      <c r="N171">
        <v>15.34</v>
      </c>
      <c r="O171" t="s">
        <v>1109</v>
      </c>
    </row>
    <row r="172" spans="1:15" x14ac:dyDescent="0.25">
      <c r="A172" t="s">
        <v>1143</v>
      </c>
      <c r="B172" t="s">
        <v>1144</v>
      </c>
      <c r="C172" t="s">
        <v>164</v>
      </c>
      <c r="D172">
        <v>109.32</v>
      </c>
      <c r="E172">
        <v>2.72</v>
      </c>
      <c r="F172">
        <v>25.08</v>
      </c>
      <c r="G172">
        <v>4.3600000000000003</v>
      </c>
      <c r="H172">
        <v>7.88</v>
      </c>
      <c r="I172">
        <v>98.5</v>
      </c>
      <c r="J172">
        <v>110.94</v>
      </c>
      <c r="K172">
        <v>156.02000000000001</v>
      </c>
      <c r="L172">
        <v>12.11</v>
      </c>
      <c r="M172">
        <v>2.4900000000000002</v>
      </c>
      <c r="N172">
        <v>13.92</v>
      </c>
      <c r="O172" t="s">
        <v>1145</v>
      </c>
    </row>
    <row r="173" spans="1:15" x14ac:dyDescent="0.25">
      <c r="A173" t="s">
        <v>1077</v>
      </c>
      <c r="B173" t="s">
        <v>1078</v>
      </c>
      <c r="C173" t="s">
        <v>107</v>
      </c>
      <c r="D173">
        <v>56.55</v>
      </c>
      <c r="E173">
        <v>1.27</v>
      </c>
      <c r="F173">
        <v>24.93</v>
      </c>
      <c r="G173">
        <v>2.27</v>
      </c>
      <c r="H173">
        <v>7.44</v>
      </c>
      <c r="I173">
        <v>49.01</v>
      </c>
      <c r="J173">
        <v>65.44</v>
      </c>
      <c r="K173">
        <v>93.56</v>
      </c>
      <c r="L173">
        <v>5.18</v>
      </c>
      <c r="M173">
        <v>2.8</v>
      </c>
      <c r="N173">
        <v>7.63</v>
      </c>
      <c r="O173" t="s">
        <v>1079</v>
      </c>
    </row>
    <row r="174" spans="1:15" x14ac:dyDescent="0.25">
      <c r="A174" t="s">
        <v>197</v>
      </c>
      <c r="B174" t="s">
        <v>198</v>
      </c>
      <c r="C174" t="s">
        <v>83</v>
      </c>
      <c r="D174">
        <v>54.51</v>
      </c>
      <c r="E174">
        <v>0.66</v>
      </c>
      <c r="F174">
        <v>24.89</v>
      </c>
      <c r="G174">
        <v>2.19</v>
      </c>
      <c r="H174">
        <v>14.2</v>
      </c>
      <c r="I174">
        <v>43.28</v>
      </c>
      <c r="J174">
        <v>55.48</v>
      </c>
      <c r="K174">
        <v>12.51</v>
      </c>
      <c r="L174">
        <v>1.01</v>
      </c>
      <c r="M174">
        <v>3.26</v>
      </c>
      <c r="N174">
        <v>3.85</v>
      </c>
      <c r="O174" t="s">
        <v>199</v>
      </c>
    </row>
    <row r="175" spans="1:15" x14ac:dyDescent="0.25">
      <c r="A175" t="s">
        <v>1511</v>
      </c>
      <c r="B175" t="s">
        <v>1512</v>
      </c>
      <c r="C175" t="s">
        <v>186</v>
      </c>
      <c r="D175">
        <v>107.85</v>
      </c>
      <c r="E175">
        <v>2.61</v>
      </c>
      <c r="F175">
        <v>24.88</v>
      </c>
      <c r="G175">
        <v>4.34</v>
      </c>
      <c r="H175">
        <v>30.99</v>
      </c>
      <c r="I175">
        <v>86.35</v>
      </c>
      <c r="J175">
        <v>111.72</v>
      </c>
      <c r="K175">
        <v>20.39</v>
      </c>
      <c r="L175">
        <v>1.4</v>
      </c>
      <c r="M175">
        <v>7.65</v>
      </c>
      <c r="N175">
        <v>3.49</v>
      </c>
      <c r="O175" t="s">
        <v>1513</v>
      </c>
    </row>
    <row r="176" spans="1:15" x14ac:dyDescent="0.25">
      <c r="A176" t="s">
        <v>1404</v>
      </c>
      <c r="B176" t="s">
        <v>1405</v>
      </c>
      <c r="C176" t="s">
        <v>107</v>
      </c>
      <c r="D176">
        <v>88.76</v>
      </c>
      <c r="E176">
        <v>1.99</v>
      </c>
      <c r="F176">
        <v>24.86</v>
      </c>
      <c r="G176">
        <v>3.57</v>
      </c>
      <c r="H176">
        <v>23.37</v>
      </c>
      <c r="I176">
        <v>56.99</v>
      </c>
      <c r="J176">
        <v>92.74</v>
      </c>
      <c r="K176">
        <v>11.05</v>
      </c>
      <c r="L176">
        <v>0.93479999999999996</v>
      </c>
      <c r="M176">
        <v>2.81</v>
      </c>
      <c r="N176">
        <v>3.85</v>
      </c>
      <c r="O176" t="s">
        <v>1406</v>
      </c>
    </row>
    <row r="177" spans="1:15" x14ac:dyDescent="0.25">
      <c r="A177" t="s">
        <v>816</v>
      </c>
      <c r="B177" t="s">
        <v>817</v>
      </c>
      <c r="C177" t="s">
        <v>118</v>
      </c>
      <c r="D177">
        <v>58.63</v>
      </c>
      <c r="E177">
        <v>1.36</v>
      </c>
      <c r="F177">
        <v>24.74</v>
      </c>
      <c r="G177">
        <v>2.37</v>
      </c>
      <c r="H177">
        <v>26.42</v>
      </c>
      <c r="I177">
        <v>45.44</v>
      </c>
      <c r="J177">
        <v>60.54</v>
      </c>
      <c r="K177">
        <v>6.75</v>
      </c>
      <c r="L177">
        <v>2.75</v>
      </c>
      <c r="M177">
        <v>1.51</v>
      </c>
      <c r="N177">
        <v>2.23</v>
      </c>
      <c r="O177" t="s">
        <v>818</v>
      </c>
    </row>
    <row r="178" spans="1:15" x14ac:dyDescent="0.25">
      <c r="A178" t="s">
        <v>1158</v>
      </c>
      <c r="B178" t="s">
        <v>1159</v>
      </c>
      <c r="C178" t="s">
        <v>164</v>
      </c>
      <c r="D178">
        <v>110.55</v>
      </c>
      <c r="E178">
        <v>3.77</v>
      </c>
      <c r="F178">
        <v>24.68</v>
      </c>
      <c r="G178">
        <v>4.4800000000000004</v>
      </c>
      <c r="H178">
        <v>-8.18</v>
      </c>
      <c r="I178">
        <v>86.78</v>
      </c>
      <c r="J178">
        <v>110.64</v>
      </c>
      <c r="K178">
        <v>171.51</v>
      </c>
      <c r="L178">
        <v>11.56</v>
      </c>
      <c r="M178">
        <v>6.38</v>
      </c>
      <c r="O178" t="s">
        <v>1160</v>
      </c>
    </row>
    <row r="179" spans="1:15" x14ac:dyDescent="0.25">
      <c r="A179" t="s">
        <v>409</v>
      </c>
      <c r="B179" t="s">
        <v>410</v>
      </c>
      <c r="C179" t="s">
        <v>83</v>
      </c>
      <c r="D179">
        <v>118.27</v>
      </c>
      <c r="E179">
        <v>0.89</v>
      </c>
      <c r="F179">
        <v>24.65</v>
      </c>
      <c r="G179">
        <v>4.8</v>
      </c>
      <c r="H179">
        <v>19.29</v>
      </c>
      <c r="I179">
        <v>85.86</v>
      </c>
      <c r="J179">
        <v>122.21</v>
      </c>
      <c r="K179">
        <v>12.42</v>
      </c>
      <c r="L179">
        <v>0.98327999999999904</v>
      </c>
      <c r="M179">
        <v>2.4500000000000002</v>
      </c>
      <c r="N179">
        <v>6.15</v>
      </c>
      <c r="O179" t="s">
        <v>411</v>
      </c>
    </row>
    <row r="180" spans="1:15" x14ac:dyDescent="0.25">
      <c r="A180" t="s">
        <v>933</v>
      </c>
      <c r="B180" t="s">
        <v>934</v>
      </c>
      <c r="C180" t="s">
        <v>118</v>
      </c>
      <c r="D180">
        <v>47.45</v>
      </c>
      <c r="E180">
        <v>0.52</v>
      </c>
      <c r="F180">
        <v>24.59</v>
      </c>
      <c r="G180">
        <v>1.93</v>
      </c>
      <c r="H180">
        <v>53.96</v>
      </c>
      <c r="I180">
        <v>36.049999999999997</v>
      </c>
      <c r="J180">
        <v>48.05</v>
      </c>
      <c r="K180">
        <v>15.97</v>
      </c>
      <c r="L180">
        <v>2.94</v>
      </c>
      <c r="M180">
        <v>1.22</v>
      </c>
      <c r="N180">
        <v>0.88</v>
      </c>
      <c r="O180" t="s">
        <v>935</v>
      </c>
    </row>
    <row r="181" spans="1:15" x14ac:dyDescent="0.25">
      <c r="A181" t="s">
        <v>1032</v>
      </c>
      <c r="B181" t="s">
        <v>1033</v>
      </c>
      <c r="C181" t="s">
        <v>94</v>
      </c>
      <c r="D181">
        <v>79.66</v>
      </c>
      <c r="E181">
        <v>2.33</v>
      </c>
      <c r="F181">
        <v>24.59</v>
      </c>
      <c r="G181">
        <v>3.24</v>
      </c>
      <c r="H181">
        <v>-5.85</v>
      </c>
      <c r="I181">
        <v>62.76</v>
      </c>
      <c r="J181">
        <v>87.55</v>
      </c>
      <c r="K181">
        <v>13.12</v>
      </c>
      <c r="L181">
        <v>1.54</v>
      </c>
      <c r="M181">
        <v>2.1800000000000002</v>
      </c>
      <c r="O181" t="s">
        <v>1034</v>
      </c>
    </row>
    <row r="182" spans="1:15" x14ac:dyDescent="0.25">
      <c r="A182" t="s">
        <v>1101</v>
      </c>
      <c r="B182" t="s">
        <v>1102</v>
      </c>
      <c r="C182" t="s">
        <v>128</v>
      </c>
      <c r="D182">
        <v>60.93</v>
      </c>
      <c r="E182">
        <v>2.41</v>
      </c>
      <c r="F182">
        <v>24.55</v>
      </c>
      <c r="G182">
        <v>2.48</v>
      </c>
      <c r="H182">
        <v>24.72</v>
      </c>
      <c r="I182">
        <v>43.28</v>
      </c>
      <c r="J182">
        <v>68</v>
      </c>
      <c r="K182">
        <v>19.43</v>
      </c>
      <c r="L182">
        <v>2.15</v>
      </c>
      <c r="M182">
        <v>1.24</v>
      </c>
      <c r="N182">
        <v>2.54</v>
      </c>
      <c r="O182" t="s">
        <v>1103</v>
      </c>
    </row>
    <row r="183" spans="1:15" x14ac:dyDescent="0.25">
      <c r="A183" t="s">
        <v>828</v>
      </c>
      <c r="B183" t="s">
        <v>829</v>
      </c>
      <c r="C183" t="s">
        <v>128</v>
      </c>
      <c r="D183">
        <v>123.89</v>
      </c>
      <c r="E183">
        <v>2.0499999999999998</v>
      </c>
      <c r="F183">
        <v>24.53</v>
      </c>
      <c r="G183">
        <v>5.05</v>
      </c>
      <c r="H183">
        <v>20.53</v>
      </c>
      <c r="I183">
        <v>106.11</v>
      </c>
      <c r="J183">
        <v>143.63999999999999</v>
      </c>
      <c r="K183">
        <v>9.7899999999999991</v>
      </c>
      <c r="L183">
        <v>0.67298000000000002</v>
      </c>
      <c r="M183">
        <v>3.15</v>
      </c>
      <c r="N183">
        <v>6.06</v>
      </c>
      <c r="O183" t="s">
        <v>830</v>
      </c>
    </row>
    <row r="184" spans="1:15" x14ac:dyDescent="0.25">
      <c r="A184" t="s">
        <v>105</v>
      </c>
      <c r="B184" t="s">
        <v>106</v>
      </c>
      <c r="C184" t="s">
        <v>107</v>
      </c>
      <c r="D184">
        <v>151.99</v>
      </c>
      <c r="E184">
        <v>0.15</v>
      </c>
      <c r="F184">
        <v>24.51</v>
      </c>
      <c r="G184">
        <v>6.2</v>
      </c>
      <c r="H184">
        <v>39.659999999999997</v>
      </c>
      <c r="I184">
        <v>132.97999999999999</v>
      </c>
      <c r="J184">
        <v>177.83</v>
      </c>
      <c r="K184">
        <v>11.18</v>
      </c>
      <c r="L184">
        <v>1.1200000000000001</v>
      </c>
      <c r="M184">
        <v>1.19</v>
      </c>
      <c r="N184">
        <v>3.89</v>
      </c>
      <c r="O184" t="s">
        <v>108</v>
      </c>
    </row>
    <row r="185" spans="1:15" x14ac:dyDescent="0.25">
      <c r="A185" t="s">
        <v>1487</v>
      </c>
      <c r="B185" t="s">
        <v>1488</v>
      </c>
      <c r="C185" t="s">
        <v>87</v>
      </c>
      <c r="D185">
        <v>86.06</v>
      </c>
      <c r="E185">
        <v>0</v>
      </c>
      <c r="F185">
        <v>24.5</v>
      </c>
      <c r="G185">
        <v>3.51</v>
      </c>
      <c r="H185">
        <v>18.45</v>
      </c>
      <c r="I185">
        <v>66.86</v>
      </c>
      <c r="J185">
        <v>93.97</v>
      </c>
      <c r="K185">
        <v>8.0399999999999991</v>
      </c>
      <c r="L185">
        <v>0.63339999999999996</v>
      </c>
      <c r="M185">
        <v>2.5</v>
      </c>
      <c r="N185">
        <v>4.67</v>
      </c>
      <c r="O185" t="s">
        <v>1489</v>
      </c>
    </row>
    <row r="186" spans="1:15" x14ac:dyDescent="0.25">
      <c r="A186" t="s">
        <v>1493</v>
      </c>
      <c r="B186" t="s">
        <v>1494</v>
      </c>
      <c r="C186" t="s">
        <v>94</v>
      </c>
      <c r="D186">
        <v>83.66</v>
      </c>
      <c r="E186">
        <v>0</v>
      </c>
      <c r="F186">
        <v>24.46</v>
      </c>
      <c r="G186">
        <v>3.42</v>
      </c>
      <c r="H186">
        <v>-11.65</v>
      </c>
      <c r="I186">
        <v>74.010000000000005</v>
      </c>
      <c r="J186">
        <v>91.99</v>
      </c>
      <c r="K186">
        <v>8.56</v>
      </c>
      <c r="L186">
        <v>0.74473999999999996</v>
      </c>
      <c r="M186">
        <v>7.54</v>
      </c>
      <c r="O186" t="s">
        <v>1495</v>
      </c>
    </row>
    <row r="187" spans="1:15" x14ac:dyDescent="0.25">
      <c r="A187" t="s">
        <v>535</v>
      </c>
      <c r="B187" t="s">
        <v>536</v>
      </c>
      <c r="C187" t="s">
        <v>83</v>
      </c>
      <c r="D187">
        <v>79.39</v>
      </c>
      <c r="E187">
        <v>2.19</v>
      </c>
      <c r="F187">
        <v>24.43</v>
      </c>
      <c r="G187">
        <v>3.25</v>
      </c>
      <c r="H187">
        <v>24.45</v>
      </c>
      <c r="I187">
        <v>58.91</v>
      </c>
      <c r="J187">
        <v>82.56</v>
      </c>
      <c r="K187">
        <v>12.35</v>
      </c>
      <c r="L187">
        <v>1.1200000000000001</v>
      </c>
      <c r="M187">
        <v>1.84</v>
      </c>
      <c r="N187">
        <v>3.29</v>
      </c>
      <c r="O187" t="s">
        <v>537</v>
      </c>
    </row>
    <row r="188" spans="1:15" x14ac:dyDescent="0.25">
      <c r="A188" t="s">
        <v>580</v>
      </c>
      <c r="B188" t="s">
        <v>581</v>
      </c>
      <c r="C188" t="s">
        <v>83</v>
      </c>
      <c r="D188">
        <v>60.22</v>
      </c>
      <c r="E188">
        <v>3.18</v>
      </c>
      <c r="F188">
        <v>24.43</v>
      </c>
      <c r="G188">
        <v>2.46</v>
      </c>
      <c r="H188">
        <v>12</v>
      </c>
      <c r="I188">
        <v>48.45</v>
      </c>
      <c r="J188">
        <v>64.36</v>
      </c>
      <c r="K188">
        <v>38.85</v>
      </c>
      <c r="L188">
        <v>3.11</v>
      </c>
      <c r="M188">
        <v>2.7</v>
      </c>
      <c r="N188">
        <v>5.03</v>
      </c>
      <c r="O188" t="s">
        <v>582</v>
      </c>
    </row>
    <row r="189" spans="1:15" x14ac:dyDescent="0.25">
      <c r="A189" t="s">
        <v>1535</v>
      </c>
      <c r="B189" t="s">
        <v>1536</v>
      </c>
      <c r="C189" t="s">
        <v>186</v>
      </c>
      <c r="D189">
        <v>68.489999999999995</v>
      </c>
      <c r="E189">
        <v>5</v>
      </c>
      <c r="F189">
        <v>24.37</v>
      </c>
      <c r="G189">
        <v>2.81</v>
      </c>
      <c r="H189">
        <v>38.06</v>
      </c>
      <c r="I189">
        <v>59.39</v>
      </c>
      <c r="J189">
        <v>80.19</v>
      </c>
      <c r="K189">
        <v>24.83</v>
      </c>
      <c r="L189">
        <v>2.11</v>
      </c>
      <c r="M189">
        <v>5.94</v>
      </c>
      <c r="N189">
        <v>1.8</v>
      </c>
      <c r="O189" t="s">
        <v>1537</v>
      </c>
    </row>
    <row r="190" spans="1:15" x14ac:dyDescent="0.25">
      <c r="A190" t="s">
        <v>259</v>
      </c>
      <c r="B190" t="s">
        <v>260</v>
      </c>
      <c r="C190" t="s">
        <v>186</v>
      </c>
      <c r="D190">
        <v>183.05</v>
      </c>
      <c r="E190">
        <v>3.14</v>
      </c>
      <c r="F190">
        <v>24.34</v>
      </c>
      <c r="G190">
        <v>7.52</v>
      </c>
      <c r="H190">
        <v>74.069999999999993</v>
      </c>
      <c r="I190">
        <v>158.32</v>
      </c>
      <c r="J190">
        <v>192.29</v>
      </c>
      <c r="K190">
        <v>25.14</v>
      </c>
      <c r="L190">
        <v>1.32</v>
      </c>
      <c r="M190">
        <v>12.24</v>
      </c>
      <c r="N190">
        <v>2.4700000000000002</v>
      </c>
      <c r="O190" t="s">
        <v>261</v>
      </c>
    </row>
    <row r="191" spans="1:15" x14ac:dyDescent="0.25">
      <c r="A191" t="s">
        <v>460</v>
      </c>
      <c r="B191" t="s">
        <v>461</v>
      </c>
      <c r="C191" t="s">
        <v>164</v>
      </c>
      <c r="D191">
        <v>157.21</v>
      </c>
      <c r="E191">
        <v>1.01</v>
      </c>
      <c r="F191">
        <v>24.33</v>
      </c>
      <c r="G191">
        <v>6.46</v>
      </c>
      <c r="H191">
        <v>35.26</v>
      </c>
      <c r="I191">
        <v>139.11000000000001</v>
      </c>
      <c r="J191">
        <v>173.55</v>
      </c>
      <c r="K191">
        <v>30.82</v>
      </c>
      <c r="L191">
        <v>2.4</v>
      </c>
      <c r="M191">
        <v>4.2699999999999996</v>
      </c>
      <c r="N191">
        <v>4.4800000000000004</v>
      </c>
      <c r="O191" t="s">
        <v>462</v>
      </c>
    </row>
    <row r="192" spans="1:15" x14ac:dyDescent="0.25">
      <c r="A192" t="s">
        <v>1125</v>
      </c>
      <c r="B192" t="s">
        <v>1126</v>
      </c>
      <c r="C192" t="s">
        <v>83</v>
      </c>
      <c r="D192">
        <v>157.49</v>
      </c>
      <c r="E192">
        <v>1.68</v>
      </c>
      <c r="F192">
        <v>24.3</v>
      </c>
      <c r="G192">
        <v>6.48</v>
      </c>
      <c r="H192">
        <v>33.97</v>
      </c>
      <c r="I192">
        <v>99.1</v>
      </c>
      <c r="J192">
        <v>159.05000000000001</v>
      </c>
      <c r="K192">
        <v>20.99</v>
      </c>
      <c r="L192">
        <v>1.6</v>
      </c>
      <c r="M192">
        <v>1.88</v>
      </c>
      <c r="N192">
        <v>4.6500000000000004</v>
      </c>
      <c r="O192" t="s">
        <v>1127</v>
      </c>
    </row>
    <row r="193" spans="1:15" x14ac:dyDescent="0.25">
      <c r="A193" t="s">
        <v>237</v>
      </c>
      <c r="B193" t="s">
        <v>238</v>
      </c>
      <c r="C193" t="s">
        <v>118</v>
      </c>
      <c r="D193">
        <v>56.32</v>
      </c>
      <c r="E193">
        <v>2.74</v>
      </c>
      <c r="F193">
        <v>24.28</v>
      </c>
      <c r="G193">
        <v>2.3199999999999998</v>
      </c>
      <c r="H193">
        <v>20.170000000000002</v>
      </c>
      <c r="I193">
        <v>40.76</v>
      </c>
      <c r="J193">
        <v>57.82</v>
      </c>
      <c r="K193">
        <v>10.06</v>
      </c>
      <c r="L193">
        <v>0.86879999999999902</v>
      </c>
      <c r="M193">
        <v>1.82</v>
      </c>
      <c r="N193">
        <v>2.8</v>
      </c>
      <c r="O193" t="s">
        <v>239</v>
      </c>
    </row>
    <row r="194" spans="1:15" x14ac:dyDescent="0.25">
      <c r="A194" t="s">
        <v>849</v>
      </c>
      <c r="B194" t="s">
        <v>850</v>
      </c>
      <c r="C194" t="s">
        <v>164</v>
      </c>
      <c r="D194">
        <v>139.16999999999999</v>
      </c>
      <c r="E194">
        <v>2.14</v>
      </c>
      <c r="F194">
        <v>24.23</v>
      </c>
      <c r="G194">
        <v>5.74</v>
      </c>
      <c r="H194">
        <v>62.19</v>
      </c>
      <c r="I194">
        <v>122.05</v>
      </c>
      <c r="J194">
        <v>157.31</v>
      </c>
      <c r="K194">
        <v>16.21</v>
      </c>
      <c r="L194">
        <v>1.66</v>
      </c>
      <c r="M194">
        <v>2.2000000000000002</v>
      </c>
      <c r="N194">
        <v>2.25</v>
      </c>
      <c r="O194" t="s">
        <v>851</v>
      </c>
    </row>
    <row r="195" spans="1:15" x14ac:dyDescent="0.25">
      <c r="A195" t="s">
        <v>1128</v>
      </c>
      <c r="B195" t="s">
        <v>1129</v>
      </c>
      <c r="C195" t="s">
        <v>87</v>
      </c>
      <c r="D195">
        <v>44.15</v>
      </c>
      <c r="E195">
        <v>2.13</v>
      </c>
      <c r="F195">
        <v>24.23</v>
      </c>
      <c r="G195">
        <v>1.82</v>
      </c>
      <c r="H195">
        <v>14.63</v>
      </c>
      <c r="I195">
        <v>36.46</v>
      </c>
      <c r="J195">
        <v>50.4</v>
      </c>
      <c r="K195">
        <v>4.18</v>
      </c>
      <c r="L195">
        <v>0.39844000000000002</v>
      </c>
      <c r="M195">
        <v>0.74</v>
      </c>
      <c r="N195">
        <v>3</v>
      </c>
      <c r="O195" t="s">
        <v>1130</v>
      </c>
    </row>
    <row r="196" spans="1:15" x14ac:dyDescent="0.25">
      <c r="A196" t="s">
        <v>358</v>
      </c>
      <c r="B196" t="s">
        <v>359</v>
      </c>
      <c r="C196" t="s">
        <v>107</v>
      </c>
      <c r="D196">
        <v>67.94</v>
      </c>
      <c r="E196">
        <v>1.06</v>
      </c>
      <c r="F196">
        <v>24.18</v>
      </c>
      <c r="G196">
        <v>2.81</v>
      </c>
      <c r="H196">
        <v>8.9499999999999993</v>
      </c>
      <c r="I196">
        <v>48.88</v>
      </c>
      <c r="J196">
        <v>68.59</v>
      </c>
      <c r="K196">
        <v>27.82</v>
      </c>
      <c r="L196">
        <v>3.1</v>
      </c>
      <c r="M196">
        <v>2.11</v>
      </c>
      <c r="N196">
        <v>7.59</v>
      </c>
      <c r="O196" t="s">
        <v>360</v>
      </c>
    </row>
    <row r="197" spans="1:15" x14ac:dyDescent="0.25">
      <c r="A197" t="s">
        <v>475</v>
      </c>
      <c r="B197" t="s">
        <v>476</v>
      </c>
      <c r="C197" t="s">
        <v>94</v>
      </c>
      <c r="D197">
        <v>28.5</v>
      </c>
      <c r="E197">
        <v>1.34</v>
      </c>
      <c r="F197">
        <v>24.05</v>
      </c>
      <c r="G197">
        <v>1.18</v>
      </c>
      <c r="H197">
        <v>1.87</v>
      </c>
      <c r="I197">
        <v>21.95</v>
      </c>
      <c r="J197">
        <v>33.54</v>
      </c>
      <c r="K197">
        <v>4.6500000000000004</v>
      </c>
      <c r="L197">
        <v>0.74556999999999995</v>
      </c>
      <c r="M197">
        <v>0.93</v>
      </c>
      <c r="N197">
        <v>15.37</v>
      </c>
      <c r="O197" t="s">
        <v>477</v>
      </c>
    </row>
    <row r="198" spans="1:15" x14ac:dyDescent="0.25">
      <c r="A198" t="s">
        <v>151</v>
      </c>
      <c r="B198" t="s">
        <v>152</v>
      </c>
      <c r="C198" t="s">
        <v>111</v>
      </c>
      <c r="D198">
        <v>39.28</v>
      </c>
      <c r="E198">
        <v>3.22</v>
      </c>
      <c r="F198">
        <v>24.01</v>
      </c>
      <c r="G198">
        <v>1.64</v>
      </c>
      <c r="H198">
        <v>16.96</v>
      </c>
      <c r="I198">
        <v>34.04</v>
      </c>
      <c r="J198">
        <v>40.99</v>
      </c>
      <c r="K198">
        <v>8.94</v>
      </c>
      <c r="L198">
        <v>1.03</v>
      </c>
      <c r="M198">
        <v>2.69</v>
      </c>
      <c r="N198">
        <v>2.31</v>
      </c>
      <c r="O198" t="s">
        <v>153</v>
      </c>
    </row>
    <row r="199" spans="1:15" x14ac:dyDescent="0.25">
      <c r="A199" t="s">
        <v>1526</v>
      </c>
      <c r="B199" t="s">
        <v>1527</v>
      </c>
      <c r="C199" t="s">
        <v>87</v>
      </c>
      <c r="D199">
        <v>153.36000000000001</v>
      </c>
      <c r="E199">
        <v>0</v>
      </c>
      <c r="F199">
        <v>23.93</v>
      </c>
      <c r="G199">
        <v>6.41</v>
      </c>
      <c r="H199">
        <v>28.77</v>
      </c>
      <c r="I199">
        <v>126.61</v>
      </c>
      <c r="J199">
        <v>162.53</v>
      </c>
      <c r="K199">
        <v>12.28</v>
      </c>
      <c r="L199">
        <v>0.72730999999999901</v>
      </c>
      <c r="M199">
        <v>5.67</v>
      </c>
      <c r="N199">
        <v>5.33</v>
      </c>
      <c r="O199" t="s">
        <v>1528</v>
      </c>
    </row>
    <row r="200" spans="1:15" x14ac:dyDescent="0.25">
      <c r="A200" t="s">
        <v>304</v>
      </c>
      <c r="B200" t="s">
        <v>305</v>
      </c>
      <c r="C200" t="s">
        <v>83</v>
      </c>
      <c r="D200">
        <v>182.02</v>
      </c>
      <c r="E200">
        <v>3.12</v>
      </c>
      <c r="F200">
        <v>23.92</v>
      </c>
      <c r="G200">
        <v>7.61</v>
      </c>
      <c r="H200">
        <v>1.32</v>
      </c>
      <c r="I200">
        <v>121.43</v>
      </c>
      <c r="J200">
        <v>185.71</v>
      </c>
      <c r="K200">
        <v>111.48</v>
      </c>
      <c r="L200">
        <v>8.68</v>
      </c>
      <c r="M200">
        <v>1.17</v>
      </c>
      <c r="N200">
        <v>136.65</v>
      </c>
      <c r="O200" t="s">
        <v>306</v>
      </c>
    </row>
    <row r="201" spans="1:15" x14ac:dyDescent="0.25">
      <c r="A201" t="s">
        <v>1547</v>
      </c>
      <c r="B201" t="s">
        <v>1548</v>
      </c>
      <c r="C201" t="s">
        <v>186</v>
      </c>
      <c r="D201">
        <v>33.47</v>
      </c>
      <c r="E201">
        <v>3.63</v>
      </c>
      <c r="F201">
        <v>23.92</v>
      </c>
      <c r="G201">
        <v>1.4</v>
      </c>
      <c r="H201">
        <v>12.26</v>
      </c>
      <c r="I201">
        <v>26.55</v>
      </c>
      <c r="J201">
        <v>34.369999999999997</v>
      </c>
      <c r="K201">
        <v>25.07</v>
      </c>
      <c r="L201">
        <v>1.59</v>
      </c>
      <c r="M201">
        <v>3.95</v>
      </c>
      <c r="N201">
        <v>2.75</v>
      </c>
      <c r="O201" t="s">
        <v>1549</v>
      </c>
    </row>
    <row r="202" spans="1:15" x14ac:dyDescent="0.25">
      <c r="A202" t="s">
        <v>499</v>
      </c>
      <c r="B202" t="s">
        <v>500</v>
      </c>
      <c r="C202" t="s">
        <v>83</v>
      </c>
      <c r="D202">
        <v>110.24</v>
      </c>
      <c r="E202">
        <v>2.17</v>
      </c>
      <c r="F202">
        <v>23.88</v>
      </c>
      <c r="G202">
        <v>4.62</v>
      </c>
      <c r="H202">
        <v>21.44</v>
      </c>
      <c r="I202">
        <v>74.91</v>
      </c>
      <c r="J202">
        <v>112.18</v>
      </c>
      <c r="K202">
        <v>35.090000000000003</v>
      </c>
      <c r="L202">
        <v>3.89</v>
      </c>
      <c r="M202">
        <v>1.33</v>
      </c>
      <c r="N202">
        <v>5.17</v>
      </c>
      <c r="O202" t="s">
        <v>501</v>
      </c>
    </row>
    <row r="203" spans="1:15" x14ac:dyDescent="0.25">
      <c r="A203" t="s">
        <v>1155</v>
      </c>
      <c r="B203" t="s">
        <v>1156</v>
      </c>
      <c r="C203" t="s">
        <v>111</v>
      </c>
      <c r="D203">
        <v>66.260000000000005</v>
      </c>
      <c r="E203">
        <v>2.97</v>
      </c>
      <c r="F203">
        <v>23.83</v>
      </c>
      <c r="G203">
        <v>2.78</v>
      </c>
      <c r="H203">
        <v>35.39</v>
      </c>
      <c r="I203">
        <v>56.39</v>
      </c>
      <c r="J203">
        <v>66.930000000000007</v>
      </c>
      <c r="K203">
        <v>33.65</v>
      </c>
      <c r="L203">
        <v>5.16</v>
      </c>
      <c r="M203">
        <v>1.89</v>
      </c>
      <c r="N203">
        <v>1.86</v>
      </c>
      <c r="O203" t="s">
        <v>1157</v>
      </c>
    </row>
    <row r="204" spans="1:15" x14ac:dyDescent="0.25">
      <c r="A204" t="s">
        <v>619</v>
      </c>
      <c r="B204" t="s">
        <v>620</v>
      </c>
      <c r="C204" t="s">
        <v>83</v>
      </c>
      <c r="D204">
        <v>56.05</v>
      </c>
      <c r="E204">
        <v>1.42</v>
      </c>
      <c r="F204">
        <v>23.75</v>
      </c>
      <c r="G204">
        <v>2.36</v>
      </c>
      <c r="H204">
        <v>10.26</v>
      </c>
      <c r="I204">
        <v>46.42</v>
      </c>
      <c r="J204">
        <v>57.35</v>
      </c>
      <c r="K204">
        <v>10.1</v>
      </c>
      <c r="L204">
        <v>0.71696000000000004</v>
      </c>
      <c r="M204">
        <v>1.67</v>
      </c>
      <c r="N204">
        <v>5.5</v>
      </c>
      <c r="O204" t="s">
        <v>621</v>
      </c>
    </row>
    <row r="205" spans="1:15" x14ac:dyDescent="0.25">
      <c r="A205" t="s">
        <v>1496</v>
      </c>
      <c r="B205" t="s">
        <v>1497</v>
      </c>
      <c r="C205" t="s">
        <v>83</v>
      </c>
      <c r="D205">
        <v>81.84</v>
      </c>
      <c r="F205">
        <v>23.68</v>
      </c>
      <c r="G205">
        <v>3.46</v>
      </c>
      <c r="H205">
        <v>7.98</v>
      </c>
      <c r="I205">
        <v>74.900000000000006</v>
      </c>
      <c r="J205">
        <v>87.4</v>
      </c>
      <c r="K205">
        <v>13.61</v>
      </c>
      <c r="L205">
        <v>0.93720000000000003</v>
      </c>
      <c r="M205">
        <v>6.91</v>
      </c>
      <c r="N205">
        <v>10.38</v>
      </c>
      <c r="O205" t="s">
        <v>1498</v>
      </c>
    </row>
    <row r="206" spans="1:15" x14ac:dyDescent="0.25">
      <c r="A206" t="s">
        <v>822</v>
      </c>
      <c r="B206" t="s">
        <v>823</v>
      </c>
      <c r="C206" t="s">
        <v>128</v>
      </c>
      <c r="D206">
        <v>51.48</v>
      </c>
      <c r="E206">
        <v>3.43</v>
      </c>
      <c r="F206">
        <v>23.64</v>
      </c>
      <c r="G206">
        <v>2.1800000000000002</v>
      </c>
      <c r="H206">
        <v>10.56</v>
      </c>
      <c r="I206">
        <v>37.880000000000003</v>
      </c>
      <c r="J206">
        <v>58.86</v>
      </c>
      <c r="K206">
        <v>21.17</v>
      </c>
      <c r="L206">
        <v>2.87</v>
      </c>
      <c r="M206">
        <v>1.02</v>
      </c>
      <c r="N206">
        <v>4.96</v>
      </c>
      <c r="O206" t="s">
        <v>824</v>
      </c>
    </row>
    <row r="207" spans="1:15" x14ac:dyDescent="0.25">
      <c r="A207" t="s">
        <v>1266</v>
      </c>
      <c r="B207" t="s">
        <v>1267</v>
      </c>
      <c r="C207" t="s">
        <v>107</v>
      </c>
      <c r="D207">
        <v>66.87</v>
      </c>
      <c r="E207">
        <v>0.95</v>
      </c>
      <c r="F207">
        <v>23.63</v>
      </c>
      <c r="G207">
        <v>2.83</v>
      </c>
      <c r="H207">
        <v>7.08</v>
      </c>
      <c r="I207">
        <v>52</v>
      </c>
      <c r="J207">
        <v>69.81</v>
      </c>
      <c r="K207">
        <v>25.96</v>
      </c>
      <c r="L207">
        <v>2.11</v>
      </c>
      <c r="M207">
        <v>2.0299999999999998</v>
      </c>
      <c r="N207">
        <v>9.52</v>
      </c>
      <c r="O207" t="s">
        <v>1268</v>
      </c>
    </row>
    <row r="208" spans="1:15" x14ac:dyDescent="0.25">
      <c r="A208" t="s">
        <v>490</v>
      </c>
      <c r="B208" t="s">
        <v>491</v>
      </c>
      <c r="C208" t="s">
        <v>87</v>
      </c>
      <c r="D208">
        <v>86.07</v>
      </c>
      <c r="E208">
        <v>0.64</v>
      </c>
      <c r="F208">
        <v>23.57</v>
      </c>
      <c r="G208">
        <v>3.65</v>
      </c>
      <c r="H208">
        <v>33.229999999999997</v>
      </c>
      <c r="I208">
        <v>75.709999999999994</v>
      </c>
      <c r="J208">
        <v>102.79</v>
      </c>
      <c r="K208">
        <v>59.67</v>
      </c>
      <c r="L208">
        <v>4.12</v>
      </c>
      <c r="M208">
        <v>3.54</v>
      </c>
      <c r="N208">
        <v>2.59</v>
      </c>
      <c r="O208" t="s">
        <v>492</v>
      </c>
    </row>
    <row r="209" spans="1:15" x14ac:dyDescent="0.25">
      <c r="A209" t="s">
        <v>61</v>
      </c>
      <c r="B209" t="s">
        <v>978</v>
      </c>
      <c r="C209" t="s">
        <v>107</v>
      </c>
      <c r="D209">
        <v>128.07</v>
      </c>
      <c r="E209">
        <v>2.94</v>
      </c>
      <c r="F209">
        <v>23.54</v>
      </c>
      <c r="G209">
        <v>5.44</v>
      </c>
      <c r="H209">
        <v>-2.69</v>
      </c>
      <c r="I209">
        <v>110.33</v>
      </c>
      <c r="J209">
        <v>131.96</v>
      </c>
      <c r="K209">
        <v>104.89</v>
      </c>
      <c r="L209">
        <v>9.34</v>
      </c>
      <c r="M209">
        <v>4.26</v>
      </c>
      <c r="O209" t="s">
        <v>979</v>
      </c>
    </row>
    <row r="210" spans="1:15" x14ac:dyDescent="0.25">
      <c r="A210" t="s">
        <v>802</v>
      </c>
      <c r="B210" t="s">
        <v>803</v>
      </c>
      <c r="C210" t="s">
        <v>83</v>
      </c>
      <c r="D210">
        <v>133.9</v>
      </c>
      <c r="E210">
        <v>1.94</v>
      </c>
      <c r="F210">
        <v>23.49</v>
      </c>
      <c r="G210">
        <v>5.7</v>
      </c>
      <c r="H210">
        <v>12.26</v>
      </c>
      <c r="I210">
        <v>96.13</v>
      </c>
      <c r="J210">
        <v>135.24</v>
      </c>
      <c r="K210">
        <v>46.4</v>
      </c>
      <c r="L210">
        <v>3.53</v>
      </c>
      <c r="M210">
        <v>3.42</v>
      </c>
      <c r="N210">
        <v>10.94</v>
      </c>
      <c r="O210" t="s">
        <v>804</v>
      </c>
    </row>
    <row r="211" spans="1:15" x14ac:dyDescent="0.25">
      <c r="A211" t="s">
        <v>870</v>
      </c>
      <c r="B211" t="s">
        <v>871</v>
      </c>
      <c r="C211" t="s">
        <v>118</v>
      </c>
      <c r="D211">
        <v>18.79</v>
      </c>
      <c r="E211">
        <v>1.78</v>
      </c>
      <c r="F211">
        <v>23.46</v>
      </c>
      <c r="G211">
        <v>0.8</v>
      </c>
      <c r="H211">
        <v>12.58</v>
      </c>
      <c r="I211">
        <v>10.210000000000001</v>
      </c>
      <c r="J211">
        <v>19.53</v>
      </c>
      <c r="K211">
        <v>20.149999999999999</v>
      </c>
      <c r="L211">
        <v>0</v>
      </c>
      <c r="M211">
        <v>4.3099999999999996</v>
      </c>
      <c r="N211">
        <v>1.51</v>
      </c>
      <c r="O211" t="s">
        <v>872</v>
      </c>
    </row>
    <row r="212" spans="1:15" x14ac:dyDescent="0.25">
      <c r="A212" t="s">
        <v>421</v>
      </c>
      <c r="B212" t="s">
        <v>422</v>
      </c>
      <c r="C212" t="s">
        <v>94</v>
      </c>
      <c r="D212">
        <v>79.900000000000006</v>
      </c>
      <c r="F212">
        <v>23.43</v>
      </c>
      <c r="G212">
        <v>3.41</v>
      </c>
      <c r="H212">
        <v>16.690000000000001</v>
      </c>
      <c r="I212">
        <v>59.05</v>
      </c>
      <c r="J212">
        <v>81.099999999999994</v>
      </c>
      <c r="K212">
        <v>12.49</v>
      </c>
      <c r="L212">
        <v>1.03</v>
      </c>
      <c r="M212">
        <v>3.64</v>
      </c>
      <c r="N212">
        <v>4.7699999999999996</v>
      </c>
      <c r="O212" t="s">
        <v>423</v>
      </c>
    </row>
    <row r="213" spans="1:15" x14ac:dyDescent="0.25">
      <c r="A213" t="s">
        <v>760</v>
      </c>
      <c r="B213" t="s">
        <v>761</v>
      </c>
      <c r="C213" t="s">
        <v>186</v>
      </c>
      <c r="D213">
        <v>31.3</v>
      </c>
      <c r="E213">
        <v>4.5999999999999996</v>
      </c>
      <c r="F213">
        <v>23.38</v>
      </c>
      <c r="G213">
        <v>1.34</v>
      </c>
      <c r="H213">
        <v>11.85</v>
      </c>
      <c r="I213">
        <v>27.61</v>
      </c>
      <c r="J213">
        <v>40.43</v>
      </c>
      <c r="K213">
        <v>14.65</v>
      </c>
      <c r="L213">
        <v>1.28</v>
      </c>
      <c r="M213">
        <v>6.93</v>
      </c>
      <c r="N213">
        <v>2.66</v>
      </c>
      <c r="O213" t="s">
        <v>762</v>
      </c>
    </row>
    <row r="214" spans="1:15" x14ac:dyDescent="0.25">
      <c r="A214" t="s">
        <v>936</v>
      </c>
      <c r="B214" t="s">
        <v>937</v>
      </c>
      <c r="C214" t="s">
        <v>107</v>
      </c>
      <c r="D214">
        <v>80.84</v>
      </c>
      <c r="E214">
        <v>1.71</v>
      </c>
      <c r="F214">
        <v>23.3</v>
      </c>
      <c r="G214">
        <v>3.47</v>
      </c>
      <c r="H214">
        <v>7.43</v>
      </c>
      <c r="I214">
        <v>64.87</v>
      </c>
      <c r="J214">
        <v>83.65</v>
      </c>
      <c r="K214">
        <v>70.010000000000005</v>
      </c>
      <c r="L214">
        <v>7.44</v>
      </c>
      <c r="M214">
        <v>1.08</v>
      </c>
      <c r="N214">
        <v>10.9</v>
      </c>
      <c r="O214" t="s">
        <v>938</v>
      </c>
    </row>
    <row r="215" spans="1:15" x14ac:dyDescent="0.25">
      <c r="A215" t="s">
        <v>1460</v>
      </c>
      <c r="B215" t="s">
        <v>1461</v>
      </c>
      <c r="C215" t="s">
        <v>87</v>
      </c>
      <c r="D215">
        <v>168.3</v>
      </c>
      <c r="E215">
        <v>1.49</v>
      </c>
      <c r="F215">
        <v>23.21</v>
      </c>
      <c r="G215">
        <v>7.25</v>
      </c>
      <c r="H215">
        <v>40.200000000000003</v>
      </c>
      <c r="I215">
        <v>120.41</v>
      </c>
      <c r="J215">
        <v>169.36</v>
      </c>
      <c r="K215">
        <v>160.08000000000001</v>
      </c>
      <c r="L215">
        <v>14.51</v>
      </c>
      <c r="M215">
        <v>0.87</v>
      </c>
      <c r="N215">
        <v>4.2</v>
      </c>
      <c r="O215" t="s">
        <v>1462</v>
      </c>
    </row>
    <row r="216" spans="1:15" x14ac:dyDescent="0.25">
      <c r="A216" t="s">
        <v>682</v>
      </c>
      <c r="B216" t="s">
        <v>683</v>
      </c>
      <c r="C216" t="s">
        <v>83</v>
      </c>
      <c r="D216">
        <v>58.2</v>
      </c>
      <c r="E216">
        <v>0.48</v>
      </c>
      <c r="F216">
        <v>23.19</v>
      </c>
      <c r="G216">
        <v>2.5099999999999998</v>
      </c>
      <c r="H216">
        <v>7.77</v>
      </c>
      <c r="I216">
        <v>43</v>
      </c>
      <c r="J216">
        <v>59.24</v>
      </c>
      <c r="K216">
        <v>20.13</v>
      </c>
      <c r="L216">
        <v>1.44</v>
      </c>
      <c r="M216">
        <v>3.24</v>
      </c>
      <c r="N216">
        <v>7.51</v>
      </c>
      <c r="O216" t="s">
        <v>684</v>
      </c>
    </row>
    <row r="217" spans="1:15" x14ac:dyDescent="0.25">
      <c r="A217" t="s">
        <v>81</v>
      </c>
      <c r="B217" t="s">
        <v>82</v>
      </c>
      <c r="C217" t="s">
        <v>83</v>
      </c>
      <c r="D217">
        <v>189.09</v>
      </c>
      <c r="E217">
        <v>2.48</v>
      </c>
      <c r="F217">
        <v>23.17</v>
      </c>
      <c r="G217">
        <v>8.16</v>
      </c>
      <c r="H217">
        <v>17.260000000000002</v>
      </c>
      <c r="I217">
        <v>158.28</v>
      </c>
      <c r="J217">
        <v>190.54</v>
      </c>
      <c r="K217">
        <v>112.74</v>
      </c>
      <c r="L217">
        <v>8.6999999999999993</v>
      </c>
      <c r="M217">
        <v>3.74</v>
      </c>
      <c r="N217">
        <v>10.95</v>
      </c>
      <c r="O217" t="s">
        <v>84</v>
      </c>
    </row>
    <row r="218" spans="1:15" x14ac:dyDescent="0.25">
      <c r="A218" t="s">
        <v>1080</v>
      </c>
      <c r="B218" t="s">
        <v>1081</v>
      </c>
      <c r="C218" t="s">
        <v>111</v>
      </c>
      <c r="D218">
        <v>23.5</v>
      </c>
      <c r="E218">
        <v>2.95</v>
      </c>
      <c r="F218">
        <v>23.02</v>
      </c>
      <c r="G218">
        <v>1.02</v>
      </c>
      <c r="H218">
        <v>12.6</v>
      </c>
      <c r="I218">
        <v>21.17</v>
      </c>
      <c r="J218">
        <v>26.94</v>
      </c>
      <c r="K218">
        <v>7.6</v>
      </c>
      <c r="L218">
        <v>1.36</v>
      </c>
      <c r="M218">
        <v>1.7</v>
      </c>
      <c r="N218">
        <v>1.87</v>
      </c>
      <c r="O218" t="s">
        <v>1082</v>
      </c>
    </row>
    <row r="219" spans="1:15" x14ac:dyDescent="0.25">
      <c r="A219" t="s">
        <v>1182</v>
      </c>
      <c r="B219" t="s">
        <v>1183</v>
      </c>
      <c r="C219" t="s">
        <v>128</v>
      </c>
      <c r="D219">
        <v>118.79</v>
      </c>
      <c r="E219">
        <v>2.68</v>
      </c>
      <c r="F219">
        <v>22.8</v>
      </c>
      <c r="G219">
        <v>5.21</v>
      </c>
      <c r="H219">
        <v>17.62</v>
      </c>
      <c r="I219">
        <v>105.92</v>
      </c>
      <c r="J219">
        <v>125</v>
      </c>
      <c r="K219">
        <v>33.86</v>
      </c>
      <c r="L219">
        <v>3.44</v>
      </c>
      <c r="M219">
        <v>3.19</v>
      </c>
      <c r="N219">
        <v>6.68</v>
      </c>
      <c r="O219" t="s">
        <v>1184</v>
      </c>
    </row>
    <row r="220" spans="1:15" x14ac:dyDescent="0.25">
      <c r="A220" t="s">
        <v>1374</v>
      </c>
      <c r="B220" t="s">
        <v>1375</v>
      </c>
      <c r="C220" t="s">
        <v>94</v>
      </c>
      <c r="D220">
        <v>79.12</v>
      </c>
      <c r="E220">
        <v>2.57</v>
      </c>
      <c r="F220">
        <v>22.75</v>
      </c>
      <c r="G220">
        <v>3.48</v>
      </c>
      <c r="H220">
        <v>10.52</v>
      </c>
      <c r="I220">
        <v>54.54</v>
      </c>
      <c r="J220">
        <v>80.37</v>
      </c>
      <c r="K220">
        <v>79.09</v>
      </c>
      <c r="L220">
        <v>5.7</v>
      </c>
      <c r="M220">
        <v>5.86</v>
      </c>
      <c r="N220">
        <v>7.45</v>
      </c>
      <c r="O220" t="s">
        <v>1376</v>
      </c>
    </row>
    <row r="221" spans="1:15" x14ac:dyDescent="0.25">
      <c r="A221" t="s">
        <v>1520</v>
      </c>
      <c r="B221" t="s">
        <v>1521</v>
      </c>
      <c r="C221" t="s">
        <v>164</v>
      </c>
      <c r="D221">
        <v>85.99</v>
      </c>
      <c r="E221">
        <v>1.75</v>
      </c>
      <c r="F221">
        <v>22.75</v>
      </c>
      <c r="G221">
        <v>3.78</v>
      </c>
      <c r="H221">
        <v>27.17</v>
      </c>
      <c r="I221">
        <v>75.739999999999995</v>
      </c>
      <c r="J221">
        <v>88</v>
      </c>
      <c r="K221">
        <v>92.82</v>
      </c>
      <c r="L221">
        <v>7.89</v>
      </c>
      <c r="M221">
        <v>0.79</v>
      </c>
      <c r="N221">
        <v>3.16</v>
      </c>
      <c r="O221" t="s">
        <v>1522</v>
      </c>
    </row>
    <row r="222" spans="1:15" x14ac:dyDescent="0.25">
      <c r="A222" t="s">
        <v>1592</v>
      </c>
      <c r="B222" t="s">
        <v>1593</v>
      </c>
      <c r="C222" t="s">
        <v>118</v>
      </c>
      <c r="D222">
        <v>45.28</v>
      </c>
      <c r="E222">
        <v>0.71</v>
      </c>
      <c r="F222">
        <v>22.75</v>
      </c>
      <c r="G222">
        <v>1.99</v>
      </c>
      <c r="H222">
        <v>34.1</v>
      </c>
      <c r="I222">
        <v>23.02</v>
      </c>
      <c r="J222">
        <v>48.33</v>
      </c>
      <c r="K222">
        <v>9.17</v>
      </c>
      <c r="L222">
        <v>0</v>
      </c>
      <c r="M222">
        <v>4.01</v>
      </c>
      <c r="N222">
        <v>1.33</v>
      </c>
      <c r="O222" t="s">
        <v>1594</v>
      </c>
    </row>
    <row r="223" spans="1:15" x14ac:dyDescent="0.25">
      <c r="A223" t="s">
        <v>262</v>
      </c>
      <c r="B223" t="s">
        <v>263</v>
      </c>
      <c r="C223" t="s">
        <v>128</v>
      </c>
      <c r="D223">
        <v>80.400000000000006</v>
      </c>
      <c r="E223">
        <v>2.0099999999999998</v>
      </c>
      <c r="F223">
        <v>22.71</v>
      </c>
      <c r="G223">
        <v>3.54</v>
      </c>
      <c r="H223">
        <v>10.48</v>
      </c>
      <c r="I223">
        <v>68.06</v>
      </c>
      <c r="J223">
        <v>82.11</v>
      </c>
      <c r="K223">
        <v>7.09</v>
      </c>
      <c r="L223">
        <v>0.74029999999999996</v>
      </c>
      <c r="M223">
        <v>1.17</v>
      </c>
      <c r="N223">
        <v>7.74</v>
      </c>
      <c r="O223" t="s">
        <v>264</v>
      </c>
    </row>
    <row r="224" spans="1:15" x14ac:dyDescent="0.25">
      <c r="A224" t="s">
        <v>956</v>
      </c>
      <c r="B224" t="s">
        <v>957</v>
      </c>
      <c r="C224" t="s">
        <v>208</v>
      </c>
      <c r="D224">
        <v>50.15</v>
      </c>
      <c r="E224">
        <v>2.81</v>
      </c>
      <c r="F224">
        <v>22.69</v>
      </c>
      <c r="G224">
        <v>2.21</v>
      </c>
      <c r="H224">
        <v>25.68</v>
      </c>
      <c r="I224">
        <v>32.020000000000003</v>
      </c>
      <c r="J224">
        <v>54.59</v>
      </c>
      <c r="K224">
        <v>26.47</v>
      </c>
      <c r="L224">
        <v>4.66</v>
      </c>
      <c r="M224">
        <v>0.48</v>
      </c>
      <c r="N224">
        <v>1.99</v>
      </c>
      <c r="O224" t="s">
        <v>958</v>
      </c>
    </row>
    <row r="225" spans="1:15" x14ac:dyDescent="0.25">
      <c r="A225" t="s">
        <v>436</v>
      </c>
      <c r="B225" t="s">
        <v>437</v>
      </c>
      <c r="C225" t="s">
        <v>94</v>
      </c>
      <c r="D225">
        <v>57.84</v>
      </c>
      <c r="F225">
        <v>22.68</v>
      </c>
      <c r="G225">
        <v>2.5499999999999998</v>
      </c>
      <c r="H225">
        <v>17.649999999999999</v>
      </c>
      <c r="I225">
        <v>45.44</v>
      </c>
      <c r="J225">
        <v>63.23</v>
      </c>
      <c r="K225">
        <v>35.200000000000003</v>
      </c>
      <c r="L225">
        <v>2.67</v>
      </c>
      <c r="M225">
        <v>2.65</v>
      </c>
      <c r="N225">
        <v>3.33</v>
      </c>
      <c r="O225" t="s">
        <v>438</v>
      </c>
    </row>
    <row r="226" spans="1:15" x14ac:dyDescent="0.25">
      <c r="A226" t="s">
        <v>778</v>
      </c>
      <c r="B226" t="s">
        <v>779</v>
      </c>
      <c r="C226" t="s">
        <v>107</v>
      </c>
      <c r="D226">
        <v>146.02000000000001</v>
      </c>
      <c r="E226">
        <v>2.41</v>
      </c>
      <c r="F226">
        <v>22.64</v>
      </c>
      <c r="G226">
        <v>6.45</v>
      </c>
      <c r="H226">
        <v>3.59</v>
      </c>
      <c r="I226">
        <v>119.2</v>
      </c>
      <c r="J226">
        <v>148.26</v>
      </c>
      <c r="K226">
        <v>176.1</v>
      </c>
      <c r="L226">
        <v>15.4</v>
      </c>
      <c r="M226">
        <v>1.86</v>
      </c>
      <c r="N226">
        <v>40.700000000000003</v>
      </c>
      <c r="O226" t="s">
        <v>780</v>
      </c>
    </row>
    <row r="227" spans="1:15" x14ac:dyDescent="0.25">
      <c r="A227" t="s">
        <v>1410</v>
      </c>
      <c r="B227" t="s">
        <v>1411</v>
      </c>
      <c r="C227" t="s">
        <v>107</v>
      </c>
      <c r="D227">
        <v>78.3</v>
      </c>
      <c r="E227">
        <v>1.32</v>
      </c>
      <c r="F227">
        <v>22.64</v>
      </c>
      <c r="G227">
        <v>3.46</v>
      </c>
      <c r="H227">
        <v>6.86</v>
      </c>
      <c r="I227">
        <v>71.5</v>
      </c>
      <c r="J227">
        <v>83.64</v>
      </c>
      <c r="K227">
        <v>51.47</v>
      </c>
      <c r="L227">
        <v>4.51</v>
      </c>
      <c r="M227">
        <v>1.56</v>
      </c>
      <c r="N227">
        <v>11.46</v>
      </c>
      <c r="O227" t="s">
        <v>1412</v>
      </c>
    </row>
    <row r="228" spans="1:15" x14ac:dyDescent="0.25">
      <c r="A228" t="s">
        <v>967</v>
      </c>
      <c r="B228" t="s">
        <v>968</v>
      </c>
      <c r="C228" t="s">
        <v>83</v>
      </c>
      <c r="D228">
        <v>33.25</v>
      </c>
      <c r="E228">
        <v>1.17</v>
      </c>
      <c r="F228">
        <v>22.62</v>
      </c>
      <c r="G228">
        <v>1.47</v>
      </c>
      <c r="H228">
        <v>-0.94</v>
      </c>
      <c r="I228">
        <v>28.66</v>
      </c>
      <c r="J228">
        <v>37.380000000000003</v>
      </c>
      <c r="K228">
        <v>10.57</v>
      </c>
      <c r="L228">
        <v>1.19</v>
      </c>
      <c r="M228">
        <v>1.45</v>
      </c>
      <c r="O228" t="s">
        <v>969</v>
      </c>
    </row>
    <row r="229" spans="1:15" x14ac:dyDescent="0.25">
      <c r="A229" t="s">
        <v>712</v>
      </c>
      <c r="B229" t="s">
        <v>713</v>
      </c>
      <c r="C229" t="s">
        <v>164</v>
      </c>
      <c r="D229">
        <v>60.25</v>
      </c>
      <c r="E229">
        <v>3.16</v>
      </c>
      <c r="F229">
        <v>22.5</v>
      </c>
      <c r="G229">
        <v>2.68</v>
      </c>
      <c r="H229">
        <v>7.2</v>
      </c>
      <c r="I229">
        <v>58.7</v>
      </c>
      <c r="J229">
        <v>72.95</v>
      </c>
      <c r="K229">
        <v>34.950000000000003</v>
      </c>
      <c r="L229">
        <v>3.38</v>
      </c>
      <c r="M229">
        <v>2.2000000000000002</v>
      </c>
      <c r="N229">
        <v>8.39</v>
      </c>
      <c r="O229" t="s">
        <v>714</v>
      </c>
    </row>
    <row r="230" spans="1:15" x14ac:dyDescent="0.25">
      <c r="A230" t="s">
        <v>427</v>
      </c>
      <c r="B230" t="s">
        <v>428</v>
      </c>
      <c r="C230" t="s">
        <v>111</v>
      </c>
      <c r="D230">
        <v>44.44</v>
      </c>
      <c r="E230">
        <v>3</v>
      </c>
      <c r="F230">
        <v>22.44</v>
      </c>
      <c r="G230">
        <v>1.98</v>
      </c>
      <c r="H230">
        <v>15.23</v>
      </c>
      <c r="I230">
        <v>38.78</v>
      </c>
      <c r="J230">
        <v>46.25</v>
      </c>
      <c r="K230">
        <v>12.42</v>
      </c>
      <c r="L230">
        <v>2</v>
      </c>
      <c r="M230">
        <v>1.94</v>
      </c>
      <c r="N230">
        <v>2.91</v>
      </c>
      <c r="O230" t="s">
        <v>429</v>
      </c>
    </row>
    <row r="231" spans="1:15" x14ac:dyDescent="0.25">
      <c r="A231" t="s">
        <v>754</v>
      </c>
      <c r="B231" t="s">
        <v>755</v>
      </c>
      <c r="C231" t="s">
        <v>107</v>
      </c>
      <c r="D231">
        <v>97.2</v>
      </c>
      <c r="E231">
        <v>2.33</v>
      </c>
      <c r="F231">
        <v>22.4</v>
      </c>
      <c r="G231">
        <v>4.34</v>
      </c>
      <c r="H231">
        <v>14.96</v>
      </c>
      <c r="I231">
        <v>76.14</v>
      </c>
      <c r="J231">
        <v>99.33</v>
      </c>
      <c r="K231">
        <v>12.08</v>
      </c>
      <c r="L231">
        <v>0.97538000000000002</v>
      </c>
      <c r="M231">
        <v>2.4</v>
      </c>
      <c r="N231">
        <v>6.49</v>
      </c>
      <c r="O231" t="s">
        <v>756</v>
      </c>
    </row>
    <row r="232" spans="1:15" x14ac:dyDescent="0.25">
      <c r="A232" t="s">
        <v>216</v>
      </c>
      <c r="B232" t="s">
        <v>217</v>
      </c>
      <c r="C232" t="s">
        <v>118</v>
      </c>
      <c r="D232">
        <v>115.54</v>
      </c>
      <c r="E232">
        <v>1.1299999999999999</v>
      </c>
      <c r="F232">
        <v>22.39</v>
      </c>
      <c r="G232">
        <v>5.16</v>
      </c>
      <c r="H232">
        <v>20.9</v>
      </c>
      <c r="I232">
        <v>97.62</v>
      </c>
      <c r="J232">
        <v>117.89</v>
      </c>
      <c r="K232">
        <v>30.34</v>
      </c>
      <c r="L232">
        <v>2.39</v>
      </c>
      <c r="M232">
        <v>2.62</v>
      </c>
      <c r="N232">
        <v>5.54</v>
      </c>
      <c r="O232" t="s">
        <v>218</v>
      </c>
    </row>
    <row r="233" spans="1:15" x14ac:dyDescent="0.25">
      <c r="A233" t="s">
        <v>1194</v>
      </c>
      <c r="B233" t="s">
        <v>1195</v>
      </c>
      <c r="C233" t="s">
        <v>118</v>
      </c>
      <c r="D233">
        <v>39.32</v>
      </c>
      <c r="E233">
        <v>1.71</v>
      </c>
      <c r="F233">
        <v>22.34</v>
      </c>
      <c r="G233">
        <v>1.76</v>
      </c>
      <c r="H233">
        <v>13.72</v>
      </c>
      <c r="I233">
        <v>30.54</v>
      </c>
      <c r="J233">
        <v>39.94</v>
      </c>
      <c r="K233">
        <v>22.84</v>
      </c>
      <c r="L233">
        <v>1.81</v>
      </c>
      <c r="M233">
        <v>0.98</v>
      </c>
      <c r="N233">
        <v>2.87</v>
      </c>
      <c r="O233" t="s">
        <v>1196</v>
      </c>
    </row>
    <row r="234" spans="1:15" x14ac:dyDescent="0.25">
      <c r="A234" t="s">
        <v>1197</v>
      </c>
      <c r="B234" t="s">
        <v>1198</v>
      </c>
      <c r="C234" t="s">
        <v>186</v>
      </c>
      <c r="D234">
        <v>50.55</v>
      </c>
      <c r="E234">
        <v>3.44</v>
      </c>
      <c r="F234">
        <v>22.28</v>
      </c>
      <c r="G234">
        <v>2.27</v>
      </c>
      <c r="H234">
        <v>28.21</v>
      </c>
      <c r="I234">
        <v>40.880000000000003</v>
      </c>
      <c r="J234">
        <v>54.87</v>
      </c>
      <c r="K234">
        <v>26.76</v>
      </c>
      <c r="L234">
        <v>1.81</v>
      </c>
      <c r="M234">
        <v>9.7799999999999994</v>
      </c>
      <c r="N234">
        <v>1.79</v>
      </c>
      <c r="O234" t="s">
        <v>1199</v>
      </c>
    </row>
    <row r="235" spans="1:15" x14ac:dyDescent="0.25">
      <c r="A235" t="s">
        <v>873</v>
      </c>
      <c r="B235" t="s">
        <v>874</v>
      </c>
      <c r="C235" t="s">
        <v>164</v>
      </c>
      <c r="D235">
        <v>133.38</v>
      </c>
      <c r="E235">
        <v>2.9</v>
      </c>
      <c r="F235">
        <v>22.27</v>
      </c>
      <c r="G235">
        <v>5.99</v>
      </c>
      <c r="H235">
        <v>-0.28999999999999998</v>
      </c>
      <c r="I235">
        <v>111.3</v>
      </c>
      <c r="J235">
        <v>138.87</v>
      </c>
      <c r="K235">
        <v>47.52</v>
      </c>
      <c r="L235">
        <v>4.08</v>
      </c>
      <c r="M235">
        <v>2.61</v>
      </c>
      <c r="O235" t="s">
        <v>875</v>
      </c>
    </row>
    <row r="236" spans="1:15" x14ac:dyDescent="0.25">
      <c r="A236" t="s">
        <v>685</v>
      </c>
      <c r="B236" t="s">
        <v>686</v>
      </c>
      <c r="C236" t="s">
        <v>83</v>
      </c>
      <c r="D236">
        <v>57.92</v>
      </c>
      <c r="E236">
        <v>1.23</v>
      </c>
      <c r="F236">
        <v>22.15</v>
      </c>
      <c r="G236">
        <v>2.62</v>
      </c>
      <c r="H236">
        <v>15.39</v>
      </c>
      <c r="I236">
        <v>50.39</v>
      </c>
      <c r="J236">
        <v>64.47</v>
      </c>
      <c r="K236">
        <v>8.8699999999999992</v>
      </c>
      <c r="L236">
        <v>0.77470000000000006</v>
      </c>
      <c r="M236">
        <v>1.78</v>
      </c>
      <c r="N236">
        <v>3.76</v>
      </c>
      <c r="O236" t="s">
        <v>687</v>
      </c>
    </row>
    <row r="237" spans="1:15" x14ac:dyDescent="0.25">
      <c r="A237" t="s">
        <v>532</v>
      </c>
      <c r="B237" t="s">
        <v>533</v>
      </c>
      <c r="C237" t="s">
        <v>111</v>
      </c>
      <c r="D237">
        <v>76.12</v>
      </c>
      <c r="E237">
        <v>3.94</v>
      </c>
      <c r="F237">
        <v>22.13</v>
      </c>
      <c r="G237">
        <v>3.44</v>
      </c>
      <c r="H237">
        <v>23.26</v>
      </c>
      <c r="I237">
        <v>68.709999999999994</v>
      </c>
      <c r="J237">
        <v>78.97</v>
      </c>
      <c r="K237">
        <v>47.81</v>
      </c>
      <c r="L237">
        <v>5.8</v>
      </c>
      <c r="M237">
        <v>4.08</v>
      </c>
      <c r="N237">
        <v>3.28</v>
      </c>
      <c r="O237" t="s">
        <v>534</v>
      </c>
    </row>
    <row r="238" spans="1:15" x14ac:dyDescent="0.25">
      <c r="A238" t="s">
        <v>745</v>
      </c>
      <c r="B238" t="s">
        <v>746</v>
      </c>
      <c r="C238" t="s">
        <v>107</v>
      </c>
      <c r="D238">
        <v>111.43</v>
      </c>
      <c r="E238">
        <v>1.25</v>
      </c>
      <c r="F238">
        <v>22.04</v>
      </c>
      <c r="G238">
        <v>5.0599999999999996</v>
      </c>
      <c r="H238">
        <v>36.869999999999997</v>
      </c>
      <c r="I238">
        <v>64.930000000000007</v>
      </c>
      <c r="J238">
        <v>111.85</v>
      </c>
      <c r="K238">
        <v>7.79</v>
      </c>
      <c r="L238">
        <v>0.86034999999999995</v>
      </c>
      <c r="M238">
        <v>1.08</v>
      </c>
      <c r="N238">
        <v>3.02</v>
      </c>
      <c r="O238" t="s">
        <v>747</v>
      </c>
    </row>
    <row r="239" spans="1:15" x14ac:dyDescent="0.25">
      <c r="A239" t="s">
        <v>325</v>
      </c>
      <c r="B239" t="s">
        <v>326</v>
      </c>
      <c r="C239" t="s">
        <v>83</v>
      </c>
      <c r="D239">
        <v>78.94</v>
      </c>
      <c r="E239">
        <v>2.2599999999999998</v>
      </c>
      <c r="F239">
        <v>21.99</v>
      </c>
      <c r="G239">
        <v>3.59</v>
      </c>
      <c r="H239">
        <v>8.9</v>
      </c>
      <c r="I239">
        <v>65.569999999999993</v>
      </c>
      <c r="J239">
        <v>81.16</v>
      </c>
      <c r="K239">
        <v>11.15</v>
      </c>
      <c r="L239">
        <v>0.90079999999999905</v>
      </c>
      <c r="M239">
        <v>0.85</v>
      </c>
      <c r="N239">
        <v>8.9</v>
      </c>
      <c r="O239" t="s">
        <v>327</v>
      </c>
    </row>
    <row r="240" spans="1:15" x14ac:dyDescent="0.25">
      <c r="A240" t="s">
        <v>1419</v>
      </c>
      <c r="B240" t="s">
        <v>1420</v>
      </c>
      <c r="C240" t="s">
        <v>107</v>
      </c>
      <c r="D240">
        <v>71.430000000000007</v>
      </c>
      <c r="E240">
        <v>1.33</v>
      </c>
      <c r="F240">
        <v>21.84</v>
      </c>
      <c r="G240">
        <v>3.27</v>
      </c>
      <c r="H240">
        <v>11.11</v>
      </c>
      <c r="I240">
        <v>61.5</v>
      </c>
      <c r="J240">
        <v>97.25</v>
      </c>
      <c r="K240">
        <v>9.34</v>
      </c>
      <c r="L240">
        <v>0.83984000000000003</v>
      </c>
      <c r="M240">
        <v>1.38</v>
      </c>
      <c r="N240">
        <v>6.46</v>
      </c>
      <c r="O240" t="s">
        <v>1421</v>
      </c>
    </row>
    <row r="241" spans="1:15" x14ac:dyDescent="0.25">
      <c r="A241" t="s">
        <v>493</v>
      </c>
      <c r="B241" t="s">
        <v>494</v>
      </c>
      <c r="C241" t="s">
        <v>107</v>
      </c>
      <c r="D241">
        <v>74.510000000000005</v>
      </c>
      <c r="E241">
        <v>2.98</v>
      </c>
      <c r="F241">
        <v>21.82</v>
      </c>
      <c r="G241">
        <v>3.41</v>
      </c>
      <c r="H241">
        <v>14.93</v>
      </c>
      <c r="I241">
        <v>59.5</v>
      </c>
      <c r="J241">
        <v>79.430000000000007</v>
      </c>
      <c r="K241">
        <v>9.25</v>
      </c>
      <c r="L241">
        <v>0.93020000000000003</v>
      </c>
      <c r="M241">
        <v>1.33</v>
      </c>
      <c r="N241">
        <v>5</v>
      </c>
      <c r="O241" t="s">
        <v>495</v>
      </c>
    </row>
    <row r="242" spans="1:15" x14ac:dyDescent="0.25">
      <c r="A242" t="s">
        <v>1086</v>
      </c>
      <c r="B242" t="s">
        <v>1087</v>
      </c>
      <c r="C242" t="s">
        <v>107</v>
      </c>
      <c r="D242">
        <v>44.03</v>
      </c>
      <c r="E242">
        <v>3.19</v>
      </c>
      <c r="F242">
        <v>21.8</v>
      </c>
      <c r="G242">
        <v>2.02</v>
      </c>
      <c r="H242">
        <v>5.12</v>
      </c>
      <c r="I242">
        <v>35.01</v>
      </c>
      <c r="J242">
        <v>62.82</v>
      </c>
      <c r="K242">
        <v>7.49</v>
      </c>
      <c r="L242">
        <v>1.65</v>
      </c>
      <c r="M242">
        <v>0.52</v>
      </c>
      <c r="N242">
        <v>8.89</v>
      </c>
      <c r="O242" t="s">
        <v>1088</v>
      </c>
    </row>
    <row r="243" spans="1:15" x14ac:dyDescent="0.25">
      <c r="A243" t="s">
        <v>962</v>
      </c>
      <c r="B243" t="s">
        <v>963</v>
      </c>
      <c r="C243" t="s">
        <v>118</v>
      </c>
      <c r="D243">
        <v>73.62</v>
      </c>
      <c r="E243">
        <v>1.83</v>
      </c>
      <c r="F243">
        <v>21.78</v>
      </c>
      <c r="G243">
        <v>3.38</v>
      </c>
      <c r="H243">
        <v>12.03</v>
      </c>
      <c r="I243">
        <v>57.11</v>
      </c>
      <c r="J243">
        <v>74.760000000000005</v>
      </c>
      <c r="K243">
        <v>37.909999999999997</v>
      </c>
      <c r="L243">
        <v>3.1</v>
      </c>
      <c r="M243">
        <v>2.88</v>
      </c>
      <c r="N243">
        <v>6.13</v>
      </c>
      <c r="O243" t="s">
        <v>964</v>
      </c>
    </row>
    <row r="244" spans="1:15" x14ac:dyDescent="0.25">
      <c r="A244" t="s">
        <v>1224</v>
      </c>
      <c r="B244" t="s">
        <v>1225</v>
      </c>
      <c r="C244" t="s">
        <v>87</v>
      </c>
      <c r="D244">
        <v>98.17</v>
      </c>
      <c r="E244">
        <v>1.83</v>
      </c>
      <c r="F244">
        <v>21.77</v>
      </c>
      <c r="G244">
        <v>4.51</v>
      </c>
      <c r="H244">
        <v>33.78</v>
      </c>
      <c r="I244">
        <v>67.36</v>
      </c>
      <c r="J244">
        <v>98.75</v>
      </c>
      <c r="K244">
        <v>13.5</v>
      </c>
      <c r="L244">
        <v>1.41</v>
      </c>
      <c r="M244">
        <v>1.8</v>
      </c>
      <c r="N244">
        <v>2.91</v>
      </c>
      <c r="O244" t="s">
        <v>1226</v>
      </c>
    </row>
    <row r="245" spans="1:15" x14ac:dyDescent="0.25">
      <c r="A245" t="s">
        <v>1089</v>
      </c>
      <c r="B245" t="s">
        <v>1090</v>
      </c>
      <c r="C245" t="s">
        <v>83</v>
      </c>
      <c r="D245">
        <v>122</v>
      </c>
      <c r="E245">
        <v>1.99</v>
      </c>
      <c r="F245">
        <v>21.7</v>
      </c>
      <c r="G245">
        <v>5.62</v>
      </c>
      <c r="H245">
        <v>42.73</v>
      </c>
      <c r="I245">
        <v>74.7</v>
      </c>
      <c r="J245">
        <v>125</v>
      </c>
      <c r="K245">
        <v>35.450000000000003</v>
      </c>
      <c r="L245">
        <v>4.0999999999999996</v>
      </c>
      <c r="M245">
        <v>3.61</v>
      </c>
      <c r="N245">
        <v>2.88</v>
      </c>
      <c r="O245" t="s">
        <v>1091</v>
      </c>
    </row>
    <row r="246" spans="1:15" x14ac:dyDescent="0.25">
      <c r="A246" t="s">
        <v>577</v>
      </c>
      <c r="B246" t="s">
        <v>578</v>
      </c>
      <c r="C246" t="s">
        <v>94</v>
      </c>
      <c r="D246">
        <v>88.3</v>
      </c>
      <c r="F246">
        <v>21.44</v>
      </c>
      <c r="G246">
        <v>4.12</v>
      </c>
      <c r="H246">
        <v>11.56</v>
      </c>
      <c r="I246">
        <v>61.1</v>
      </c>
      <c r="J246">
        <v>88.85</v>
      </c>
      <c r="K246">
        <v>27.22</v>
      </c>
      <c r="L246">
        <v>1.24</v>
      </c>
      <c r="M246">
        <v>5.81</v>
      </c>
      <c r="N246">
        <v>7.54</v>
      </c>
      <c r="O246" t="s">
        <v>579</v>
      </c>
    </row>
    <row r="247" spans="1:15" x14ac:dyDescent="0.25">
      <c r="A247" t="s">
        <v>751</v>
      </c>
      <c r="B247" t="s">
        <v>752</v>
      </c>
      <c r="C247" t="s">
        <v>118</v>
      </c>
      <c r="D247">
        <v>48.66</v>
      </c>
      <c r="E247">
        <v>1.87</v>
      </c>
      <c r="F247">
        <v>21.44</v>
      </c>
      <c r="G247">
        <v>2.27</v>
      </c>
      <c r="H247">
        <v>45.2</v>
      </c>
      <c r="I247">
        <v>38.92</v>
      </c>
      <c r="J247">
        <v>50.13</v>
      </c>
      <c r="K247">
        <v>18.010000000000002</v>
      </c>
      <c r="L247">
        <v>1.48</v>
      </c>
      <c r="M247">
        <v>0.99</v>
      </c>
      <c r="N247">
        <v>1.08</v>
      </c>
      <c r="O247" t="s">
        <v>753</v>
      </c>
    </row>
    <row r="248" spans="1:15" x14ac:dyDescent="0.25">
      <c r="A248" t="s">
        <v>941</v>
      </c>
      <c r="B248" t="s">
        <v>942</v>
      </c>
      <c r="C248" t="s">
        <v>118</v>
      </c>
      <c r="D248">
        <v>166.73</v>
      </c>
      <c r="E248">
        <v>1.7</v>
      </c>
      <c r="F248">
        <v>21.44</v>
      </c>
      <c r="G248">
        <v>7.78</v>
      </c>
      <c r="H248">
        <v>97.66</v>
      </c>
      <c r="I248">
        <v>106.05</v>
      </c>
      <c r="J248">
        <v>173.72</v>
      </c>
      <c r="K248">
        <v>25.71</v>
      </c>
      <c r="L248">
        <v>0</v>
      </c>
      <c r="M248">
        <v>5.04</v>
      </c>
      <c r="N248">
        <v>1.71</v>
      </c>
      <c r="O248" t="s">
        <v>943</v>
      </c>
    </row>
    <row r="249" spans="1:15" x14ac:dyDescent="0.25">
      <c r="A249" t="s">
        <v>355</v>
      </c>
      <c r="B249" t="s">
        <v>356</v>
      </c>
      <c r="C249" t="s">
        <v>186</v>
      </c>
      <c r="D249">
        <v>36.159999999999997</v>
      </c>
      <c r="F249">
        <v>21.4</v>
      </c>
      <c r="G249">
        <v>1.69</v>
      </c>
      <c r="H249">
        <v>9.07</v>
      </c>
      <c r="I249">
        <v>24.11</v>
      </c>
      <c r="J249">
        <v>36.590000000000003</v>
      </c>
      <c r="K249">
        <v>12.02</v>
      </c>
      <c r="L249">
        <v>1.2</v>
      </c>
      <c r="M249">
        <v>0.91</v>
      </c>
      <c r="N249">
        <v>3.96</v>
      </c>
      <c r="O249" t="s">
        <v>357</v>
      </c>
    </row>
    <row r="250" spans="1:15" x14ac:dyDescent="0.25">
      <c r="A250" t="s">
        <v>1454</v>
      </c>
      <c r="B250" t="s">
        <v>1455</v>
      </c>
      <c r="C250" t="s">
        <v>83</v>
      </c>
      <c r="D250">
        <v>108.36</v>
      </c>
      <c r="E250">
        <v>2.2200000000000002</v>
      </c>
      <c r="F250">
        <v>21.37</v>
      </c>
      <c r="G250">
        <v>5.07</v>
      </c>
      <c r="H250">
        <v>24.43</v>
      </c>
      <c r="I250">
        <v>77.290000000000006</v>
      </c>
      <c r="J250">
        <v>111.38</v>
      </c>
      <c r="K250">
        <v>88.18</v>
      </c>
      <c r="L250">
        <v>9.31</v>
      </c>
      <c r="M250">
        <v>4.47</v>
      </c>
      <c r="N250">
        <v>4.4800000000000004</v>
      </c>
      <c r="O250" t="s">
        <v>1456</v>
      </c>
    </row>
    <row r="251" spans="1:15" x14ac:dyDescent="0.25">
      <c r="A251" t="s">
        <v>1553</v>
      </c>
      <c r="B251" t="s">
        <v>1554</v>
      </c>
      <c r="C251" t="s">
        <v>164</v>
      </c>
      <c r="D251">
        <v>29.47</v>
      </c>
      <c r="E251">
        <v>1.89</v>
      </c>
      <c r="F251">
        <v>21.28</v>
      </c>
      <c r="G251">
        <v>1.38</v>
      </c>
      <c r="H251">
        <v>10.34</v>
      </c>
      <c r="I251">
        <v>27.67</v>
      </c>
      <c r="J251">
        <v>35.58</v>
      </c>
      <c r="K251">
        <v>9.39</v>
      </c>
      <c r="L251">
        <v>1.37</v>
      </c>
      <c r="M251">
        <v>0.6</v>
      </c>
      <c r="N251">
        <v>2.87</v>
      </c>
      <c r="O251" t="s">
        <v>1555</v>
      </c>
    </row>
    <row r="252" spans="1:15" x14ac:dyDescent="0.25">
      <c r="A252" t="s">
        <v>316</v>
      </c>
      <c r="B252" t="s">
        <v>317</v>
      </c>
      <c r="C252" t="s">
        <v>87</v>
      </c>
      <c r="D252">
        <v>56.33</v>
      </c>
      <c r="E252">
        <v>2.72</v>
      </c>
      <c r="F252">
        <v>21.26</v>
      </c>
      <c r="G252">
        <v>2.65</v>
      </c>
      <c r="H252">
        <v>9.68</v>
      </c>
      <c r="I252">
        <v>46.01</v>
      </c>
      <c r="J252">
        <v>77.12</v>
      </c>
      <c r="K252">
        <v>94.22</v>
      </c>
      <c r="L252">
        <v>6.7</v>
      </c>
      <c r="M252">
        <v>4.91</v>
      </c>
      <c r="N252">
        <v>5.89</v>
      </c>
      <c r="O252" t="s">
        <v>318</v>
      </c>
    </row>
    <row r="253" spans="1:15" x14ac:dyDescent="0.25">
      <c r="A253" t="s">
        <v>400</v>
      </c>
      <c r="B253" t="s">
        <v>401</v>
      </c>
      <c r="C253" t="s">
        <v>87</v>
      </c>
      <c r="D253">
        <v>151.84</v>
      </c>
      <c r="E253">
        <v>0.03</v>
      </c>
      <c r="F253">
        <v>21.12</v>
      </c>
      <c r="G253">
        <v>7.19</v>
      </c>
      <c r="H253">
        <v>53.42</v>
      </c>
      <c r="I253">
        <v>115.03</v>
      </c>
      <c r="J253">
        <v>154.24</v>
      </c>
      <c r="K253">
        <v>39.03</v>
      </c>
      <c r="L253">
        <v>3.85</v>
      </c>
      <c r="M253">
        <v>0.99</v>
      </c>
      <c r="N253">
        <v>2.86</v>
      </c>
      <c r="O253" t="s">
        <v>402</v>
      </c>
    </row>
    <row r="254" spans="1:15" x14ac:dyDescent="0.25">
      <c r="A254" t="s">
        <v>784</v>
      </c>
      <c r="B254" t="s">
        <v>785</v>
      </c>
      <c r="C254" t="s">
        <v>164</v>
      </c>
      <c r="D254">
        <v>34.85</v>
      </c>
      <c r="E254">
        <v>1.92</v>
      </c>
      <c r="F254">
        <v>21.12</v>
      </c>
      <c r="G254">
        <v>1.65</v>
      </c>
      <c r="H254">
        <v>8.66</v>
      </c>
      <c r="I254">
        <v>33.18</v>
      </c>
      <c r="J254">
        <v>44.73</v>
      </c>
      <c r="K254">
        <v>18.420000000000002</v>
      </c>
      <c r="L254">
        <v>1.41</v>
      </c>
      <c r="M254">
        <v>1.95</v>
      </c>
      <c r="N254">
        <v>4.04</v>
      </c>
      <c r="O254" t="s">
        <v>786</v>
      </c>
    </row>
    <row r="255" spans="1:15" x14ac:dyDescent="0.25">
      <c r="A255" t="s">
        <v>903</v>
      </c>
      <c r="B255" t="s">
        <v>904</v>
      </c>
      <c r="C255" t="s">
        <v>94</v>
      </c>
      <c r="D255">
        <v>117.43</v>
      </c>
      <c r="E255">
        <v>1.52</v>
      </c>
      <c r="F255">
        <v>21.05</v>
      </c>
      <c r="G255">
        <v>5.58</v>
      </c>
      <c r="H255">
        <v>39.39</v>
      </c>
      <c r="I255">
        <v>72</v>
      </c>
      <c r="J255">
        <v>119.91</v>
      </c>
      <c r="K255">
        <v>19.12</v>
      </c>
      <c r="L255">
        <v>1.62</v>
      </c>
      <c r="M255">
        <v>3.02</v>
      </c>
      <c r="N255">
        <v>3</v>
      </c>
      <c r="O255" t="s">
        <v>905</v>
      </c>
    </row>
    <row r="256" spans="1:15" x14ac:dyDescent="0.25">
      <c r="A256" t="s">
        <v>544</v>
      </c>
      <c r="B256" t="s">
        <v>545</v>
      </c>
      <c r="C256" t="s">
        <v>111</v>
      </c>
      <c r="D256">
        <v>101.55</v>
      </c>
      <c r="E256">
        <v>3.26</v>
      </c>
      <c r="F256">
        <v>21.02</v>
      </c>
      <c r="G256">
        <v>4.83</v>
      </c>
      <c r="H256">
        <v>50.22</v>
      </c>
      <c r="I256">
        <v>84.77</v>
      </c>
      <c r="J256">
        <v>102.1</v>
      </c>
      <c r="K256">
        <v>18.22</v>
      </c>
      <c r="L256">
        <v>2.2400000000000002</v>
      </c>
      <c r="M256">
        <v>1.72</v>
      </c>
      <c r="N256">
        <v>2.02</v>
      </c>
      <c r="O256" t="s">
        <v>546</v>
      </c>
    </row>
    <row r="257" spans="1:15" x14ac:dyDescent="0.25">
      <c r="A257" t="s">
        <v>442</v>
      </c>
      <c r="B257" t="s">
        <v>443</v>
      </c>
      <c r="C257" t="s">
        <v>107</v>
      </c>
      <c r="D257">
        <v>37.42</v>
      </c>
      <c r="E257">
        <v>1.69</v>
      </c>
      <c r="F257">
        <v>20.96</v>
      </c>
      <c r="G257">
        <v>1.78</v>
      </c>
      <c r="H257">
        <v>11.38</v>
      </c>
      <c r="I257">
        <v>29.03</v>
      </c>
      <c r="J257">
        <v>38.44</v>
      </c>
      <c r="K257">
        <v>177.45</v>
      </c>
      <c r="L257">
        <v>26.48</v>
      </c>
      <c r="M257">
        <v>2.21</v>
      </c>
      <c r="N257">
        <v>3.29</v>
      </c>
      <c r="O257" t="s">
        <v>444</v>
      </c>
    </row>
    <row r="258" spans="1:15" x14ac:dyDescent="0.25">
      <c r="A258" t="s">
        <v>1071</v>
      </c>
      <c r="B258" t="s">
        <v>1072</v>
      </c>
      <c r="C258" t="s">
        <v>111</v>
      </c>
      <c r="D258">
        <v>130.65</v>
      </c>
      <c r="E258">
        <v>3</v>
      </c>
      <c r="F258">
        <v>20.9</v>
      </c>
      <c r="G258">
        <v>6.25</v>
      </c>
      <c r="H258">
        <v>52.01</v>
      </c>
      <c r="I258">
        <v>110.49</v>
      </c>
      <c r="J258">
        <v>131.97999999999999</v>
      </c>
      <c r="K258">
        <v>61.09</v>
      </c>
      <c r="L258">
        <v>7.67</v>
      </c>
      <c r="M258">
        <v>3.78</v>
      </c>
      <c r="N258">
        <v>2.5099999999999998</v>
      </c>
      <c r="O258" t="s">
        <v>1073</v>
      </c>
    </row>
    <row r="259" spans="1:15" x14ac:dyDescent="0.25">
      <c r="A259" t="s">
        <v>1164</v>
      </c>
      <c r="B259" t="s">
        <v>1165</v>
      </c>
      <c r="C259" t="s">
        <v>111</v>
      </c>
      <c r="D259">
        <v>82.54</v>
      </c>
      <c r="E259">
        <v>3.16</v>
      </c>
      <c r="F259">
        <v>20.9</v>
      </c>
      <c r="G259">
        <v>3.95</v>
      </c>
      <c r="H259">
        <v>43.15</v>
      </c>
      <c r="I259">
        <v>69.8</v>
      </c>
      <c r="J259">
        <v>83.77</v>
      </c>
      <c r="K259">
        <v>9.19</v>
      </c>
      <c r="L259">
        <v>1.42</v>
      </c>
      <c r="M259">
        <v>2.64</v>
      </c>
      <c r="N259">
        <v>1.92</v>
      </c>
      <c r="O259" t="s">
        <v>1166</v>
      </c>
    </row>
    <row r="260" spans="1:15" x14ac:dyDescent="0.25">
      <c r="A260" t="s">
        <v>852</v>
      </c>
      <c r="B260" t="s">
        <v>853</v>
      </c>
      <c r="C260" t="s">
        <v>87</v>
      </c>
      <c r="D260">
        <v>123.83</v>
      </c>
      <c r="E260">
        <v>2.59</v>
      </c>
      <c r="F260">
        <v>20.88</v>
      </c>
      <c r="G260">
        <v>5.93</v>
      </c>
      <c r="H260">
        <v>26.02</v>
      </c>
      <c r="I260">
        <v>106.07</v>
      </c>
      <c r="J260">
        <v>126.07</v>
      </c>
      <c r="K260">
        <v>335.99</v>
      </c>
      <c r="L260">
        <v>24.96</v>
      </c>
      <c r="M260">
        <v>4.67</v>
      </c>
      <c r="N260">
        <v>4.75</v>
      </c>
      <c r="O260" t="s">
        <v>854</v>
      </c>
    </row>
    <row r="261" spans="1:15" x14ac:dyDescent="0.25">
      <c r="A261" t="s">
        <v>1140</v>
      </c>
      <c r="B261" t="s">
        <v>1141</v>
      </c>
      <c r="C261" t="s">
        <v>118</v>
      </c>
      <c r="D261">
        <v>19.09</v>
      </c>
      <c r="E261">
        <v>3.51</v>
      </c>
      <c r="F261">
        <v>20.8</v>
      </c>
      <c r="G261">
        <v>0.92</v>
      </c>
      <c r="H261">
        <v>15.85</v>
      </c>
      <c r="I261">
        <v>13.8</v>
      </c>
      <c r="J261">
        <v>20.13</v>
      </c>
      <c r="K261">
        <v>5.9</v>
      </c>
      <c r="L261">
        <v>0</v>
      </c>
      <c r="M261">
        <v>4.6500000000000004</v>
      </c>
      <c r="N261">
        <v>1.21</v>
      </c>
      <c r="O261" t="s">
        <v>1142</v>
      </c>
    </row>
    <row r="262" spans="1:15" x14ac:dyDescent="0.25">
      <c r="A262" t="s">
        <v>748</v>
      </c>
      <c r="B262" t="s">
        <v>749</v>
      </c>
      <c r="C262" t="s">
        <v>94</v>
      </c>
      <c r="D262">
        <v>109.73</v>
      </c>
      <c r="E262">
        <v>1.92</v>
      </c>
      <c r="F262">
        <v>20.77</v>
      </c>
      <c r="G262">
        <v>5.28</v>
      </c>
      <c r="H262">
        <v>25.4</v>
      </c>
      <c r="I262">
        <v>73.319999999999993</v>
      </c>
      <c r="J262">
        <v>111.67</v>
      </c>
      <c r="K262">
        <v>13.66</v>
      </c>
      <c r="L262">
        <v>1.58</v>
      </c>
      <c r="M262">
        <v>1.85</v>
      </c>
      <c r="N262">
        <v>4.33</v>
      </c>
      <c r="O262" t="s">
        <v>750</v>
      </c>
    </row>
    <row r="263" spans="1:15" x14ac:dyDescent="0.25">
      <c r="A263" t="s">
        <v>430</v>
      </c>
      <c r="B263" t="s">
        <v>431</v>
      </c>
      <c r="C263" t="s">
        <v>107</v>
      </c>
      <c r="D263">
        <v>37.82</v>
      </c>
      <c r="E263">
        <v>3.55</v>
      </c>
      <c r="F263">
        <v>20.76</v>
      </c>
      <c r="G263">
        <v>1.82</v>
      </c>
      <c r="H263">
        <v>10.02</v>
      </c>
      <c r="I263">
        <v>34.07</v>
      </c>
      <c r="J263">
        <v>43.71</v>
      </c>
      <c r="K263">
        <v>10.61</v>
      </c>
      <c r="L263">
        <v>0.89890000000000003</v>
      </c>
      <c r="M263">
        <v>2.35</v>
      </c>
      <c r="N263">
        <v>3.8</v>
      </c>
      <c r="O263" t="s">
        <v>432</v>
      </c>
    </row>
    <row r="264" spans="1:15" x14ac:dyDescent="0.25">
      <c r="A264" t="s">
        <v>541</v>
      </c>
      <c r="B264" t="s">
        <v>542</v>
      </c>
      <c r="C264" t="s">
        <v>164</v>
      </c>
      <c r="D264">
        <v>94.23</v>
      </c>
      <c r="E264">
        <v>2.44</v>
      </c>
      <c r="F264">
        <v>20.76</v>
      </c>
      <c r="G264">
        <v>4.54</v>
      </c>
      <c r="H264">
        <v>11.65</v>
      </c>
      <c r="I264">
        <v>81.05</v>
      </c>
      <c r="J264">
        <v>98.8</v>
      </c>
      <c r="K264">
        <v>17.25</v>
      </c>
      <c r="L264">
        <v>1.65</v>
      </c>
      <c r="M264">
        <v>2.68</v>
      </c>
      <c r="N264">
        <v>8.1</v>
      </c>
      <c r="O264" t="s">
        <v>543</v>
      </c>
    </row>
    <row r="265" spans="1:15" x14ac:dyDescent="0.25">
      <c r="A265" t="s">
        <v>1230</v>
      </c>
      <c r="B265" t="s">
        <v>1231</v>
      </c>
      <c r="C265" t="s">
        <v>83</v>
      </c>
      <c r="D265">
        <v>154.47999999999999</v>
      </c>
      <c r="E265">
        <v>1.91</v>
      </c>
      <c r="F265">
        <v>20.76</v>
      </c>
      <c r="G265">
        <v>7.44</v>
      </c>
      <c r="H265">
        <v>34.380000000000003</v>
      </c>
      <c r="I265">
        <v>120.24</v>
      </c>
      <c r="J265">
        <v>156.4</v>
      </c>
      <c r="K265">
        <v>45.24</v>
      </c>
      <c r="L265">
        <v>3.69</v>
      </c>
      <c r="M265">
        <v>1.87</v>
      </c>
      <c r="N265">
        <v>4.46</v>
      </c>
      <c r="O265" t="s">
        <v>1232</v>
      </c>
    </row>
    <row r="266" spans="1:15" x14ac:dyDescent="0.25">
      <c r="A266" t="s">
        <v>927</v>
      </c>
      <c r="B266" t="s">
        <v>928</v>
      </c>
      <c r="C266" t="s">
        <v>107</v>
      </c>
      <c r="D266">
        <v>30.89</v>
      </c>
      <c r="F266">
        <v>20.66</v>
      </c>
      <c r="G266">
        <v>1.5</v>
      </c>
      <c r="H266">
        <v>11.19</v>
      </c>
      <c r="I266">
        <v>29.37</v>
      </c>
      <c r="J266">
        <v>36.35</v>
      </c>
      <c r="K266">
        <v>9.51</v>
      </c>
      <c r="L266">
        <v>1</v>
      </c>
      <c r="M266">
        <v>1.1200000000000001</v>
      </c>
      <c r="N266">
        <v>2.8</v>
      </c>
      <c r="O266" t="s">
        <v>929</v>
      </c>
    </row>
    <row r="267" spans="1:15" x14ac:dyDescent="0.25">
      <c r="A267" t="s">
        <v>1481</v>
      </c>
      <c r="B267" t="s">
        <v>1482</v>
      </c>
      <c r="C267" t="s">
        <v>107</v>
      </c>
      <c r="D267">
        <v>52.62</v>
      </c>
      <c r="E267">
        <v>3.19</v>
      </c>
      <c r="F267">
        <v>20.66</v>
      </c>
      <c r="G267">
        <v>2.5499999999999998</v>
      </c>
      <c r="H267">
        <v>11.93</v>
      </c>
      <c r="I267">
        <v>48.05</v>
      </c>
      <c r="J267">
        <v>66.91</v>
      </c>
      <c r="K267">
        <v>21.79</v>
      </c>
      <c r="L267">
        <v>1.93</v>
      </c>
      <c r="M267">
        <v>1.83</v>
      </c>
      <c r="N267">
        <v>4.4400000000000004</v>
      </c>
      <c r="O267" t="s">
        <v>1483</v>
      </c>
    </row>
    <row r="268" spans="1:15" x14ac:dyDescent="0.25">
      <c r="A268" t="s">
        <v>1137</v>
      </c>
      <c r="B268" t="s">
        <v>1138</v>
      </c>
      <c r="C268" t="s">
        <v>83</v>
      </c>
      <c r="D268">
        <v>58.9</v>
      </c>
      <c r="E268">
        <v>2.33</v>
      </c>
      <c r="F268">
        <v>20.62</v>
      </c>
      <c r="G268">
        <v>2.86</v>
      </c>
      <c r="H268">
        <v>23.41</v>
      </c>
      <c r="I268">
        <v>48.87</v>
      </c>
      <c r="J268">
        <v>66.989999999999995</v>
      </c>
      <c r="K268">
        <v>10.71</v>
      </c>
      <c r="L268">
        <v>0.91949999999999998</v>
      </c>
      <c r="M268">
        <v>2.19</v>
      </c>
      <c r="N268">
        <v>2.5099999999999998</v>
      </c>
      <c r="O268" t="s">
        <v>1139</v>
      </c>
    </row>
    <row r="269" spans="1:15" x14ac:dyDescent="0.25">
      <c r="A269" t="s">
        <v>406</v>
      </c>
      <c r="B269" t="s">
        <v>407</v>
      </c>
      <c r="C269" t="s">
        <v>118</v>
      </c>
      <c r="D269">
        <v>73.17</v>
      </c>
      <c r="E269">
        <v>2.7</v>
      </c>
      <c r="F269">
        <v>20.61</v>
      </c>
      <c r="G269">
        <v>3.55</v>
      </c>
      <c r="H269">
        <v>42.95</v>
      </c>
      <c r="I269">
        <v>63.57</v>
      </c>
      <c r="J269">
        <v>79.599999999999994</v>
      </c>
      <c r="K269">
        <v>12.05</v>
      </c>
      <c r="L269">
        <v>0.91300000000000003</v>
      </c>
      <c r="M269">
        <v>2.21</v>
      </c>
      <c r="N269">
        <v>1.7</v>
      </c>
      <c r="O269" t="s">
        <v>408</v>
      </c>
    </row>
    <row r="270" spans="1:15" x14ac:dyDescent="0.25">
      <c r="A270" t="s">
        <v>231</v>
      </c>
      <c r="B270" t="s">
        <v>232</v>
      </c>
      <c r="C270" t="s">
        <v>164</v>
      </c>
      <c r="D270">
        <v>44.46</v>
      </c>
      <c r="E270">
        <v>2.83</v>
      </c>
      <c r="F270">
        <v>20.58</v>
      </c>
      <c r="G270">
        <v>2.16</v>
      </c>
      <c r="H270">
        <v>29.97</v>
      </c>
      <c r="I270">
        <v>34.549999999999997</v>
      </c>
      <c r="J270">
        <v>47.88</v>
      </c>
      <c r="K270">
        <v>25.39</v>
      </c>
      <c r="L270">
        <v>2.54</v>
      </c>
      <c r="M270">
        <v>0.41</v>
      </c>
      <c r="N270">
        <v>1.49</v>
      </c>
      <c r="O270" t="s">
        <v>233</v>
      </c>
    </row>
    <row r="271" spans="1:15" x14ac:dyDescent="0.25">
      <c r="A271" t="s">
        <v>364</v>
      </c>
      <c r="B271" t="s">
        <v>365</v>
      </c>
      <c r="C271" t="s">
        <v>87</v>
      </c>
      <c r="D271">
        <v>70.56</v>
      </c>
      <c r="F271">
        <v>20.58</v>
      </c>
      <c r="G271">
        <v>3.43</v>
      </c>
      <c r="H271">
        <v>34.29</v>
      </c>
      <c r="I271">
        <v>50</v>
      </c>
      <c r="J271">
        <v>75.569999999999993</v>
      </c>
      <c r="K271">
        <v>12.14</v>
      </c>
      <c r="L271">
        <v>1.97</v>
      </c>
      <c r="M271">
        <v>0.32</v>
      </c>
      <c r="N271">
        <v>2.0699999999999998</v>
      </c>
      <c r="O271" t="s">
        <v>366</v>
      </c>
    </row>
    <row r="272" spans="1:15" x14ac:dyDescent="0.25">
      <c r="A272" t="s">
        <v>169</v>
      </c>
      <c r="B272" t="s">
        <v>170</v>
      </c>
      <c r="C272" t="s">
        <v>111</v>
      </c>
      <c r="D272">
        <v>54.82</v>
      </c>
      <c r="E272">
        <v>3.21</v>
      </c>
      <c r="F272">
        <v>20.46</v>
      </c>
      <c r="G272">
        <v>2.68</v>
      </c>
      <c r="H272">
        <v>29.28</v>
      </c>
      <c r="I272">
        <v>46.29</v>
      </c>
      <c r="J272">
        <v>55.51</v>
      </c>
      <c r="K272">
        <v>13.3</v>
      </c>
      <c r="L272">
        <v>2.2999999999999998</v>
      </c>
      <c r="M272">
        <v>2.27</v>
      </c>
      <c r="N272">
        <v>1.87</v>
      </c>
      <c r="O272" t="s">
        <v>171</v>
      </c>
    </row>
    <row r="273" spans="1:15" x14ac:dyDescent="0.25">
      <c r="A273" t="s">
        <v>1092</v>
      </c>
      <c r="B273" t="s">
        <v>1093</v>
      </c>
      <c r="C273" t="s">
        <v>118</v>
      </c>
      <c r="D273">
        <v>88.39</v>
      </c>
      <c r="E273">
        <v>1.71</v>
      </c>
      <c r="F273">
        <v>20.46</v>
      </c>
      <c r="G273">
        <v>4.32</v>
      </c>
      <c r="H273">
        <v>38.880000000000003</v>
      </c>
      <c r="I273">
        <v>61.32</v>
      </c>
      <c r="J273">
        <v>91.14</v>
      </c>
      <c r="K273">
        <v>20.22</v>
      </c>
      <c r="L273">
        <v>0</v>
      </c>
      <c r="M273">
        <v>4.0199999999999996</v>
      </c>
      <c r="N273">
        <v>2.2599999999999998</v>
      </c>
      <c r="O273" t="s">
        <v>1094</v>
      </c>
    </row>
    <row r="274" spans="1:15" x14ac:dyDescent="0.25">
      <c r="A274" t="s">
        <v>113</v>
      </c>
      <c r="B274" t="s">
        <v>114</v>
      </c>
      <c r="C274" t="s">
        <v>87</v>
      </c>
      <c r="D274">
        <v>130.59</v>
      </c>
      <c r="E274">
        <v>1.53</v>
      </c>
      <c r="F274">
        <v>20.37</v>
      </c>
      <c r="G274">
        <v>6.41</v>
      </c>
      <c r="H274">
        <v>50.84</v>
      </c>
      <c r="I274">
        <v>104.59</v>
      </c>
      <c r="J274">
        <v>136.5</v>
      </c>
      <c r="K274">
        <v>45.93</v>
      </c>
      <c r="L274">
        <v>6.2</v>
      </c>
      <c r="M274">
        <v>0.73</v>
      </c>
      <c r="N274">
        <v>2.58</v>
      </c>
      <c r="O274" t="s">
        <v>115</v>
      </c>
    </row>
    <row r="275" spans="1:15" x14ac:dyDescent="0.25">
      <c r="A275" t="s">
        <v>718</v>
      </c>
      <c r="B275" t="s">
        <v>719</v>
      </c>
      <c r="C275" t="s">
        <v>107</v>
      </c>
      <c r="D275">
        <v>93.52</v>
      </c>
      <c r="E275">
        <v>2.85</v>
      </c>
      <c r="F275">
        <v>20.37</v>
      </c>
      <c r="G275">
        <v>4.59</v>
      </c>
      <c r="H275">
        <v>21.52</v>
      </c>
      <c r="I275">
        <v>86.61</v>
      </c>
      <c r="J275">
        <v>105.97</v>
      </c>
      <c r="K275">
        <v>13.88</v>
      </c>
      <c r="L275">
        <v>1.22</v>
      </c>
      <c r="M275">
        <v>0.91</v>
      </c>
      <c r="N275">
        <v>4.38</v>
      </c>
      <c r="O275" t="s">
        <v>720</v>
      </c>
    </row>
    <row r="276" spans="1:15" x14ac:dyDescent="0.25">
      <c r="A276" t="s">
        <v>781</v>
      </c>
      <c r="B276" t="s">
        <v>782</v>
      </c>
      <c r="C276" t="s">
        <v>83</v>
      </c>
      <c r="D276">
        <v>126.26</v>
      </c>
      <c r="E276">
        <v>2.11</v>
      </c>
      <c r="F276">
        <v>20.36</v>
      </c>
      <c r="G276">
        <v>6.2</v>
      </c>
      <c r="H276">
        <v>25.46</v>
      </c>
      <c r="I276">
        <v>105.25</v>
      </c>
      <c r="J276">
        <v>127.41</v>
      </c>
      <c r="K276">
        <v>96.11</v>
      </c>
      <c r="L276">
        <v>7.71</v>
      </c>
      <c r="M276">
        <v>2.44</v>
      </c>
      <c r="N276">
        <v>4.95</v>
      </c>
      <c r="O276" t="s">
        <v>783</v>
      </c>
    </row>
    <row r="277" spans="1:15" x14ac:dyDescent="0.25">
      <c r="A277" t="s">
        <v>796</v>
      </c>
      <c r="B277" t="s">
        <v>797</v>
      </c>
      <c r="C277" t="s">
        <v>118</v>
      </c>
      <c r="D277">
        <v>14.24</v>
      </c>
      <c r="E277">
        <v>2.2200000000000002</v>
      </c>
      <c r="F277">
        <v>20.34</v>
      </c>
      <c r="G277">
        <v>0.7</v>
      </c>
      <c r="H277">
        <v>8.51</v>
      </c>
      <c r="I277">
        <v>8.0500000000000007</v>
      </c>
      <c r="J277">
        <v>14.74</v>
      </c>
      <c r="K277">
        <v>15.46</v>
      </c>
      <c r="L277">
        <v>0</v>
      </c>
      <c r="M277">
        <v>4.67</v>
      </c>
      <c r="N277">
        <v>1.68</v>
      </c>
      <c r="O277" t="s">
        <v>798</v>
      </c>
    </row>
    <row r="278" spans="1:15" x14ac:dyDescent="0.25">
      <c r="A278" t="s">
        <v>1119</v>
      </c>
      <c r="B278" t="s">
        <v>1120</v>
      </c>
      <c r="C278" t="s">
        <v>94</v>
      </c>
      <c r="D278">
        <v>42.6</v>
      </c>
      <c r="E278">
        <v>1.41</v>
      </c>
      <c r="F278">
        <v>20.329999999999998</v>
      </c>
      <c r="G278">
        <v>2.1</v>
      </c>
      <c r="H278">
        <v>11.81</v>
      </c>
      <c r="I278">
        <v>37.51</v>
      </c>
      <c r="J278">
        <v>43.26</v>
      </c>
      <c r="K278">
        <v>174.76</v>
      </c>
      <c r="L278">
        <v>14.6</v>
      </c>
      <c r="M278">
        <v>4.6900000000000004</v>
      </c>
      <c r="N278">
        <v>3.6</v>
      </c>
      <c r="O278" t="s">
        <v>1121</v>
      </c>
    </row>
    <row r="279" spans="1:15" x14ac:dyDescent="0.25">
      <c r="A279" t="s">
        <v>382</v>
      </c>
      <c r="B279" t="s">
        <v>383</v>
      </c>
      <c r="C279" t="s">
        <v>107</v>
      </c>
      <c r="D279">
        <v>323.24</v>
      </c>
      <c r="F279">
        <v>20.27</v>
      </c>
      <c r="G279">
        <v>15.95</v>
      </c>
      <c r="H279">
        <v>149.27000000000001</v>
      </c>
      <c r="I279">
        <v>182.75</v>
      </c>
      <c r="J279">
        <v>341.5</v>
      </c>
      <c r="K279">
        <v>86.92</v>
      </c>
      <c r="L279">
        <v>10.73</v>
      </c>
      <c r="M279">
        <v>3</v>
      </c>
      <c r="N279">
        <v>2.17</v>
      </c>
      <c r="O279" t="s">
        <v>384</v>
      </c>
    </row>
    <row r="280" spans="1:15" x14ac:dyDescent="0.25">
      <c r="A280" t="s">
        <v>1296</v>
      </c>
      <c r="B280" t="s">
        <v>1297</v>
      </c>
      <c r="C280" t="s">
        <v>111</v>
      </c>
      <c r="D280">
        <v>110.58</v>
      </c>
      <c r="E280">
        <v>3.01</v>
      </c>
      <c r="F280">
        <v>20.25</v>
      </c>
      <c r="G280">
        <v>5.46</v>
      </c>
      <c r="H280">
        <v>51.77</v>
      </c>
      <c r="I280">
        <v>92.95</v>
      </c>
      <c r="J280">
        <v>114.66</v>
      </c>
      <c r="K280">
        <v>27.71</v>
      </c>
      <c r="L280">
        <v>2.94</v>
      </c>
      <c r="M280">
        <v>2.7</v>
      </c>
      <c r="N280">
        <v>2.12</v>
      </c>
      <c r="O280" t="s">
        <v>1298</v>
      </c>
    </row>
    <row r="281" spans="1:15" x14ac:dyDescent="0.25">
      <c r="A281" t="s">
        <v>298</v>
      </c>
      <c r="B281" t="s">
        <v>299</v>
      </c>
      <c r="C281" t="s">
        <v>118</v>
      </c>
      <c r="D281">
        <v>385.35</v>
      </c>
      <c r="E281">
        <v>2.56</v>
      </c>
      <c r="F281">
        <v>20.239999999999998</v>
      </c>
      <c r="G281">
        <v>19.04</v>
      </c>
      <c r="H281">
        <v>178.38</v>
      </c>
      <c r="I281">
        <v>317.60000000000002</v>
      </c>
      <c r="J281">
        <v>399.46</v>
      </c>
      <c r="K281">
        <v>62.86</v>
      </c>
      <c r="L281">
        <v>4.88</v>
      </c>
      <c r="M281">
        <v>5.67</v>
      </c>
      <c r="N281">
        <v>2.17</v>
      </c>
      <c r="O281" t="s">
        <v>300</v>
      </c>
    </row>
    <row r="282" spans="1:15" x14ac:dyDescent="0.25">
      <c r="A282" t="s">
        <v>900</v>
      </c>
      <c r="B282" t="s">
        <v>901</v>
      </c>
      <c r="C282" t="s">
        <v>87</v>
      </c>
      <c r="D282">
        <v>142.09</v>
      </c>
      <c r="E282">
        <v>0</v>
      </c>
      <c r="F282">
        <v>20.239999999999998</v>
      </c>
      <c r="G282">
        <v>7.02</v>
      </c>
      <c r="H282">
        <v>53.61</v>
      </c>
      <c r="I282">
        <v>109.87</v>
      </c>
      <c r="J282">
        <v>143.69999999999999</v>
      </c>
      <c r="K282">
        <v>14.54</v>
      </c>
      <c r="L282">
        <v>1.83</v>
      </c>
      <c r="M282">
        <v>1.54</v>
      </c>
      <c r="N282">
        <v>2.66</v>
      </c>
      <c r="O282" t="s">
        <v>902</v>
      </c>
    </row>
    <row r="283" spans="1:15" x14ac:dyDescent="0.25">
      <c r="A283" t="s">
        <v>343</v>
      </c>
      <c r="B283" t="s">
        <v>344</v>
      </c>
      <c r="C283" t="s">
        <v>107</v>
      </c>
      <c r="D283">
        <v>63.81</v>
      </c>
      <c r="F283">
        <v>20.22</v>
      </c>
      <c r="G283">
        <v>3.16</v>
      </c>
      <c r="H283">
        <v>16.09</v>
      </c>
      <c r="I283">
        <v>45.06</v>
      </c>
      <c r="J283">
        <v>69.11</v>
      </c>
      <c r="K283">
        <v>11.94</v>
      </c>
      <c r="L283">
        <v>1.21</v>
      </c>
      <c r="M283">
        <v>0.73</v>
      </c>
      <c r="N283">
        <v>3.97</v>
      </c>
      <c r="O283" t="s">
        <v>345</v>
      </c>
    </row>
    <row r="284" spans="1:15" x14ac:dyDescent="0.25">
      <c r="A284" t="s">
        <v>1308</v>
      </c>
      <c r="B284" t="s">
        <v>1309</v>
      </c>
      <c r="C284" t="s">
        <v>94</v>
      </c>
      <c r="D284">
        <v>95.05</v>
      </c>
      <c r="E284">
        <v>1.18</v>
      </c>
      <c r="F284">
        <v>20.11</v>
      </c>
      <c r="G284">
        <v>4.7300000000000004</v>
      </c>
      <c r="H284">
        <v>19.809999999999999</v>
      </c>
      <c r="I284">
        <v>57.11</v>
      </c>
      <c r="J284">
        <v>97.57</v>
      </c>
      <c r="K284">
        <v>17.579999999999998</v>
      </c>
      <c r="L284">
        <v>1.37</v>
      </c>
      <c r="M284">
        <v>5.39</v>
      </c>
      <c r="N284">
        <v>4.82</v>
      </c>
      <c r="O284" t="s">
        <v>1310</v>
      </c>
    </row>
    <row r="285" spans="1:15" x14ac:dyDescent="0.25">
      <c r="A285" t="s">
        <v>703</v>
      </c>
      <c r="B285" t="s">
        <v>704</v>
      </c>
      <c r="C285" t="s">
        <v>83</v>
      </c>
      <c r="D285">
        <v>191.47</v>
      </c>
      <c r="E285">
        <v>1.77</v>
      </c>
      <c r="F285">
        <v>20.100000000000001</v>
      </c>
      <c r="G285">
        <v>9.52</v>
      </c>
      <c r="H285">
        <v>36.43</v>
      </c>
      <c r="I285">
        <v>127.74</v>
      </c>
      <c r="J285">
        <v>193.17</v>
      </c>
      <c r="K285">
        <v>57.69</v>
      </c>
      <c r="L285">
        <v>4.76</v>
      </c>
      <c r="M285">
        <v>1.83</v>
      </c>
      <c r="N285">
        <v>5.24</v>
      </c>
      <c r="O285" t="s">
        <v>705</v>
      </c>
    </row>
    <row r="286" spans="1:15" x14ac:dyDescent="0.25">
      <c r="A286" t="s">
        <v>864</v>
      </c>
      <c r="B286" t="s">
        <v>865</v>
      </c>
      <c r="C286" t="s">
        <v>83</v>
      </c>
      <c r="D286">
        <v>89</v>
      </c>
      <c r="E286">
        <v>1.47</v>
      </c>
      <c r="F286">
        <v>20.09</v>
      </c>
      <c r="G286">
        <v>4.43</v>
      </c>
      <c r="H286">
        <v>38.31</v>
      </c>
      <c r="I286">
        <v>79.05</v>
      </c>
      <c r="J286">
        <v>100.69</v>
      </c>
      <c r="K286">
        <v>9.49</v>
      </c>
      <c r="L286">
        <v>1.1200000000000001</v>
      </c>
      <c r="M286">
        <v>4.08</v>
      </c>
      <c r="N286">
        <v>2.33</v>
      </c>
      <c r="O286" t="s">
        <v>866</v>
      </c>
    </row>
    <row r="287" spans="1:15" x14ac:dyDescent="0.25">
      <c r="A287" t="s">
        <v>1529</v>
      </c>
      <c r="B287" t="s">
        <v>1530</v>
      </c>
      <c r="C287" t="s">
        <v>111</v>
      </c>
      <c r="D287">
        <v>59.29</v>
      </c>
      <c r="E287">
        <v>3.51</v>
      </c>
      <c r="F287">
        <v>20.03</v>
      </c>
      <c r="G287">
        <v>2.96</v>
      </c>
      <c r="H287">
        <v>28.29</v>
      </c>
      <c r="I287">
        <v>53.66</v>
      </c>
      <c r="J287">
        <v>66.099999999999994</v>
      </c>
      <c r="K287">
        <v>18.71</v>
      </c>
      <c r="L287">
        <v>2.44</v>
      </c>
      <c r="M287">
        <v>2.5</v>
      </c>
      <c r="N287">
        <v>2.09</v>
      </c>
      <c r="O287" t="s">
        <v>1531</v>
      </c>
    </row>
    <row r="288" spans="1:15" x14ac:dyDescent="0.25">
      <c r="A288" t="s">
        <v>1398</v>
      </c>
      <c r="B288" t="s">
        <v>1399</v>
      </c>
      <c r="C288" t="s">
        <v>107</v>
      </c>
      <c r="D288">
        <v>110.86</v>
      </c>
      <c r="E288">
        <v>1.4</v>
      </c>
      <c r="F288">
        <v>20.010000000000002</v>
      </c>
      <c r="G288">
        <v>5.54</v>
      </c>
      <c r="H288">
        <v>27.01</v>
      </c>
      <c r="I288">
        <v>90.32</v>
      </c>
      <c r="J288">
        <v>111.99</v>
      </c>
      <c r="K288">
        <v>175.3</v>
      </c>
      <c r="L288">
        <v>16.78</v>
      </c>
      <c r="M288">
        <v>3.17</v>
      </c>
      <c r="N288">
        <v>4.0999999999999996</v>
      </c>
      <c r="O288" t="s">
        <v>1400</v>
      </c>
    </row>
    <row r="289" spans="1:15" x14ac:dyDescent="0.25">
      <c r="A289" t="s">
        <v>1095</v>
      </c>
      <c r="B289" t="s">
        <v>1096</v>
      </c>
      <c r="C289" t="s">
        <v>83</v>
      </c>
      <c r="D289">
        <v>243.78</v>
      </c>
      <c r="E289">
        <v>1.48</v>
      </c>
      <c r="F289">
        <v>20</v>
      </c>
      <c r="G289">
        <v>12.19</v>
      </c>
      <c r="H289">
        <v>30.04</v>
      </c>
      <c r="I289">
        <v>186.41</v>
      </c>
      <c r="J289">
        <v>253.8</v>
      </c>
      <c r="K289">
        <v>42.56</v>
      </c>
      <c r="L289">
        <v>3.65</v>
      </c>
      <c r="M289">
        <v>1.73</v>
      </c>
      <c r="N289">
        <v>8.09</v>
      </c>
      <c r="O289" t="s">
        <v>1097</v>
      </c>
    </row>
    <row r="290" spans="1:15" x14ac:dyDescent="0.25">
      <c r="A290" t="s">
        <v>243</v>
      </c>
      <c r="B290" t="s">
        <v>244</v>
      </c>
      <c r="C290" t="s">
        <v>245</v>
      </c>
      <c r="D290">
        <v>41.88</v>
      </c>
      <c r="E290">
        <v>4.67</v>
      </c>
      <c r="F290">
        <v>19.95</v>
      </c>
      <c r="G290">
        <v>2.1</v>
      </c>
      <c r="H290">
        <v>20.059999999999999</v>
      </c>
      <c r="I290">
        <v>36.1</v>
      </c>
      <c r="J290">
        <v>43.89</v>
      </c>
      <c r="K290">
        <v>257.20999999999998</v>
      </c>
      <c r="L290">
        <v>49.74</v>
      </c>
      <c r="M290">
        <v>1.57</v>
      </c>
      <c r="N290">
        <v>2.09</v>
      </c>
      <c r="O290" t="s">
        <v>246</v>
      </c>
    </row>
    <row r="291" spans="1:15" x14ac:dyDescent="0.25">
      <c r="A291" t="s">
        <v>571</v>
      </c>
      <c r="B291" t="s">
        <v>572</v>
      </c>
      <c r="C291" t="s">
        <v>111</v>
      </c>
      <c r="D291">
        <v>79.25</v>
      </c>
      <c r="E291">
        <v>2.73</v>
      </c>
      <c r="F291">
        <v>19.93</v>
      </c>
      <c r="G291">
        <v>3.98</v>
      </c>
      <c r="H291">
        <v>36.82</v>
      </c>
      <c r="I291">
        <v>67.44</v>
      </c>
      <c r="J291">
        <v>80.61</v>
      </c>
      <c r="K291">
        <v>25.82</v>
      </c>
      <c r="L291">
        <v>3.96</v>
      </c>
      <c r="M291">
        <v>2.1800000000000002</v>
      </c>
      <c r="N291">
        <v>2.16</v>
      </c>
      <c r="O291" t="s">
        <v>573</v>
      </c>
    </row>
    <row r="292" spans="1:15" x14ac:dyDescent="0.25">
      <c r="A292" t="s">
        <v>529</v>
      </c>
      <c r="B292" t="s">
        <v>530</v>
      </c>
      <c r="C292" t="s">
        <v>107</v>
      </c>
      <c r="D292">
        <v>75.22</v>
      </c>
      <c r="F292">
        <v>19.899999999999999</v>
      </c>
      <c r="G292">
        <v>3.78</v>
      </c>
      <c r="H292">
        <v>22.83</v>
      </c>
      <c r="I292">
        <v>72.55</v>
      </c>
      <c r="J292">
        <v>99.93</v>
      </c>
      <c r="K292">
        <v>17.760000000000002</v>
      </c>
      <c r="L292">
        <v>2.34</v>
      </c>
      <c r="M292">
        <v>0.87</v>
      </c>
      <c r="N292">
        <v>3.33</v>
      </c>
      <c r="O292" t="s">
        <v>531</v>
      </c>
    </row>
    <row r="293" spans="1:15" x14ac:dyDescent="0.25">
      <c r="A293" t="s">
        <v>1466</v>
      </c>
      <c r="B293" t="s">
        <v>1467</v>
      </c>
      <c r="C293" t="s">
        <v>83</v>
      </c>
      <c r="D293">
        <v>128.15</v>
      </c>
      <c r="F293">
        <v>19.87</v>
      </c>
      <c r="G293">
        <v>6.45</v>
      </c>
      <c r="H293">
        <v>19.57</v>
      </c>
      <c r="I293">
        <v>55.69</v>
      </c>
      <c r="J293">
        <v>134.28</v>
      </c>
      <c r="K293">
        <v>10.8</v>
      </c>
      <c r="L293">
        <v>1.72</v>
      </c>
      <c r="M293">
        <v>1.9</v>
      </c>
      <c r="N293">
        <v>6.63</v>
      </c>
      <c r="O293" t="s">
        <v>1468</v>
      </c>
    </row>
    <row r="294" spans="1:15" x14ac:dyDescent="0.25">
      <c r="A294" t="s">
        <v>1568</v>
      </c>
      <c r="B294" t="s">
        <v>1569</v>
      </c>
      <c r="C294" t="s">
        <v>111</v>
      </c>
      <c r="D294">
        <v>43.82</v>
      </c>
      <c r="E294">
        <v>3.29</v>
      </c>
      <c r="F294">
        <v>19.850000000000001</v>
      </c>
      <c r="G294">
        <v>2.21</v>
      </c>
      <c r="H294">
        <v>21.73</v>
      </c>
      <c r="I294">
        <v>38</v>
      </c>
      <c r="J294">
        <v>45.42</v>
      </c>
      <c r="K294">
        <v>22.23</v>
      </c>
      <c r="L294">
        <v>3.65</v>
      </c>
      <c r="M294">
        <v>1.99</v>
      </c>
      <c r="N294">
        <v>2.0099999999999998</v>
      </c>
      <c r="O294" t="s">
        <v>1570</v>
      </c>
    </row>
    <row r="295" spans="1:15" x14ac:dyDescent="0.25">
      <c r="A295" t="s">
        <v>1407</v>
      </c>
      <c r="B295" t="s">
        <v>1408</v>
      </c>
      <c r="C295" t="s">
        <v>107</v>
      </c>
      <c r="D295">
        <v>98.24</v>
      </c>
      <c r="E295">
        <v>1.63</v>
      </c>
      <c r="F295">
        <v>19.829999999999998</v>
      </c>
      <c r="G295">
        <v>4.95</v>
      </c>
      <c r="H295">
        <v>31.52</v>
      </c>
      <c r="I295">
        <v>67.849999999999994</v>
      </c>
      <c r="J295">
        <v>99.29</v>
      </c>
      <c r="K295">
        <v>76.069999999999993</v>
      </c>
      <c r="L295">
        <v>8.57</v>
      </c>
      <c r="M295">
        <v>2.59</v>
      </c>
      <c r="N295">
        <v>3.11</v>
      </c>
      <c r="O295" t="s">
        <v>1409</v>
      </c>
    </row>
    <row r="296" spans="1:15" x14ac:dyDescent="0.25">
      <c r="A296" t="s">
        <v>610</v>
      </c>
      <c r="B296" t="s">
        <v>611</v>
      </c>
      <c r="C296" t="s">
        <v>111</v>
      </c>
      <c r="D296">
        <v>58.56</v>
      </c>
      <c r="E296">
        <v>3.26</v>
      </c>
      <c r="F296">
        <v>19.78</v>
      </c>
      <c r="G296">
        <v>2.96</v>
      </c>
      <c r="H296">
        <v>33.799999999999997</v>
      </c>
      <c r="I296">
        <v>50.56</v>
      </c>
      <c r="J296">
        <v>60.44</v>
      </c>
      <c r="K296">
        <v>18.559999999999999</v>
      </c>
      <c r="L296">
        <v>2.5499999999999998</v>
      </c>
      <c r="M296">
        <v>2.42</v>
      </c>
      <c r="N296">
        <v>1.73</v>
      </c>
      <c r="O296" t="s">
        <v>612</v>
      </c>
    </row>
    <row r="297" spans="1:15" x14ac:dyDescent="0.25">
      <c r="A297" t="s">
        <v>1317</v>
      </c>
      <c r="B297" t="s">
        <v>1318</v>
      </c>
      <c r="C297" t="s">
        <v>111</v>
      </c>
      <c r="D297">
        <v>50.4</v>
      </c>
      <c r="E297">
        <v>4.45</v>
      </c>
      <c r="F297">
        <v>19.760000000000002</v>
      </c>
      <c r="G297">
        <v>2.5499999999999998</v>
      </c>
      <c r="H297">
        <v>25</v>
      </c>
      <c r="I297">
        <v>46.2</v>
      </c>
      <c r="J297">
        <v>54.64</v>
      </c>
      <c r="K297">
        <v>49.95</v>
      </c>
      <c r="L297">
        <v>7.63</v>
      </c>
      <c r="M297">
        <v>2.5</v>
      </c>
      <c r="N297">
        <v>2.0099999999999998</v>
      </c>
      <c r="O297" t="s">
        <v>1319</v>
      </c>
    </row>
    <row r="298" spans="1:15" x14ac:dyDescent="0.25">
      <c r="A298" t="s">
        <v>1326</v>
      </c>
      <c r="B298" t="s">
        <v>1327</v>
      </c>
      <c r="C298" t="s">
        <v>107</v>
      </c>
      <c r="D298">
        <v>127.91</v>
      </c>
      <c r="E298">
        <v>1.81</v>
      </c>
      <c r="F298">
        <v>19.649999999999999</v>
      </c>
      <c r="G298">
        <v>6.51</v>
      </c>
      <c r="H298">
        <v>41.73</v>
      </c>
      <c r="I298">
        <v>97.47</v>
      </c>
      <c r="J298">
        <v>130.47</v>
      </c>
      <c r="K298">
        <v>19.52</v>
      </c>
      <c r="L298">
        <v>1.88</v>
      </c>
      <c r="M298">
        <v>1.72</v>
      </c>
      <c r="N298">
        <v>3.08</v>
      </c>
      <c r="O298" t="s">
        <v>1328</v>
      </c>
    </row>
    <row r="299" spans="1:15" x14ac:dyDescent="0.25">
      <c r="A299" t="s">
        <v>340</v>
      </c>
      <c r="B299" t="s">
        <v>341</v>
      </c>
      <c r="C299" t="s">
        <v>87</v>
      </c>
      <c r="D299">
        <v>81.209999999999994</v>
      </c>
      <c r="E299">
        <v>2.17</v>
      </c>
      <c r="F299">
        <v>19.55</v>
      </c>
      <c r="G299">
        <v>4.1500000000000004</v>
      </c>
      <c r="H299">
        <v>17.91</v>
      </c>
      <c r="I299">
        <v>62.7</v>
      </c>
      <c r="J299">
        <v>87.85</v>
      </c>
      <c r="K299">
        <v>25.62</v>
      </c>
      <c r="L299">
        <v>3.07</v>
      </c>
      <c r="M299">
        <v>0.2</v>
      </c>
      <c r="N299">
        <v>4.5599999999999996</v>
      </c>
      <c r="O299" t="s">
        <v>342</v>
      </c>
    </row>
    <row r="300" spans="1:15" x14ac:dyDescent="0.25">
      <c r="A300" t="s">
        <v>116</v>
      </c>
      <c r="B300" t="s">
        <v>117</v>
      </c>
      <c r="C300" t="s">
        <v>118</v>
      </c>
      <c r="D300">
        <v>166.56</v>
      </c>
      <c r="E300">
        <v>0.47</v>
      </c>
      <c r="F300">
        <v>19.440000000000001</v>
      </c>
      <c r="G300">
        <v>8.57</v>
      </c>
      <c r="H300">
        <v>63.84</v>
      </c>
      <c r="I300">
        <v>130.47999999999999</v>
      </c>
      <c r="J300">
        <v>179.85</v>
      </c>
      <c r="K300">
        <v>9.44</v>
      </c>
      <c r="L300">
        <v>0.83499999999999996</v>
      </c>
      <c r="M300">
        <v>4.32</v>
      </c>
      <c r="N300">
        <v>2.62</v>
      </c>
      <c r="O300" t="s">
        <v>119</v>
      </c>
    </row>
    <row r="301" spans="1:15" x14ac:dyDescent="0.25">
      <c r="A301" t="s">
        <v>370</v>
      </c>
      <c r="B301" t="s">
        <v>371</v>
      </c>
      <c r="C301" t="s">
        <v>245</v>
      </c>
      <c r="D301">
        <v>22.5</v>
      </c>
      <c r="E301">
        <v>9.1999999999999993</v>
      </c>
      <c r="F301">
        <v>19.399999999999999</v>
      </c>
      <c r="G301">
        <v>1.1599999999999999</v>
      </c>
      <c r="H301">
        <v>24.52</v>
      </c>
      <c r="I301">
        <v>22.37</v>
      </c>
      <c r="J301">
        <v>33.450000000000003</v>
      </c>
      <c r="K301">
        <v>12.3</v>
      </c>
      <c r="L301">
        <v>6.49</v>
      </c>
      <c r="M301">
        <v>0.72</v>
      </c>
      <c r="N301">
        <v>0.94</v>
      </c>
      <c r="O301" t="s">
        <v>372</v>
      </c>
    </row>
    <row r="302" spans="1:15" x14ac:dyDescent="0.25">
      <c r="A302" t="s">
        <v>950</v>
      </c>
      <c r="B302" t="s">
        <v>951</v>
      </c>
      <c r="C302" t="s">
        <v>87</v>
      </c>
      <c r="D302">
        <v>49.71</v>
      </c>
      <c r="F302">
        <v>19.29</v>
      </c>
      <c r="G302">
        <v>2.58</v>
      </c>
      <c r="H302">
        <v>47.62</v>
      </c>
      <c r="I302">
        <v>42.67</v>
      </c>
      <c r="J302">
        <v>85.83</v>
      </c>
      <c r="K302">
        <v>5.2</v>
      </c>
      <c r="L302">
        <v>1.48</v>
      </c>
      <c r="M302">
        <v>1.58</v>
      </c>
      <c r="N302">
        <v>1.08</v>
      </c>
      <c r="O302" t="s">
        <v>952</v>
      </c>
    </row>
    <row r="303" spans="1:15" x14ac:dyDescent="0.25">
      <c r="A303" t="s">
        <v>418</v>
      </c>
      <c r="B303" t="s">
        <v>419</v>
      </c>
      <c r="C303" t="s">
        <v>118</v>
      </c>
      <c r="D303">
        <v>37.97</v>
      </c>
      <c r="E303">
        <v>1.46</v>
      </c>
      <c r="F303">
        <v>19.27</v>
      </c>
      <c r="G303">
        <v>1.97</v>
      </c>
      <c r="H303">
        <v>38.090000000000003</v>
      </c>
      <c r="I303">
        <v>18.34</v>
      </c>
      <c r="J303">
        <v>39.75</v>
      </c>
      <c r="K303">
        <v>19.329999999999998</v>
      </c>
      <c r="L303">
        <v>0</v>
      </c>
      <c r="M303">
        <v>3.99</v>
      </c>
      <c r="N303">
        <v>1</v>
      </c>
      <c r="O303" t="s">
        <v>420</v>
      </c>
    </row>
    <row r="304" spans="1:15" x14ac:dyDescent="0.25">
      <c r="A304" t="s">
        <v>700</v>
      </c>
      <c r="B304" t="s">
        <v>701</v>
      </c>
      <c r="C304" t="s">
        <v>107</v>
      </c>
      <c r="D304">
        <v>51.51</v>
      </c>
      <c r="E304">
        <v>3.96</v>
      </c>
      <c r="F304">
        <v>19.079999999999998</v>
      </c>
      <c r="G304">
        <v>2.7</v>
      </c>
      <c r="H304">
        <v>18.13</v>
      </c>
      <c r="I304">
        <v>38.4</v>
      </c>
      <c r="J304">
        <v>56.19</v>
      </c>
      <c r="K304">
        <v>9.7100000000000009</v>
      </c>
      <c r="L304">
        <v>0.71025000000000005</v>
      </c>
      <c r="M304">
        <v>3.23</v>
      </c>
      <c r="N304">
        <v>2.86</v>
      </c>
      <c r="O304" t="s">
        <v>702</v>
      </c>
    </row>
    <row r="305" spans="1:15" x14ac:dyDescent="0.25">
      <c r="A305" t="s">
        <v>228</v>
      </c>
      <c r="B305" t="s">
        <v>229</v>
      </c>
      <c r="C305" t="s">
        <v>94</v>
      </c>
      <c r="D305">
        <v>36.97</v>
      </c>
      <c r="E305">
        <v>1.08</v>
      </c>
      <c r="F305">
        <v>19.02</v>
      </c>
      <c r="G305">
        <v>1.94</v>
      </c>
      <c r="H305">
        <v>7.12</v>
      </c>
      <c r="I305">
        <v>18.940000000000001</v>
      </c>
      <c r="J305">
        <v>37.26</v>
      </c>
      <c r="K305">
        <v>39.92</v>
      </c>
      <c r="L305">
        <v>2.99</v>
      </c>
      <c r="M305">
        <v>3.36</v>
      </c>
      <c r="N305">
        <v>5.18</v>
      </c>
      <c r="O305" t="s">
        <v>230</v>
      </c>
    </row>
    <row r="306" spans="1:15" x14ac:dyDescent="0.25">
      <c r="A306" t="s">
        <v>897</v>
      </c>
      <c r="B306" t="s">
        <v>898</v>
      </c>
      <c r="C306" t="s">
        <v>83</v>
      </c>
      <c r="D306">
        <v>169.07</v>
      </c>
      <c r="E306">
        <v>1.79</v>
      </c>
      <c r="F306">
        <v>18.77</v>
      </c>
      <c r="G306">
        <v>9.01</v>
      </c>
      <c r="H306">
        <v>58.95</v>
      </c>
      <c r="I306">
        <v>115.75</v>
      </c>
      <c r="J306">
        <v>171.24</v>
      </c>
      <c r="K306">
        <v>13.15</v>
      </c>
      <c r="L306">
        <v>1.23</v>
      </c>
      <c r="M306">
        <v>1.25</v>
      </c>
      <c r="N306">
        <v>2.86</v>
      </c>
      <c r="O306" t="s">
        <v>899</v>
      </c>
    </row>
    <row r="307" spans="1:15" x14ac:dyDescent="0.25">
      <c r="A307" t="s">
        <v>457</v>
      </c>
      <c r="B307" t="s">
        <v>458</v>
      </c>
      <c r="C307" t="s">
        <v>111</v>
      </c>
      <c r="D307">
        <v>76.64</v>
      </c>
      <c r="E307">
        <v>3.6</v>
      </c>
      <c r="F307">
        <v>18.600000000000001</v>
      </c>
      <c r="G307">
        <v>4.12</v>
      </c>
      <c r="H307">
        <v>46.88</v>
      </c>
      <c r="I307">
        <v>68.760000000000005</v>
      </c>
      <c r="J307">
        <v>81.88</v>
      </c>
      <c r="K307">
        <v>23.38</v>
      </c>
      <c r="L307">
        <v>3.69</v>
      </c>
      <c r="M307">
        <v>1.94</v>
      </c>
      <c r="N307">
        <v>1.63</v>
      </c>
      <c r="O307" t="s">
        <v>459</v>
      </c>
    </row>
    <row r="308" spans="1:15" x14ac:dyDescent="0.25">
      <c r="A308" t="s">
        <v>1431</v>
      </c>
      <c r="B308" t="s">
        <v>1432</v>
      </c>
      <c r="C308" t="s">
        <v>107</v>
      </c>
      <c r="D308">
        <v>30.52</v>
      </c>
      <c r="E308">
        <v>1.18</v>
      </c>
      <c r="F308">
        <v>18.600000000000001</v>
      </c>
      <c r="G308">
        <v>1.64</v>
      </c>
      <c r="H308">
        <v>7.75</v>
      </c>
      <c r="I308">
        <v>23.33</v>
      </c>
      <c r="J308">
        <v>31.75</v>
      </c>
      <c r="K308">
        <v>56.49</v>
      </c>
      <c r="L308">
        <v>6.95</v>
      </c>
      <c r="M308">
        <v>2.02</v>
      </c>
      <c r="N308">
        <v>3.96</v>
      </c>
      <c r="O308" t="s">
        <v>1433</v>
      </c>
    </row>
    <row r="309" spans="1:15" x14ac:dyDescent="0.25">
      <c r="A309" t="s">
        <v>944</v>
      </c>
      <c r="B309" t="s">
        <v>945</v>
      </c>
      <c r="C309" t="s">
        <v>186</v>
      </c>
      <c r="D309">
        <v>65.27</v>
      </c>
      <c r="E309">
        <v>4.2699999999999996</v>
      </c>
      <c r="F309">
        <v>18.54</v>
      </c>
      <c r="G309">
        <v>3.52</v>
      </c>
      <c r="H309">
        <v>28.52</v>
      </c>
      <c r="I309">
        <v>64.55</v>
      </c>
      <c r="J309">
        <v>94.51</v>
      </c>
      <c r="K309">
        <v>9.39</v>
      </c>
      <c r="L309">
        <v>0.64490999999999998</v>
      </c>
      <c r="M309">
        <v>8.73</v>
      </c>
      <c r="N309">
        <v>2.31</v>
      </c>
      <c r="O309" t="s">
        <v>946</v>
      </c>
    </row>
    <row r="310" spans="1:15" x14ac:dyDescent="0.25">
      <c r="A310" t="s">
        <v>481</v>
      </c>
      <c r="B310" t="s">
        <v>482</v>
      </c>
      <c r="C310" t="s">
        <v>83</v>
      </c>
      <c r="D310">
        <v>152.1</v>
      </c>
      <c r="E310">
        <v>2.7</v>
      </c>
      <c r="F310">
        <v>18.48</v>
      </c>
      <c r="G310">
        <v>8.23</v>
      </c>
      <c r="H310">
        <v>41.04</v>
      </c>
      <c r="I310">
        <v>100.43</v>
      </c>
      <c r="J310">
        <v>154.66999999999999</v>
      </c>
      <c r="K310">
        <v>25.48</v>
      </c>
      <c r="L310">
        <v>2.31</v>
      </c>
      <c r="M310">
        <v>1.46</v>
      </c>
      <c r="N310">
        <v>3.71</v>
      </c>
      <c r="O310" t="s">
        <v>483</v>
      </c>
    </row>
    <row r="311" spans="1:15" x14ac:dyDescent="0.25">
      <c r="A311" t="s">
        <v>861</v>
      </c>
      <c r="B311" t="s">
        <v>862</v>
      </c>
      <c r="C311" t="s">
        <v>94</v>
      </c>
      <c r="D311">
        <v>28.15</v>
      </c>
      <c r="E311">
        <v>1.41</v>
      </c>
      <c r="F311">
        <v>18.399999999999999</v>
      </c>
      <c r="G311">
        <v>1.53</v>
      </c>
      <c r="H311">
        <v>13.02</v>
      </c>
      <c r="I311">
        <v>21.17</v>
      </c>
      <c r="J311">
        <v>29.21</v>
      </c>
      <c r="K311">
        <v>10.75</v>
      </c>
      <c r="L311">
        <v>1.1100000000000001</v>
      </c>
      <c r="M311">
        <v>2.16</v>
      </c>
      <c r="N311">
        <v>2.16</v>
      </c>
      <c r="O311" t="s">
        <v>863</v>
      </c>
    </row>
    <row r="312" spans="1:15" x14ac:dyDescent="0.25">
      <c r="A312" t="s">
        <v>92</v>
      </c>
      <c r="B312" t="s">
        <v>93</v>
      </c>
      <c r="C312" t="s">
        <v>94</v>
      </c>
      <c r="D312">
        <v>124.14</v>
      </c>
      <c r="E312">
        <v>1.96</v>
      </c>
      <c r="F312">
        <v>18.37</v>
      </c>
      <c r="G312">
        <v>6.76</v>
      </c>
      <c r="H312">
        <v>11.95</v>
      </c>
      <c r="I312">
        <v>102.1</v>
      </c>
      <c r="J312">
        <v>125.72</v>
      </c>
      <c r="K312">
        <v>77.290000000000006</v>
      </c>
      <c r="L312">
        <v>5.66</v>
      </c>
      <c r="M312">
        <v>2.2999999999999998</v>
      </c>
      <c r="N312">
        <v>10.32</v>
      </c>
      <c r="O312" t="s">
        <v>95</v>
      </c>
    </row>
    <row r="313" spans="1:15" x14ac:dyDescent="0.25">
      <c r="A313" t="s">
        <v>1434</v>
      </c>
      <c r="B313" t="s">
        <v>1435</v>
      </c>
      <c r="C313" t="s">
        <v>107</v>
      </c>
      <c r="D313">
        <v>30.11</v>
      </c>
      <c r="E313">
        <v>1.2</v>
      </c>
      <c r="F313">
        <v>18.350000000000001</v>
      </c>
      <c r="G313">
        <v>1.64</v>
      </c>
      <c r="H313">
        <v>7.75</v>
      </c>
      <c r="I313">
        <v>23.88</v>
      </c>
      <c r="J313">
        <v>31.3</v>
      </c>
      <c r="K313">
        <v>55.73</v>
      </c>
      <c r="L313">
        <v>6.95</v>
      </c>
      <c r="M313">
        <v>1.99</v>
      </c>
      <c r="N313">
        <v>3.9</v>
      </c>
      <c r="O313" t="s">
        <v>1436</v>
      </c>
    </row>
    <row r="314" spans="1:15" x14ac:dyDescent="0.25">
      <c r="A314" t="s">
        <v>1469</v>
      </c>
      <c r="B314" t="s">
        <v>1470</v>
      </c>
      <c r="C314" t="s">
        <v>83</v>
      </c>
      <c r="D314">
        <v>112.28</v>
      </c>
      <c r="E314">
        <v>2.35</v>
      </c>
      <c r="F314">
        <v>18.350000000000001</v>
      </c>
      <c r="G314">
        <v>6.12</v>
      </c>
      <c r="H314">
        <v>34.1</v>
      </c>
      <c r="I314">
        <v>95.05</v>
      </c>
      <c r="J314">
        <v>114.44</v>
      </c>
      <c r="K314">
        <v>90.48</v>
      </c>
      <c r="L314">
        <v>10.039999999999999</v>
      </c>
      <c r="M314">
        <v>1.57</v>
      </c>
      <c r="N314">
        <v>3.27</v>
      </c>
      <c r="O314" t="s">
        <v>1471</v>
      </c>
    </row>
    <row r="315" spans="1:15" x14ac:dyDescent="0.25">
      <c r="A315" t="s">
        <v>1314</v>
      </c>
      <c r="B315" t="s">
        <v>1315</v>
      </c>
      <c r="C315" t="s">
        <v>107</v>
      </c>
      <c r="D315">
        <v>168.46</v>
      </c>
      <c r="E315">
        <v>1.67</v>
      </c>
      <c r="F315">
        <v>18.309999999999999</v>
      </c>
      <c r="G315">
        <v>9.1999999999999993</v>
      </c>
      <c r="H315">
        <v>45.16</v>
      </c>
      <c r="I315">
        <v>145.16999999999999</v>
      </c>
      <c r="J315">
        <v>181.73</v>
      </c>
      <c r="K315">
        <v>9.77</v>
      </c>
      <c r="L315">
        <v>0.92669999999999997</v>
      </c>
      <c r="M315">
        <v>2.64</v>
      </c>
      <c r="N315">
        <v>3.74</v>
      </c>
      <c r="O315" t="s">
        <v>1316</v>
      </c>
    </row>
    <row r="316" spans="1:15" x14ac:dyDescent="0.25">
      <c r="A316" t="s">
        <v>136</v>
      </c>
      <c r="B316" t="s">
        <v>137</v>
      </c>
      <c r="C316" t="s">
        <v>128</v>
      </c>
      <c r="D316">
        <v>103.79</v>
      </c>
      <c r="E316">
        <v>1.22</v>
      </c>
      <c r="F316">
        <v>18.260000000000002</v>
      </c>
      <c r="G316">
        <v>5.68</v>
      </c>
      <c r="H316">
        <v>33.729999999999997</v>
      </c>
      <c r="I316">
        <v>58.6</v>
      </c>
      <c r="J316">
        <v>105.2</v>
      </c>
      <c r="K316">
        <v>11.68</v>
      </c>
      <c r="L316">
        <v>0.70201000000000002</v>
      </c>
      <c r="M316">
        <v>4.29</v>
      </c>
      <c r="N316">
        <v>3.03</v>
      </c>
      <c r="O316" t="s">
        <v>138</v>
      </c>
    </row>
    <row r="317" spans="1:15" x14ac:dyDescent="0.25">
      <c r="A317" t="s">
        <v>1293</v>
      </c>
      <c r="B317" t="s">
        <v>1294</v>
      </c>
      <c r="C317" t="s">
        <v>128</v>
      </c>
      <c r="D317">
        <v>44.41</v>
      </c>
      <c r="E317">
        <v>1.38</v>
      </c>
      <c r="F317">
        <v>18.05</v>
      </c>
      <c r="G317">
        <v>2.46</v>
      </c>
      <c r="H317">
        <v>3.15</v>
      </c>
      <c r="I317">
        <v>42.01</v>
      </c>
      <c r="J317">
        <v>52.83</v>
      </c>
      <c r="K317">
        <v>8.59</v>
      </c>
      <c r="L317">
        <v>1.04</v>
      </c>
      <c r="M317">
        <v>1.29</v>
      </c>
      <c r="N317">
        <v>14.37</v>
      </c>
      <c r="O317" t="s">
        <v>1295</v>
      </c>
    </row>
    <row r="318" spans="1:15" x14ac:dyDescent="0.25">
      <c r="A318" t="s">
        <v>213</v>
      </c>
      <c r="B318" t="s">
        <v>214</v>
      </c>
      <c r="C318" t="s">
        <v>87</v>
      </c>
      <c r="D318">
        <v>166.01</v>
      </c>
      <c r="E318">
        <v>1.57</v>
      </c>
      <c r="F318">
        <v>18.02</v>
      </c>
      <c r="G318">
        <v>9.2100000000000009</v>
      </c>
      <c r="H318">
        <v>95.17</v>
      </c>
      <c r="I318">
        <v>114.85</v>
      </c>
      <c r="J318">
        <v>169.2</v>
      </c>
      <c r="K318">
        <v>43.89</v>
      </c>
      <c r="L318">
        <v>5.78</v>
      </c>
      <c r="M318">
        <v>0.52</v>
      </c>
      <c r="N318">
        <v>1.74</v>
      </c>
      <c r="O318" t="s">
        <v>215</v>
      </c>
    </row>
    <row r="319" spans="1:15" x14ac:dyDescent="0.25">
      <c r="A319" t="s">
        <v>538</v>
      </c>
      <c r="B319" t="s">
        <v>539</v>
      </c>
      <c r="C319" t="s">
        <v>128</v>
      </c>
      <c r="D319">
        <v>63.15</v>
      </c>
      <c r="E319">
        <v>2.91</v>
      </c>
      <c r="F319">
        <v>17.940000000000001</v>
      </c>
      <c r="G319">
        <v>3.52</v>
      </c>
      <c r="H319">
        <v>21.46</v>
      </c>
      <c r="I319">
        <v>47.51</v>
      </c>
      <c r="J319">
        <v>64.36</v>
      </c>
      <c r="K319">
        <v>76.62</v>
      </c>
      <c r="L319">
        <v>8.69</v>
      </c>
      <c r="M319">
        <v>1.6</v>
      </c>
      <c r="N319">
        <v>2.96</v>
      </c>
      <c r="O319" t="s">
        <v>540</v>
      </c>
    </row>
    <row r="320" spans="1:15" x14ac:dyDescent="0.25">
      <c r="A320" t="s">
        <v>709</v>
      </c>
      <c r="B320" t="s">
        <v>710</v>
      </c>
      <c r="C320" t="s">
        <v>186</v>
      </c>
      <c r="D320">
        <v>23.92</v>
      </c>
      <c r="E320">
        <v>3.61</v>
      </c>
      <c r="F320">
        <v>17.850000000000001</v>
      </c>
      <c r="G320">
        <v>1.34</v>
      </c>
      <c r="H320">
        <v>9.5</v>
      </c>
      <c r="I320">
        <v>23.7</v>
      </c>
      <c r="J320">
        <v>32.1</v>
      </c>
      <c r="K320">
        <v>21.14</v>
      </c>
      <c r="L320">
        <v>1.86</v>
      </c>
      <c r="M320">
        <v>8.25</v>
      </c>
      <c r="N320">
        <v>2.56</v>
      </c>
      <c r="O320" t="s">
        <v>711</v>
      </c>
    </row>
    <row r="321" spans="1:15" x14ac:dyDescent="0.25">
      <c r="A321" t="s">
        <v>787</v>
      </c>
      <c r="B321" t="s">
        <v>788</v>
      </c>
      <c r="C321" t="s">
        <v>186</v>
      </c>
      <c r="D321">
        <v>18.18</v>
      </c>
      <c r="E321">
        <v>4.3499999999999996</v>
      </c>
      <c r="F321">
        <v>17.82</v>
      </c>
      <c r="G321">
        <v>1.02</v>
      </c>
      <c r="H321">
        <v>9.48</v>
      </c>
      <c r="I321">
        <v>14.3</v>
      </c>
      <c r="J321">
        <v>20.21</v>
      </c>
      <c r="K321">
        <v>13.44</v>
      </c>
      <c r="L321">
        <v>1.42</v>
      </c>
      <c r="M321">
        <v>2.5099999999999998</v>
      </c>
      <c r="N321">
        <v>1.95</v>
      </c>
      <c r="O321" t="s">
        <v>789</v>
      </c>
    </row>
    <row r="322" spans="1:15" x14ac:dyDescent="0.25">
      <c r="A322" t="s">
        <v>1254</v>
      </c>
      <c r="B322" t="s">
        <v>1255</v>
      </c>
      <c r="C322" t="s">
        <v>83</v>
      </c>
      <c r="D322">
        <v>47.53</v>
      </c>
      <c r="E322">
        <v>2.02</v>
      </c>
      <c r="F322">
        <v>17.8</v>
      </c>
      <c r="G322">
        <v>2.67</v>
      </c>
      <c r="H322">
        <v>8.5</v>
      </c>
      <c r="I322">
        <v>34.340000000000003</v>
      </c>
      <c r="J322">
        <v>50.98</v>
      </c>
      <c r="K322">
        <v>6.07</v>
      </c>
      <c r="L322">
        <v>0.61753999999999998</v>
      </c>
      <c r="M322">
        <v>1.1499999999999999</v>
      </c>
      <c r="N322">
        <v>5.56</v>
      </c>
      <c r="O322" t="s">
        <v>1256</v>
      </c>
    </row>
    <row r="323" spans="1:15" x14ac:dyDescent="0.25">
      <c r="A323" t="s">
        <v>906</v>
      </c>
      <c r="B323" t="s">
        <v>907</v>
      </c>
      <c r="C323" t="s">
        <v>107</v>
      </c>
      <c r="D323">
        <v>48.83</v>
      </c>
      <c r="E323">
        <v>2.75</v>
      </c>
      <c r="F323">
        <v>17.72</v>
      </c>
      <c r="G323">
        <v>2.76</v>
      </c>
      <c r="H323">
        <v>8.18</v>
      </c>
      <c r="I323">
        <v>44.02</v>
      </c>
      <c r="J323">
        <v>54.62</v>
      </c>
      <c r="K323">
        <v>6.63</v>
      </c>
      <c r="L323">
        <v>0.58919999999999995</v>
      </c>
      <c r="M323">
        <v>1.77</v>
      </c>
      <c r="N323">
        <v>6</v>
      </c>
      <c r="O323" t="s">
        <v>908</v>
      </c>
    </row>
    <row r="324" spans="1:15" x14ac:dyDescent="0.25">
      <c r="A324" t="s">
        <v>556</v>
      </c>
      <c r="B324" t="s">
        <v>557</v>
      </c>
      <c r="C324" t="s">
        <v>118</v>
      </c>
      <c r="D324">
        <v>35.07</v>
      </c>
      <c r="E324">
        <v>0</v>
      </c>
      <c r="F324">
        <v>17.71</v>
      </c>
      <c r="G324">
        <v>1.98</v>
      </c>
      <c r="H324">
        <v>21.41</v>
      </c>
      <c r="I324">
        <v>21.52</v>
      </c>
      <c r="J324">
        <v>38.61</v>
      </c>
      <c r="K324">
        <v>9.6300000000000008</v>
      </c>
      <c r="L324">
        <v>0</v>
      </c>
      <c r="M324">
        <v>4.63</v>
      </c>
      <c r="N324">
        <v>1.64</v>
      </c>
      <c r="O324" t="s">
        <v>558</v>
      </c>
    </row>
    <row r="325" spans="1:15" x14ac:dyDescent="0.25">
      <c r="A325" t="s">
        <v>412</v>
      </c>
      <c r="B325" t="s">
        <v>413</v>
      </c>
      <c r="C325" t="s">
        <v>94</v>
      </c>
      <c r="D325">
        <v>34.200000000000003</v>
      </c>
      <c r="E325">
        <v>3.38</v>
      </c>
      <c r="F325">
        <v>17.63</v>
      </c>
      <c r="G325">
        <v>1.94</v>
      </c>
      <c r="H325">
        <v>12.74</v>
      </c>
      <c r="I325">
        <v>25.81</v>
      </c>
      <c r="J325">
        <v>34.53</v>
      </c>
      <c r="K325">
        <v>171.27</v>
      </c>
      <c r="L325">
        <v>14.67</v>
      </c>
      <c r="M325">
        <v>3.53</v>
      </c>
      <c r="N325">
        <v>2.68</v>
      </c>
      <c r="O325" t="s">
        <v>414</v>
      </c>
    </row>
    <row r="326" spans="1:15" x14ac:dyDescent="0.25">
      <c r="A326" t="s">
        <v>1113</v>
      </c>
      <c r="B326" t="s">
        <v>1114</v>
      </c>
      <c r="C326" t="s">
        <v>107</v>
      </c>
      <c r="D326">
        <v>84.09</v>
      </c>
      <c r="E326">
        <v>2.58</v>
      </c>
      <c r="F326">
        <v>17.59</v>
      </c>
      <c r="G326">
        <v>4.78</v>
      </c>
      <c r="H326">
        <v>9.2100000000000009</v>
      </c>
      <c r="I326">
        <v>75.61</v>
      </c>
      <c r="J326">
        <v>89.66</v>
      </c>
      <c r="K326">
        <v>19.72</v>
      </c>
      <c r="L326">
        <v>2.2999999999999998</v>
      </c>
      <c r="M326">
        <v>1.28</v>
      </c>
      <c r="N326">
        <v>9.11</v>
      </c>
      <c r="O326" t="s">
        <v>1115</v>
      </c>
    </row>
    <row r="327" spans="1:15" x14ac:dyDescent="0.25">
      <c r="A327" t="s">
        <v>89</v>
      </c>
      <c r="B327" t="s">
        <v>90</v>
      </c>
      <c r="C327" t="s">
        <v>87</v>
      </c>
      <c r="D327">
        <v>63.69</v>
      </c>
      <c r="E327">
        <v>4.04</v>
      </c>
      <c r="F327">
        <v>17.55</v>
      </c>
      <c r="G327">
        <v>3.63</v>
      </c>
      <c r="H327">
        <v>2.91</v>
      </c>
      <c r="I327">
        <v>54.41</v>
      </c>
      <c r="J327">
        <v>68.12</v>
      </c>
      <c r="K327">
        <v>101.52</v>
      </c>
      <c r="L327">
        <v>10.95</v>
      </c>
      <c r="M327">
        <v>3.95</v>
      </c>
      <c r="N327">
        <v>21.83</v>
      </c>
      <c r="O327" t="s">
        <v>91</v>
      </c>
    </row>
    <row r="328" spans="1:15" x14ac:dyDescent="0.25">
      <c r="A328" t="s">
        <v>980</v>
      </c>
      <c r="B328" t="s">
        <v>981</v>
      </c>
      <c r="C328" t="s">
        <v>87</v>
      </c>
      <c r="D328">
        <v>147.24</v>
      </c>
      <c r="E328">
        <v>0.73</v>
      </c>
      <c r="F328">
        <v>17.47</v>
      </c>
      <c r="G328">
        <v>8.43</v>
      </c>
      <c r="H328">
        <v>36.270000000000003</v>
      </c>
      <c r="I328">
        <v>114.53</v>
      </c>
      <c r="J328">
        <v>199.43</v>
      </c>
      <c r="K328">
        <v>31.22</v>
      </c>
      <c r="L328">
        <v>4.62</v>
      </c>
      <c r="M328">
        <v>0.16</v>
      </c>
      <c r="N328">
        <v>4.1399999999999997</v>
      </c>
      <c r="O328" t="s">
        <v>982</v>
      </c>
    </row>
    <row r="329" spans="1:15" x14ac:dyDescent="0.25">
      <c r="A329" t="s">
        <v>1170</v>
      </c>
      <c r="B329" t="s">
        <v>1171</v>
      </c>
      <c r="C329" t="s">
        <v>118</v>
      </c>
      <c r="D329">
        <v>127.4</v>
      </c>
      <c r="E329">
        <v>1.72</v>
      </c>
      <c r="F329">
        <v>17.45</v>
      </c>
      <c r="G329">
        <v>7.3</v>
      </c>
      <c r="H329">
        <v>94.22</v>
      </c>
      <c r="I329">
        <v>77.400000000000006</v>
      </c>
      <c r="J329">
        <v>131.83000000000001</v>
      </c>
      <c r="K329">
        <v>61.94</v>
      </c>
      <c r="L329">
        <v>0</v>
      </c>
      <c r="M329">
        <v>4.21</v>
      </c>
      <c r="N329">
        <v>1.35</v>
      </c>
      <c r="O329" t="s">
        <v>1172</v>
      </c>
    </row>
    <row r="330" spans="1:15" x14ac:dyDescent="0.25">
      <c r="A330" t="s">
        <v>1245</v>
      </c>
      <c r="B330" t="s">
        <v>1246</v>
      </c>
      <c r="C330" t="s">
        <v>118</v>
      </c>
      <c r="D330">
        <v>15.25</v>
      </c>
      <c r="E330">
        <v>1.69</v>
      </c>
      <c r="F330">
        <v>17.45</v>
      </c>
      <c r="G330">
        <v>0.87</v>
      </c>
      <c r="H330">
        <v>13.05</v>
      </c>
      <c r="I330">
        <v>7.53</v>
      </c>
      <c r="J330">
        <v>16.03</v>
      </c>
      <c r="K330">
        <v>18.38</v>
      </c>
      <c r="L330">
        <v>0</v>
      </c>
      <c r="M330">
        <v>3.44</v>
      </c>
      <c r="N330">
        <v>1.17</v>
      </c>
      <c r="O330" t="s">
        <v>1247</v>
      </c>
    </row>
    <row r="331" spans="1:15" x14ac:dyDescent="0.25">
      <c r="A331" t="s">
        <v>154</v>
      </c>
      <c r="B331" t="s">
        <v>155</v>
      </c>
      <c r="C331" t="s">
        <v>118</v>
      </c>
      <c r="D331">
        <v>81.459999999999994</v>
      </c>
      <c r="E331">
        <v>1.66</v>
      </c>
      <c r="F331">
        <v>17.440000000000001</v>
      </c>
      <c r="G331">
        <v>4.67</v>
      </c>
      <c r="H331">
        <v>51.44</v>
      </c>
      <c r="I331">
        <v>63.73</v>
      </c>
      <c r="J331">
        <v>83.05</v>
      </c>
      <c r="K331">
        <v>29.74</v>
      </c>
      <c r="L331">
        <v>3.46</v>
      </c>
      <c r="M331">
        <v>0.81</v>
      </c>
      <c r="N331">
        <v>1.58</v>
      </c>
      <c r="O331" t="s">
        <v>156</v>
      </c>
    </row>
    <row r="332" spans="1:15" x14ac:dyDescent="0.25">
      <c r="A332" t="s">
        <v>1260</v>
      </c>
      <c r="B332" t="s">
        <v>1261</v>
      </c>
      <c r="C332" t="s">
        <v>83</v>
      </c>
      <c r="D332">
        <v>97.47</v>
      </c>
      <c r="E332">
        <v>1.36</v>
      </c>
      <c r="F332">
        <v>17.420000000000002</v>
      </c>
      <c r="G332">
        <v>5.59</v>
      </c>
      <c r="H332">
        <v>16.850000000000001</v>
      </c>
      <c r="I332">
        <v>78.540000000000006</v>
      </c>
      <c r="J332">
        <v>98.12</v>
      </c>
      <c r="K332">
        <v>12.75</v>
      </c>
      <c r="L332">
        <v>1.22</v>
      </c>
      <c r="M332">
        <v>2.41</v>
      </c>
      <c r="N332">
        <v>5.77</v>
      </c>
      <c r="O332" t="s">
        <v>1262</v>
      </c>
    </row>
    <row r="333" spans="1:15" x14ac:dyDescent="0.25">
      <c r="A333" t="s">
        <v>1413</v>
      </c>
      <c r="B333" t="s">
        <v>1414</v>
      </c>
      <c r="C333" t="s">
        <v>118</v>
      </c>
      <c r="D333">
        <v>78.03</v>
      </c>
      <c r="E333">
        <v>0.77</v>
      </c>
      <c r="F333">
        <v>17.37</v>
      </c>
      <c r="G333">
        <v>4.49</v>
      </c>
      <c r="H333">
        <v>38.69</v>
      </c>
      <c r="I333">
        <v>52.19</v>
      </c>
      <c r="J333">
        <v>79.05</v>
      </c>
      <c r="K333">
        <v>9.19</v>
      </c>
      <c r="L333">
        <v>0.86538000000000004</v>
      </c>
      <c r="M333">
        <v>2.33</v>
      </c>
      <c r="N333">
        <v>2.0099999999999998</v>
      </c>
      <c r="O333" t="s">
        <v>1415</v>
      </c>
    </row>
    <row r="334" spans="1:15" x14ac:dyDescent="0.25">
      <c r="A334" t="s">
        <v>1472</v>
      </c>
      <c r="B334" t="s">
        <v>1473</v>
      </c>
      <c r="C334" t="s">
        <v>87</v>
      </c>
      <c r="D334">
        <v>123.75</v>
      </c>
      <c r="E334">
        <v>0.32</v>
      </c>
      <c r="F334">
        <v>17.329999999999998</v>
      </c>
      <c r="G334">
        <v>7.14</v>
      </c>
      <c r="H334">
        <v>46.91</v>
      </c>
      <c r="I334">
        <v>99.72</v>
      </c>
      <c r="J334">
        <v>139.77000000000001</v>
      </c>
      <c r="K334">
        <v>11.95</v>
      </c>
      <c r="L334">
        <v>1.7</v>
      </c>
      <c r="M334">
        <v>1.25</v>
      </c>
      <c r="N334">
        <v>2.7</v>
      </c>
      <c r="O334" t="s">
        <v>1474</v>
      </c>
    </row>
    <row r="335" spans="1:15" x14ac:dyDescent="0.25">
      <c r="A335" t="s">
        <v>200</v>
      </c>
      <c r="B335" t="s">
        <v>201</v>
      </c>
      <c r="C335" t="s">
        <v>87</v>
      </c>
      <c r="D335">
        <v>177.38</v>
      </c>
      <c r="E335">
        <v>2.5499999999999998</v>
      </c>
      <c r="F335">
        <v>17.32</v>
      </c>
      <c r="G335">
        <v>10.24</v>
      </c>
      <c r="H335">
        <v>40.47</v>
      </c>
      <c r="I335">
        <v>133.63999999999999</v>
      </c>
      <c r="J335">
        <v>180.53</v>
      </c>
      <c r="K335">
        <v>130.63</v>
      </c>
      <c r="L335">
        <v>12</v>
      </c>
      <c r="M335">
        <v>5.75</v>
      </c>
      <c r="N335">
        <v>4.43</v>
      </c>
      <c r="O335" t="s">
        <v>202</v>
      </c>
    </row>
    <row r="336" spans="1:15" x14ac:dyDescent="0.25">
      <c r="A336" t="s">
        <v>280</v>
      </c>
      <c r="B336" t="s">
        <v>281</v>
      </c>
      <c r="C336" t="s">
        <v>118</v>
      </c>
      <c r="D336">
        <v>47.93</v>
      </c>
      <c r="E336">
        <v>2.4700000000000002</v>
      </c>
      <c r="F336">
        <v>17.3</v>
      </c>
      <c r="G336">
        <v>2.77</v>
      </c>
      <c r="H336">
        <v>33.14</v>
      </c>
      <c r="I336">
        <v>32.22</v>
      </c>
      <c r="J336">
        <v>49.88</v>
      </c>
      <c r="K336">
        <v>38.75</v>
      </c>
      <c r="L336">
        <v>0</v>
      </c>
      <c r="M336">
        <v>3.81</v>
      </c>
      <c r="N336">
        <v>1.46</v>
      </c>
      <c r="O336" t="s">
        <v>282</v>
      </c>
    </row>
    <row r="337" spans="1:15" x14ac:dyDescent="0.25">
      <c r="A337" t="s">
        <v>1218</v>
      </c>
      <c r="B337" t="s">
        <v>1219</v>
      </c>
      <c r="C337" t="s">
        <v>94</v>
      </c>
      <c r="D337">
        <v>56.73</v>
      </c>
      <c r="E337">
        <v>3.76</v>
      </c>
      <c r="F337">
        <v>17.3</v>
      </c>
      <c r="G337">
        <v>3.28</v>
      </c>
      <c r="H337">
        <v>21.12</v>
      </c>
      <c r="I337">
        <v>49.67</v>
      </c>
      <c r="J337">
        <v>71.62</v>
      </c>
      <c r="K337">
        <v>83.79</v>
      </c>
      <c r="L337">
        <v>8.5500000000000007</v>
      </c>
      <c r="M337">
        <v>3.51</v>
      </c>
      <c r="N337">
        <v>2.67</v>
      </c>
      <c r="O337" t="s">
        <v>1220</v>
      </c>
    </row>
    <row r="338" spans="1:15" x14ac:dyDescent="0.25">
      <c r="A338" t="s">
        <v>295</v>
      </c>
      <c r="B338" t="s">
        <v>296</v>
      </c>
      <c r="C338" t="s">
        <v>87</v>
      </c>
      <c r="D338">
        <v>291.10000000000002</v>
      </c>
      <c r="F338">
        <v>17.190000000000001</v>
      </c>
      <c r="G338">
        <v>16.93</v>
      </c>
      <c r="H338">
        <v>56.23</v>
      </c>
      <c r="I338">
        <v>223.02</v>
      </c>
      <c r="J338">
        <v>333.65</v>
      </c>
      <c r="K338">
        <v>62.86</v>
      </c>
      <c r="L338">
        <v>6.37</v>
      </c>
      <c r="M338">
        <v>5.58</v>
      </c>
      <c r="N338">
        <v>5.26</v>
      </c>
      <c r="O338" t="s">
        <v>297</v>
      </c>
    </row>
    <row r="339" spans="1:15" x14ac:dyDescent="0.25">
      <c r="A339" t="s">
        <v>222</v>
      </c>
      <c r="B339" t="s">
        <v>223</v>
      </c>
      <c r="C339" t="s">
        <v>186</v>
      </c>
      <c r="D339">
        <v>45.43</v>
      </c>
      <c r="E339">
        <v>3.17</v>
      </c>
      <c r="F339">
        <v>17.010000000000002</v>
      </c>
      <c r="G339">
        <v>2.67</v>
      </c>
      <c r="H339">
        <v>10.64</v>
      </c>
      <c r="I339">
        <v>38.049999999999997</v>
      </c>
      <c r="J339">
        <v>47.91</v>
      </c>
      <c r="K339">
        <v>7.13</v>
      </c>
      <c r="L339">
        <v>0.57096000000000002</v>
      </c>
      <c r="M339">
        <v>7.29</v>
      </c>
      <c r="N339">
        <v>4.25</v>
      </c>
      <c r="O339" t="s">
        <v>224</v>
      </c>
    </row>
    <row r="340" spans="1:15" x14ac:dyDescent="0.25">
      <c r="A340" t="s">
        <v>562</v>
      </c>
      <c r="B340" t="s">
        <v>563</v>
      </c>
      <c r="C340" t="s">
        <v>83</v>
      </c>
      <c r="D340">
        <v>71.540000000000006</v>
      </c>
      <c r="E340">
        <v>3.34</v>
      </c>
      <c r="F340">
        <v>16.989999999999998</v>
      </c>
      <c r="G340">
        <v>4.21</v>
      </c>
      <c r="H340">
        <v>33.15</v>
      </c>
      <c r="I340">
        <v>54.3</v>
      </c>
      <c r="J340">
        <v>73.86</v>
      </c>
      <c r="K340">
        <v>32.17</v>
      </c>
      <c r="L340">
        <v>3.19</v>
      </c>
      <c r="M340">
        <v>1.64</v>
      </c>
      <c r="N340">
        <v>2.17</v>
      </c>
      <c r="O340" t="s">
        <v>564</v>
      </c>
    </row>
    <row r="341" spans="1:15" x14ac:dyDescent="0.25">
      <c r="A341" t="s">
        <v>1440</v>
      </c>
      <c r="B341" t="s">
        <v>1441</v>
      </c>
      <c r="C341" t="s">
        <v>118</v>
      </c>
      <c r="D341">
        <v>55.03</v>
      </c>
      <c r="E341">
        <v>2.02</v>
      </c>
      <c r="F341">
        <v>16.98</v>
      </c>
      <c r="G341">
        <v>3.24</v>
      </c>
      <c r="H341">
        <v>24.63</v>
      </c>
      <c r="I341">
        <v>38.47</v>
      </c>
      <c r="J341">
        <v>56.61</v>
      </c>
      <c r="K341">
        <v>93.22</v>
      </c>
      <c r="L341">
        <v>0</v>
      </c>
      <c r="M341">
        <v>4.84</v>
      </c>
      <c r="N341">
        <v>2.2400000000000002</v>
      </c>
      <c r="O341" t="s">
        <v>1442</v>
      </c>
    </row>
    <row r="342" spans="1:15" x14ac:dyDescent="0.25">
      <c r="A342" t="s">
        <v>328</v>
      </c>
      <c r="B342" t="s">
        <v>329</v>
      </c>
      <c r="C342" t="s">
        <v>94</v>
      </c>
      <c r="D342">
        <v>31.97</v>
      </c>
      <c r="E342">
        <v>3.14</v>
      </c>
      <c r="F342">
        <v>16.95</v>
      </c>
      <c r="G342">
        <v>1.89</v>
      </c>
      <c r="H342">
        <v>13.49</v>
      </c>
      <c r="I342">
        <v>29.12</v>
      </c>
      <c r="J342">
        <v>34.99</v>
      </c>
      <c r="K342">
        <v>13.36</v>
      </c>
      <c r="L342">
        <v>1.28</v>
      </c>
      <c r="M342">
        <v>3.4</v>
      </c>
      <c r="N342">
        <v>2.4300000000000002</v>
      </c>
      <c r="O342" t="s">
        <v>330</v>
      </c>
    </row>
    <row r="343" spans="1:15" x14ac:dyDescent="0.25">
      <c r="A343" t="s">
        <v>191</v>
      </c>
      <c r="B343" t="s">
        <v>192</v>
      </c>
      <c r="C343" t="s">
        <v>118</v>
      </c>
      <c r="D343">
        <v>132.18</v>
      </c>
      <c r="E343">
        <v>2.25</v>
      </c>
      <c r="F343">
        <v>16.920000000000002</v>
      </c>
      <c r="G343">
        <v>7.81</v>
      </c>
      <c r="H343">
        <v>40.659999999999997</v>
      </c>
      <c r="I343">
        <v>84.92</v>
      </c>
      <c r="J343">
        <v>135.19999999999999</v>
      </c>
      <c r="K343">
        <v>20.36</v>
      </c>
      <c r="L343">
        <v>2.77</v>
      </c>
      <c r="M343">
        <v>1.74</v>
      </c>
      <c r="N343">
        <v>3.26</v>
      </c>
      <c r="O343" t="s">
        <v>193</v>
      </c>
    </row>
    <row r="344" spans="1:15" x14ac:dyDescent="0.25">
      <c r="A344" t="s">
        <v>58</v>
      </c>
      <c r="B344" t="s">
        <v>814</v>
      </c>
      <c r="C344" t="s">
        <v>94</v>
      </c>
      <c r="D344">
        <v>35.799999999999997</v>
      </c>
      <c r="E344">
        <v>2.9</v>
      </c>
      <c r="F344">
        <v>16.89</v>
      </c>
      <c r="G344">
        <v>2.12</v>
      </c>
      <c r="H344">
        <v>14</v>
      </c>
      <c r="I344">
        <v>29.5</v>
      </c>
      <c r="J344">
        <v>38.450000000000003</v>
      </c>
      <c r="K344">
        <v>169.26</v>
      </c>
      <c r="L344">
        <v>22.87</v>
      </c>
      <c r="M344">
        <v>2.83</v>
      </c>
      <c r="N344">
        <v>2.54</v>
      </c>
      <c r="O344" t="s">
        <v>815</v>
      </c>
    </row>
    <row r="345" spans="1:15" x14ac:dyDescent="0.25">
      <c r="A345" t="s">
        <v>271</v>
      </c>
      <c r="B345" t="s">
        <v>272</v>
      </c>
      <c r="C345" t="s">
        <v>118</v>
      </c>
      <c r="D345">
        <v>25.21</v>
      </c>
      <c r="E345">
        <v>1.18</v>
      </c>
      <c r="F345">
        <v>16.84</v>
      </c>
      <c r="G345">
        <v>1.5</v>
      </c>
      <c r="H345">
        <v>24.04</v>
      </c>
      <c r="I345">
        <v>12.05</v>
      </c>
      <c r="J345">
        <v>25.8</v>
      </c>
      <c r="K345">
        <v>265.12</v>
      </c>
      <c r="L345">
        <v>0</v>
      </c>
      <c r="M345">
        <v>3.31</v>
      </c>
      <c r="N345">
        <v>1.05</v>
      </c>
      <c r="O345" t="s">
        <v>273</v>
      </c>
    </row>
    <row r="346" spans="1:15" x14ac:dyDescent="0.25">
      <c r="A346" t="s">
        <v>1281</v>
      </c>
      <c r="B346" t="s">
        <v>1282</v>
      </c>
      <c r="C346" t="s">
        <v>111</v>
      </c>
      <c r="D346">
        <v>69.81</v>
      </c>
      <c r="E346">
        <v>3.48</v>
      </c>
      <c r="F346">
        <v>16.78</v>
      </c>
      <c r="G346">
        <v>4.16</v>
      </c>
      <c r="H346">
        <v>40.06</v>
      </c>
      <c r="I346">
        <v>64.5</v>
      </c>
      <c r="J346">
        <v>76.41</v>
      </c>
      <c r="K346">
        <v>9.98</v>
      </c>
      <c r="L346">
        <v>1.6</v>
      </c>
      <c r="M346">
        <v>2.38</v>
      </c>
      <c r="N346">
        <v>1.76</v>
      </c>
      <c r="O346" t="s">
        <v>1283</v>
      </c>
    </row>
    <row r="347" spans="1:15" x14ac:dyDescent="0.25">
      <c r="A347" t="s">
        <v>225</v>
      </c>
      <c r="B347" t="s">
        <v>226</v>
      </c>
      <c r="C347" t="s">
        <v>94</v>
      </c>
      <c r="D347">
        <v>139.52000000000001</v>
      </c>
      <c r="E347">
        <v>1.63</v>
      </c>
      <c r="F347">
        <v>16.75</v>
      </c>
      <c r="G347">
        <v>8.33</v>
      </c>
      <c r="H347">
        <v>25.19</v>
      </c>
      <c r="I347">
        <v>89.47</v>
      </c>
      <c r="J347">
        <v>140.28</v>
      </c>
      <c r="K347">
        <v>732</v>
      </c>
      <c r="L347">
        <v>69.75</v>
      </c>
      <c r="M347">
        <v>3.35</v>
      </c>
      <c r="N347">
        <v>5.53</v>
      </c>
      <c r="O347" t="s">
        <v>227</v>
      </c>
    </row>
    <row r="348" spans="1:15" x14ac:dyDescent="0.25">
      <c r="A348" t="s">
        <v>526</v>
      </c>
      <c r="B348" t="s">
        <v>527</v>
      </c>
      <c r="C348" t="s">
        <v>107</v>
      </c>
      <c r="D348">
        <v>71.36</v>
      </c>
      <c r="E348">
        <v>1.37</v>
      </c>
      <c r="F348">
        <v>16.739999999999998</v>
      </c>
      <c r="G348">
        <v>4.26</v>
      </c>
      <c r="H348">
        <v>19.41</v>
      </c>
      <c r="I348">
        <v>66.5</v>
      </c>
      <c r="J348">
        <v>96.88</v>
      </c>
      <c r="K348">
        <v>19.71</v>
      </c>
      <c r="L348">
        <v>2.37</v>
      </c>
      <c r="M348">
        <v>0.94</v>
      </c>
      <c r="N348">
        <v>3.73</v>
      </c>
      <c r="O348" t="s">
        <v>528</v>
      </c>
    </row>
    <row r="349" spans="1:15" x14ac:dyDescent="0.25">
      <c r="A349" t="s">
        <v>256</v>
      </c>
      <c r="B349" t="s">
        <v>257</v>
      </c>
      <c r="C349" t="s">
        <v>107</v>
      </c>
      <c r="D349">
        <v>712.72</v>
      </c>
      <c r="F349">
        <v>16.72</v>
      </c>
      <c r="G349">
        <v>42.64</v>
      </c>
      <c r="H349">
        <v>-64.180000000000007</v>
      </c>
      <c r="I349">
        <v>711</v>
      </c>
      <c r="J349">
        <v>819.54</v>
      </c>
      <c r="K349">
        <v>20.29</v>
      </c>
      <c r="L349">
        <v>2.39</v>
      </c>
      <c r="M349">
        <v>1.92</v>
      </c>
      <c r="O349" t="s">
        <v>258</v>
      </c>
    </row>
    <row r="350" spans="1:15" x14ac:dyDescent="0.25">
      <c r="A350" t="s">
        <v>1344</v>
      </c>
      <c r="B350" t="s">
        <v>1345</v>
      </c>
      <c r="C350" t="s">
        <v>118</v>
      </c>
      <c r="D350">
        <v>59.72</v>
      </c>
      <c r="E350">
        <v>1.73</v>
      </c>
      <c r="F350">
        <v>16.59</v>
      </c>
      <c r="G350">
        <v>3.6</v>
      </c>
      <c r="H350">
        <v>45.38</v>
      </c>
      <c r="I350">
        <v>34.79</v>
      </c>
      <c r="J350">
        <v>61.69</v>
      </c>
      <c r="K350">
        <v>29.33</v>
      </c>
      <c r="L350">
        <v>0</v>
      </c>
      <c r="M350">
        <v>3.59</v>
      </c>
      <c r="N350">
        <v>1.31</v>
      </c>
      <c r="O350" t="s">
        <v>1346</v>
      </c>
    </row>
    <row r="351" spans="1:15" x14ac:dyDescent="0.25">
      <c r="A351" t="s">
        <v>502</v>
      </c>
      <c r="B351" t="s">
        <v>503</v>
      </c>
      <c r="C351" t="s">
        <v>107</v>
      </c>
      <c r="D351">
        <v>75.97</v>
      </c>
      <c r="E351">
        <v>1.5</v>
      </c>
      <c r="F351">
        <v>16.55</v>
      </c>
      <c r="G351">
        <v>4.59</v>
      </c>
      <c r="H351">
        <v>8.9</v>
      </c>
      <c r="I351">
        <v>58.04</v>
      </c>
      <c r="J351">
        <v>78.12</v>
      </c>
      <c r="K351">
        <v>20.48</v>
      </c>
      <c r="L351">
        <v>2.98</v>
      </c>
      <c r="M351">
        <v>1.23</v>
      </c>
      <c r="N351">
        <v>8.5299999999999994</v>
      </c>
      <c r="O351" t="s">
        <v>504</v>
      </c>
    </row>
    <row r="352" spans="1:15" x14ac:dyDescent="0.25">
      <c r="A352" t="s">
        <v>882</v>
      </c>
      <c r="B352" t="s">
        <v>883</v>
      </c>
      <c r="C352" t="s">
        <v>94</v>
      </c>
      <c r="D352">
        <v>91.04</v>
      </c>
      <c r="E352">
        <v>2.39</v>
      </c>
      <c r="F352">
        <v>16.55</v>
      </c>
      <c r="G352">
        <v>5.5</v>
      </c>
      <c r="H352">
        <v>6.16</v>
      </c>
      <c r="I352">
        <v>66.88</v>
      </c>
      <c r="J352">
        <v>91.65</v>
      </c>
      <c r="K352">
        <v>14.27</v>
      </c>
      <c r="L352">
        <v>1.25</v>
      </c>
      <c r="M352">
        <v>4.37</v>
      </c>
      <c r="N352">
        <v>14.75</v>
      </c>
      <c r="O352" t="s">
        <v>884</v>
      </c>
    </row>
    <row r="353" spans="1:15" x14ac:dyDescent="0.25">
      <c r="A353" t="s">
        <v>1191</v>
      </c>
      <c r="B353" t="s">
        <v>1192</v>
      </c>
      <c r="C353" t="s">
        <v>164</v>
      </c>
      <c r="D353">
        <v>90.29</v>
      </c>
      <c r="E353">
        <v>2.96</v>
      </c>
      <c r="F353">
        <v>16.54</v>
      </c>
      <c r="G353">
        <v>5.46</v>
      </c>
      <c r="H353">
        <v>20.350000000000001</v>
      </c>
      <c r="I353">
        <v>79.099999999999994</v>
      </c>
      <c r="J353">
        <v>91.89</v>
      </c>
      <c r="K353">
        <v>230.82</v>
      </c>
      <c r="L353">
        <v>17.77</v>
      </c>
      <c r="M353">
        <v>3.54</v>
      </c>
      <c r="N353">
        <v>4.4400000000000004</v>
      </c>
      <c r="O353" t="s">
        <v>1193</v>
      </c>
    </row>
    <row r="354" spans="1:15" x14ac:dyDescent="0.25">
      <c r="A354" t="s">
        <v>484</v>
      </c>
      <c r="B354" t="s">
        <v>485</v>
      </c>
      <c r="C354" t="s">
        <v>164</v>
      </c>
      <c r="D354">
        <v>80.81</v>
      </c>
      <c r="E354">
        <v>2.4700000000000002</v>
      </c>
      <c r="F354">
        <v>16.46</v>
      </c>
      <c r="G354">
        <v>4.91</v>
      </c>
      <c r="H354">
        <v>34.71</v>
      </c>
      <c r="I354">
        <v>69.3</v>
      </c>
      <c r="J354">
        <v>106.67</v>
      </c>
      <c r="K354">
        <v>85.74</v>
      </c>
      <c r="L354">
        <v>13.05</v>
      </c>
      <c r="M354">
        <v>0.48</v>
      </c>
      <c r="N354">
        <v>2.33</v>
      </c>
      <c r="O354" t="s">
        <v>486</v>
      </c>
    </row>
    <row r="355" spans="1:15" x14ac:dyDescent="0.25">
      <c r="A355" t="s">
        <v>1275</v>
      </c>
      <c r="B355" t="s">
        <v>1276</v>
      </c>
      <c r="C355" t="s">
        <v>118</v>
      </c>
      <c r="D355">
        <v>130.69</v>
      </c>
      <c r="E355">
        <v>1.27</v>
      </c>
      <c r="F355">
        <v>16.46</v>
      </c>
      <c r="G355">
        <v>7.94</v>
      </c>
      <c r="H355">
        <v>2.52</v>
      </c>
      <c r="I355">
        <v>92.03</v>
      </c>
      <c r="J355">
        <v>131.26</v>
      </c>
      <c r="K355">
        <v>33.770000000000003</v>
      </c>
      <c r="L355">
        <v>2.4700000000000002</v>
      </c>
      <c r="M355">
        <v>5.95</v>
      </c>
      <c r="N355">
        <v>51.84</v>
      </c>
      <c r="O355" t="s">
        <v>1277</v>
      </c>
    </row>
    <row r="356" spans="1:15" x14ac:dyDescent="0.25">
      <c r="A356" t="s">
        <v>825</v>
      </c>
      <c r="B356" t="s">
        <v>826</v>
      </c>
      <c r="C356" t="s">
        <v>107</v>
      </c>
      <c r="D356">
        <v>24.2</v>
      </c>
      <c r="E356">
        <v>2.97</v>
      </c>
      <c r="F356">
        <v>16.239999999999998</v>
      </c>
      <c r="G356">
        <v>1.49</v>
      </c>
      <c r="H356">
        <v>5.15</v>
      </c>
      <c r="I356">
        <v>20.82</v>
      </c>
      <c r="J356">
        <v>25.33</v>
      </c>
      <c r="K356">
        <v>9.5</v>
      </c>
      <c r="L356">
        <v>1.1000000000000001</v>
      </c>
      <c r="M356">
        <v>1.21</v>
      </c>
      <c r="N356">
        <v>4.71</v>
      </c>
      <c r="O356" t="s">
        <v>827</v>
      </c>
    </row>
    <row r="357" spans="1:15" x14ac:dyDescent="0.25">
      <c r="A357" t="s">
        <v>1320</v>
      </c>
      <c r="B357" t="s">
        <v>1321</v>
      </c>
      <c r="C357" t="s">
        <v>83</v>
      </c>
      <c r="D357">
        <v>56.83</v>
      </c>
      <c r="E357">
        <v>0.68</v>
      </c>
      <c r="F357">
        <v>16.02</v>
      </c>
      <c r="G357">
        <v>3.55</v>
      </c>
      <c r="H357">
        <v>13.72</v>
      </c>
      <c r="I357">
        <v>35.42</v>
      </c>
      <c r="J357">
        <v>59.68</v>
      </c>
      <c r="K357">
        <v>34.96</v>
      </c>
      <c r="L357">
        <v>5.27</v>
      </c>
      <c r="M357">
        <v>1.73</v>
      </c>
      <c r="N357">
        <v>4.1900000000000004</v>
      </c>
      <c r="O357" t="s">
        <v>1322</v>
      </c>
    </row>
    <row r="358" spans="1:15" x14ac:dyDescent="0.25">
      <c r="A358" t="s">
        <v>1335</v>
      </c>
      <c r="B358" t="s">
        <v>1336</v>
      </c>
      <c r="C358" t="s">
        <v>118</v>
      </c>
      <c r="D358">
        <v>79.599999999999994</v>
      </c>
      <c r="E358">
        <v>1.89</v>
      </c>
      <c r="F358">
        <v>16.02</v>
      </c>
      <c r="G358">
        <v>4.97</v>
      </c>
      <c r="H358">
        <v>47.19</v>
      </c>
      <c r="I358">
        <v>50.6</v>
      </c>
      <c r="J358">
        <v>83.49</v>
      </c>
      <c r="K358">
        <v>30.4</v>
      </c>
      <c r="L358">
        <v>0</v>
      </c>
      <c r="M358">
        <v>2.98</v>
      </c>
      <c r="N358">
        <v>1.69</v>
      </c>
      <c r="O358" t="s">
        <v>1337</v>
      </c>
    </row>
    <row r="359" spans="1:15" x14ac:dyDescent="0.25">
      <c r="A359" t="s">
        <v>1517</v>
      </c>
      <c r="B359" t="s">
        <v>1518</v>
      </c>
      <c r="C359" t="s">
        <v>164</v>
      </c>
      <c r="D359">
        <v>69.87</v>
      </c>
      <c r="E359">
        <v>2.91</v>
      </c>
      <c r="F359">
        <v>15.95</v>
      </c>
      <c r="G359">
        <v>4.38</v>
      </c>
      <c r="H359">
        <v>25.38</v>
      </c>
      <c r="I359">
        <v>62.72</v>
      </c>
      <c r="J359">
        <v>75.19</v>
      </c>
      <c r="K359">
        <v>214.15</v>
      </c>
      <c r="L359">
        <v>32.840000000000003</v>
      </c>
      <c r="M359">
        <v>0.44</v>
      </c>
      <c r="N359">
        <v>2.75</v>
      </c>
      <c r="O359" t="s">
        <v>1519</v>
      </c>
    </row>
    <row r="360" spans="1:15" x14ac:dyDescent="0.25">
      <c r="A360" t="s">
        <v>1269</v>
      </c>
      <c r="B360" t="s">
        <v>1270</v>
      </c>
      <c r="C360" t="s">
        <v>107</v>
      </c>
      <c r="D360">
        <v>94.54</v>
      </c>
      <c r="E360">
        <v>2.0099999999999998</v>
      </c>
      <c r="F360">
        <v>15.94</v>
      </c>
      <c r="G360">
        <v>5.93</v>
      </c>
      <c r="H360">
        <v>42.51</v>
      </c>
      <c r="I360">
        <v>64.95</v>
      </c>
      <c r="J360">
        <v>97.67</v>
      </c>
      <c r="K360">
        <v>20.309999999999999</v>
      </c>
      <c r="L360">
        <v>2.38</v>
      </c>
      <c r="M360">
        <v>2.4</v>
      </c>
      <c r="N360">
        <v>2.23</v>
      </c>
      <c r="O360" t="s">
        <v>1271</v>
      </c>
    </row>
    <row r="361" spans="1:15" x14ac:dyDescent="0.25">
      <c r="A361" t="s">
        <v>496</v>
      </c>
      <c r="B361" t="s">
        <v>497</v>
      </c>
      <c r="C361" t="s">
        <v>87</v>
      </c>
      <c r="D361">
        <v>68.13</v>
      </c>
      <c r="F361">
        <v>15.88</v>
      </c>
      <c r="G361">
        <v>4.29</v>
      </c>
      <c r="H361">
        <v>23.89</v>
      </c>
      <c r="I361">
        <v>54.5</v>
      </c>
      <c r="J361">
        <v>78.77</v>
      </c>
      <c r="K361">
        <v>13.26</v>
      </c>
      <c r="L361">
        <v>2.5</v>
      </c>
      <c r="M361">
        <v>0.92</v>
      </c>
      <c r="N361">
        <v>2.91</v>
      </c>
      <c r="O361" t="s">
        <v>498</v>
      </c>
    </row>
    <row r="362" spans="1:15" x14ac:dyDescent="0.25">
      <c r="A362" t="s">
        <v>1029</v>
      </c>
      <c r="B362" t="s">
        <v>1030</v>
      </c>
      <c r="C362" t="s">
        <v>118</v>
      </c>
      <c r="D362">
        <v>46.33</v>
      </c>
      <c r="E362">
        <v>1.71</v>
      </c>
      <c r="F362">
        <v>15.86</v>
      </c>
      <c r="G362">
        <v>2.92</v>
      </c>
      <c r="H362">
        <v>36.99</v>
      </c>
      <c r="I362">
        <v>23.11</v>
      </c>
      <c r="J362">
        <v>47.17</v>
      </c>
      <c r="K362">
        <v>86.46</v>
      </c>
      <c r="L362">
        <v>0</v>
      </c>
      <c r="M362">
        <v>2.5099999999999998</v>
      </c>
      <c r="N362">
        <v>1.26</v>
      </c>
      <c r="O362" t="s">
        <v>1031</v>
      </c>
    </row>
    <row r="363" spans="1:15" x14ac:dyDescent="0.25">
      <c r="A363" t="s">
        <v>1586</v>
      </c>
      <c r="B363" t="s">
        <v>1587</v>
      </c>
      <c r="C363" t="s">
        <v>107</v>
      </c>
      <c r="D363">
        <v>64.02</v>
      </c>
      <c r="E363">
        <v>2.66</v>
      </c>
      <c r="F363">
        <v>15.83</v>
      </c>
      <c r="G363">
        <v>4.04</v>
      </c>
      <c r="H363">
        <v>-15.93</v>
      </c>
      <c r="I363">
        <v>59.57</v>
      </c>
      <c r="J363">
        <v>91.99</v>
      </c>
      <c r="K363">
        <v>22.65</v>
      </c>
      <c r="L363">
        <v>1.96</v>
      </c>
      <c r="M363">
        <v>3.59</v>
      </c>
      <c r="O363" t="s">
        <v>1588</v>
      </c>
    </row>
    <row r="364" spans="1:15" x14ac:dyDescent="0.25">
      <c r="A364" t="s">
        <v>837</v>
      </c>
      <c r="B364" t="s">
        <v>838</v>
      </c>
      <c r="C364" t="s">
        <v>118</v>
      </c>
      <c r="D364">
        <v>31.96</v>
      </c>
      <c r="E364">
        <v>3.46</v>
      </c>
      <c r="F364">
        <v>15.51</v>
      </c>
      <c r="G364">
        <v>2.06</v>
      </c>
      <c r="H364">
        <v>18.579999999999998</v>
      </c>
      <c r="I364">
        <v>23.01</v>
      </c>
      <c r="J364">
        <v>33.46</v>
      </c>
      <c r="K364">
        <v>12.91</v>
      </c>
      <c r="L364">
        <v>1.33</v>
      </c>
      <c r="M364">
        <v>2.75</v>
      </c>
      <c r="N364">
        <v>1.73</v>
      </c>
      <c r="O364" t="s">
        <v>839</v>
      </c>
    </row>
    <row r="365" spans="1:15" x14ac:dyDescent="0.25">
      <c r="A365" t="s">
        <v>1272</v>
      </c>
      <c r="B365" t="s">
        <v>1273</v>
      </c>
      <c r="C365" t="s">
        <v>83</v>
      </c>
      <c r="D365">
        <v>76.069999999999993</v>
      </c>
      <c r="E365">
        <v>2.29</v>
      </c>
      <c r="F365">
        <v>15.51</v>
      </c>
      <c r="G365">
        <v>4.9000000000000004</v>
      </c>
      <c r="H365">
        <v>38.39</v>
      </c>
      <c r="I365">
        <v>56.98</v>
      </c>
      <c r="J365">
        <v>85.42</v>
      </c>
      <c r="K365">
        <v>4.07</v>
      </c>
      <c r="L365">
        <v>1.81</v>
      </c>
      <c r="M365">
        <v>0.61</v>
      </c>
      <c r="N365">
        <v>2</v>
      </c>
      <c r="O365" t="s">
        <v>1274</v>
      </c>
    </row>
    <row r="366" spans="1:15" x14ac:dyDescent="0.25">
      <c r="A366" t="s">
        <v>394</v>
      </c>
      <c r="B366" t="s">
        <v>395</v>
      </c>
      <c r="C366" t="s">
        <v>118</v>
      </c>
      <c r="D366">
        <v>137.41</v>
      </c>
      <c r="E366">
        <v>1.99</v>
      </c>
      <c r="F366">
        <v>15.49</v>
      </c>
      <c r="G366">
        <v>8.8699999999999992</v>
      </c>
      <c r="H366">
        <v>103.6</v>
      </c>
      <c r="I366">
        <v>115.5</v>
      </c>
      <c r="J366">
        <v>140.55000000000001</v>
      </c>
      <c r="K366">
        <v>64</v>
      </c>
      <c r="L366">
        <v>5.69</v>
      </c>
      <c r="M366">
        <v>2.04</v>
      </c>
      <c r="N366">
        <v>1.33</v>
      </c>
      <c r="O366" t="s">
        <v>396</v>
      </c>
    </row>
    <row r="367" spans="1:15" x14ac:dyDescent="0.25">
      <c r="A367" t="s">
        <v>947</v>
      </c>
      <c r="B367" t="s">
        <v>948</v>
      </c>
      <c r="C367" t="s">
        <v>107</v>
      </c>
      <c r="D367">
        <v>30.81</v>
      </c>
      <c r="E367">
        <v>4.75</v>
      </c>
      <c r="F367">
        <v>15.48</v>
      </c>
      <c r="G367">
        <v>1.99</v>
      </c>
      <c r="H367">
        <v>14.22</v>
      </c>
      <c r="I367">
        <v>28.55</v>
      </c>
      <c r="J367">
        <v>45.5</v>
      </c>
      <c r="K367">
        <v>9.3699999999999992</v>
      </c>
      <c r="L367">
        <v>2.9</v>
      </c>
      <c r="M367">
        <v>0.36</v>
      </c>
      <c r="N367">
        <v>2.16</v>
      </c>
      <c r="O367" t="s">
        <v>949</v>
      </c>
    </row>
    <row r="368" spans="1:15" x14ac:dyDescent="0.25">
      <c r="A368" t="s">
        <v>676</v>
      </c>
      <c r="B368" t="s">
        <v>677</v>
      </c>
      <c r="C368" t="s">
        <v>107</v>
      </c>
      <c r="D368">
        <v>75.72</v>
      </c>
      <c r="E368">
        <v>1.62</v>
      </c>
      <c r="F368">
        <v>15.42</v>
      </c>
      <c r="G368">
        <v>4.91</v>
      </c>
      <c r="H368">
        <v>20.329999999999998</v>
      </c>
      <c r="I368">
        <v>50.9</v>
      </c>
      <c r="J368">
        <v>79.430000000000007</v>
      </c>
      <c r="K368">
        <v>10.09</v>
      </c>
      <c r="L368">
        <v>1.1599999999999999</v>
      </c>
      <c r="M368">
        <v>1.31</v>
      </c>
      <c r="N368">
        <v>3.74</v>
      </c>
      <c r="O368" t="s">
        <v>678</v>
      </c>
    </row>
    <row r="369" spans="1:15" x14ac:dyDescent="0.25">
      <c r="A369" t="s">
        <v>727</v>
      </c>
      <c r="B369" t="s">
        <v>728</v>
      </c>
      <c r="C369" t="s">
        <v>118</v>
      </c>
      <c r="D369">
        <v>250.9</v>
      </c>
      <c r="E369">
        <v>1.03</v>
      </c>
      <c r="F369">
        <v>15.4</v>
      </c>
      <c r="G369">
        <v>16.29</v>
      </c>
      <c r="H369">
        <v>182.46</v>
      </c>
      <c r="I369">
        <v>138.19999999999999</v>
      </c>
      <c r="J369">
        <v>255.15</v>
      </c>
      <c r="K369">
        <v>104.08</v>
      </c>
      <c r="L369">
        <v>0</v>
      </c>
      <c r="M369">
        <v>3.42</v>
      </c>
      <c r="N369">
        <v>1.38</v>
      </c>
      <c r="O369" t="s">
        <v>729</v>
      </c>
    </row>
    <row r="370" spans="1:15" x14ac:dyDescent="0.25">
      <c r="A370" t="s">
        <v>1499</v>
      </c>
      <c r="B370" t="s">
        <v>1500</v>
      </c>
      <c r="C370" t="s">
        <v>245</v>
      </c>
      <c r="D370">
        <v>49.44</v>
      </c>
      <c r="E370">
        <v>4.6100000000000003</v>
      </c>
      <c r="F370">
        <v>15.4</v>
      </c>
      <c r="G370">
        <v>3.21</v>
      </c>
      <c r="H370">
        <v>5.53</v>
      </c>
      <c r="I370">
        <v>46.01</v>
      </c>
      <c r="J370">
        <v>56.95</v>
      </c>
      <c r="K370">
        <v>201.55</v>
      </c>
      <c r="L370">
        <v>43.39</v>
      </c>
      <c r="M370">
        <v>1.62</v>
      </c>
      <c r="N370">
        <v>9.06</v>
      </c>
      <c r="O370" t="s">
        <v>1501</v>
      </c>
    </row>
    <row r="371" spans="1:15" x14ac:dyDescent="0.25">
      <c r="A371" t="s">
        <v>930</v>
      </c>
      <c r="B371" t="s">
        <v>931</v>
      </c>
      <c r="C371" t="s">
        <v>83</v>
      </c>
      <c r="D371">
        <v>269.04000000000002</v>
      </c>
      <c r="E371">
        <v>2.72</v>
      </c>
      <c r="F371">
        <v>15.38</v>
      </c>
      <c r="G371">
        <v>17.489999999999998</v>
      </c>
      <c r="H371">
        <v>5.23</v>
      </c>
      <c r="I371">
        <v>214.81</v>
      </c>
      <c r="J371">
        <v>270</v>
      </c>
      <c r="K371">
        <v>77.75</v>
      </c>
      <c r="L371">
        <v>6.11</v>
      </c>
      <c r="M371">
        <v>1.64</v>
      </c>
      <c r="N371">
        <v>51.21</v>
      </c>
      <c r="O371" t="s">
        <v>932</v>
      </c>
    </row>
    <row r="372" spans="1:15" x14ac:dyDescent="0.25">
      <c r="A372" t="s">
        <v>1550</v>
      </c>
      <c r="B372" t="s">
        <v>1551</v>
      </c>
      <c r="C372" t="s">
        <v>107</v>
      </c>
      <c r="D372">
        <v>175.38</v>
      </c>
      <c r="E372">
        <v>2.25</v>
      </c>
      <c r="F372">
        <v>15.25</v>
      </c>
      <c r="G372">
        <v>11.5</v>
      </c>
      <c r="H372">
        <v>64.099999999999994</v>
      </c>
      <c r="I372">
        <v>145.91</v>
      </c>
      <c r="J372">
        <v>194.1</v>
      </c>
      <c r="K372">
        <v>13.06</v>
      </c>
      <c r="L372">
        <v>2.1800000000000002</v>
      </c>
      <c r="M372">
        <v>0.63</v>
      </c>
      <c r="N372">
        <v>2.74</v>
      </c>
      <c r="O372" t="s">
        <v>1552</v>
      </c>
    </row>
    <row r="373" spans="1:15" x14ac:dyDescent="0.25">
      <c r="A373" t="s">
        <v>1380</v>
      </c>
      <c r="B373" t="s">
        <v>1381</v>
      </c>
      <c r="C373" t="s">
        <v>118</v>
      </c>
      <c r="D373">
        <v>47.67</v>
      </c>
      <c r="E373">
        <v>1.58</v>
      </c>
      <c r="F373">
        <v>15.13</v>
      </c>
      <c r="G373">
        <v>3.15</v>
      </c>
      <c r="H373">
        <v>33.67</v>
      </c>
      <c r="I373">
        <v>35.44</v>
      </c>
      <c r="J373">
        <v>49.54</v>
      </c>
      <c r="K373">
        <v>49.46</v>
      </c>
      <c r="L373">
        <v>0</v>
      </c>
      <c r="M373">
        <v>3.26</v>
      </c>
      <c r="N373">
        <v>1.42</v>
      </c>
      <c r="O373" t="s">
        <v>1382</v>
      </c>
    </row>
    <row r="374" spans="1:15" x14ac:dyDescent="0.25">
      <c r="A374" t="s">
        <v>1287</v>
      </c>
      <c r="B374" t="s">
        <v>1288</v>
      </c>
      <c r="C374" t="s">
        <v>107</v>
      </c>
      <c r="D374">
        <v>78.34</v>
      </c>
      <c r="E374">
        <v>1.53</v>
      </c>
      <c r="F374">
        <v>15.12</v>
      </c>
      <c r="G374">
        <v>5.18</v>
      </c>
      <c r="H374">
        <v>14.69</v>
      </c>
      <c r="I374">
        <v>58.73</v>
      </c>
      <c r="J374">
        <v>83.42</v>
      </c>
      <c r="K374">
        <v>10.14</v>
      </c>
      <c r="L374">
        <v>1.52</v>
      </c>
      <c r="M374">
        <v>2.97</v>
      </c>
      <c r="N374">
        <v>5.32</v>
      </c>
      <c r="O374" t="s">
        <v>1289</v>
      </c>
    </row>
    <row r="375" spans="1:15" x14ac:dyDescent="0.25">
      <c r="A375" t="s">
        <v>742</v>
      </c>
      <c r="B375" t="s">
        <v>743</v>
      </c>
      <c r="C375" t="s">
        <v>107</v>
      </c>
      <c r="D375">
        <v>57.78</v>
      </c>
      <c r="E375">
        <v>2.48</v>
      </c>
      <c r="F375">
        <v>15.09</v>
      </c>
      <c r="G375">
        <v>3.83</v>
      </c>
      <c r="H375">
        <v>11</v>
      </c>
      <c r="I375">
        <v>41.63</v>
      </c>
      <c r="J375">
        <v>62.35</v>
      </c>
      <c r="K375">
        <v>10.09</v>
      </c>
      <c r="L375">
        <v>1.28</v>
      </c>
      <c r="M375">
        <v>1.68</v>
      </c>
      <c r="N375">
        <v>5.24</v>
      </c>
      <c r="O375" t="s">
        <v>744</v>
      </c>
    </row>
    <row r="376" spans="1:15" x14ac:dyDescent="0.25">
      <c r="A376" t="s">
        <v>346</v>
      </c>
      <c r="B376" t="s">
        <v>347</v>
      </c>
      <c r="C376" t="s">
        <v>107</v>
      </c>
      <c r="D376">
        <v>55.53</v>
      </c>
      <c r="E376">
        <v>2.5099999999999998</v>
      </c>
      <c r="F376">
        <v>14.93</v>
      </c>
      <c r="G376">
        <v>3.72</v>
      </c>
      <c r="H376">
        <v>31.12</v>
      </c>
      <c r="I376">
        <v>42.94</v>
      </c>
      <c r="J376">
        <v>57.79</v>
      </c>
      <c r="K376">
        <v>40.31</v>
      </c>
      <c r="L376">
        <v>4.76</v>
      </c>
      <c r="M376">
        <v>2.4700000000000002</v>
      </c>
      <c r="N376">
        <v>1.79</v>
      </c>
      <c r="O376" t="s">
        <v>348</v>
      </c>
    </row>
    <row r="377" spans="1:15" x14ac:dyDescent="0.25">
      <c r="A377" t="s">
        <v>1356</v>
      </c>
      <c r="B377" t="s">
        <v>1357</v>
      </c>
      <c r="C377" t="s">
        <v>118</v>
      </c>
      <c r="D377">
        <v>70.900000000000006</v>
      </c>
      <c r="E377">
        <v>3.2</v>
      </c>
      <c r="F377">
        <v>14.93</v>
      </c>
      <c r="G377">
        <v>4.75</v>
      </c>
      <c r="H377">
        <v>20.46</v>
      </c>
      <c r="I377">
        <v>62.97</v>
      </c>
      <c r="J377">
        <v>79</v>
      </c>
      <c r="K377">
        <v>17.260000000000002</v>
      </c>
      <c r="L377">
        <v>1.93</v>
      </c>
      <c r="M377">
        <v>4.0999999999999996</v>
      </c>
      <c r="N377">
        <v>3.47</v>
      </c>
      <c r="O377" t="s">
        <v>1358</v>
      </c>
    </row>
    <row r="378" spans="1:15" x14ac:dyDescent="0.25">
      <c r="A378" t="s">
        <v>1562</v>
      </c>
      <c r="B378" t="s">
        <v>1563</v>
      </c>
      <c r="C378" t="s">
        <v>107</v>
      </c>
      <c r="D378">
        <v>82.19</v>
      </c>
      <c r="E378">
        <v>2.52</v>
      </c>
      <c r="F378">
        <v>14.86</v>
      </c>
      <c r="G378">
        <v>5.53</v>
      </c>
      <c r="H378">
        <v>6.76</v>
      </c>
      <c r="I378">
        <v>62.6</v>
      </c>
      <c r="J378">
        <v>86.72</v>
      </c>
      <c r="K378">
        <v>8.6300000000000008</v>
      </c>
      <c r="L378">
        <v>1.31</v>
      </c>
      <c r="M378">
        <v>1.68</v>
      </c>
      <c r="N378">
        <v>12.17</v>
      </c>
      <c r="O378" t="s">
        <v>1564</v>
      </c>
    </row>
    <row r="379" spans="1:15" x14ac:dyDescent="0.25">
      <c r="A379" t="s">
        <v>194</v>
      </c>
      <c r="B379" t="s">
        <v>195</v>
      </c>
      <c r="C379" t="s">
        <v>87</v>
      </c>
      <c r="D379">
        <v>88.48</v>
      </c>
      <c r="E379">
        <v>1.58</v>
      </c>
      <c r="F379">
        <v>14.78</v>
      </c>
      <c r="G379">
        <v>5.99</v>
      </c>
      <c r="H379">
        <v>9.75</v>
      </c>
      <c r="I379">
        <v>68.38</v>
      </c>
      <c r="J379">
        <v>94.5</v>
      </c>
      <c r="K379">
        <v>19.22</v>
      </c>
      <c r="L379">
        <v>2.16</v>
      </c>
      <c r="M379">
        <v>0.13</v>
      </c>
      <c r="N379">
        <v>9.23</v>
      </c>
      <c r="O379" t="s">
        <v>196</v>
      </c>
    </row>
    <row r="380" spans="1:15" x14ac:dyDescent="0.25">
      <c r="A380" t="s">
        <v>858</v>
      </c>
      <c r="B380" t="s">
        <v>859</v>
      </c>
      <c r="C380" t="s">
        <v>118</v>
      </c>
      <c r="D380">
        <v>91.41</v>
      </c>
      <c r="E380">
        <v>2.0699999999999998</v>
      </c>
      <c r="F380">
        <v>14.77</v>
      </c>
      <c r="G380">
        <v>6.19</v>
      </c>
      <c r="H380">
        <v>64.069999999999993</v>
      </c>
      <c r="I380">
        <v>57.05</v>
      </c>
      <c r="J380">
        <v>93.98</v>
      </c>
      <c r="K380">
        <v>325.49</v>
      </c>
      <c r="L380">
        <v>0</v>
      </c>
      <c r="M380">
        <v>3.62</v>
      </c>
      <c r="N380">
        <v>1.43</v>
      </c>
      <c r="O380" t="s">
        <v>860</v>
      </c>
    </row>
    <row r="381" spans="1:15" x14ac:dyDescent="0.25">
      <c r="A381" t="s">
        <v>1532</v>
      </c>
      <c r="B381" t="s">
        <v>1533</v>
      </c>
      <c r="C381" t="s">
        <v>118</v>
      </c>
      <c r="D381">
        <v>58.3</v>
      </c>
      <c r="E381">
        <v>2.58</v>
      </c>
      <c r="F381">
        <v>14.61</v>
      </c>
      <c r="G381">
        <v>3.99</v>
      </c>
      <c r="H381">
        <v>35.21</v>
      </c>
      <c r="I381">
        <v>43.55</v>
      </c>
      <c r="J381">
        <v>59.99</v>
      </c>
      <c r="K381">
        <v>291.7</v>
      </c>
      <c r="L381">
        <v>0</v>
      </c>
      <c r="M381">
        <v>3.47</v>
      </c>
      <c r="N381">
        <v>1.66</v>
      </c>
      <c r="O381" t="s">
        <v>1534</v>
      </c>
    </row>
    <row r="382" spans="1:15" x14ac:dyDescent="0.25">
      <c r="A382" t="s">
        <v>819</v>
      </c>
      <c r="B382" t="s">
        <v>820</v>
      </c>
      <c r="C382" t="s">
        <v>94</v>
      </c>
      <c r="D382">
        <v>180.38</v>
      </c>
      <c r="E382">
        <v>3.11</v>
      </c>
      <c r="F382">
        <v>14.57</v>
      </c>
      <c r="G382">
        <v>12.38</v>
      </c>
      <c r="H382">
        <v>19.29</v>
      </c>
      <c r="I382">
        <v>138.09</v>
      </c>
      <c r="J382">
        <v>182.79</v>
      </c>
      <c r="K382">
        <v>170.14</v>
      </c>
      <c r="L382">
        <v>18.55</v>
      </c>
      <c r="M382">
        <v>2.13</v>
      </c>
      <c r="N382">
        <v>9.36</v>
      </c>
      <c r="O382" t="s">
        <v>821</v>
      </c>
    </row>
    <row r="383" spans="1:15" x14ac:dyDescent="0.25">
      <c r="A383" t="s">
        <v>133</v>
      </c>
      <c r="B383" t="s">
        <v>134</v>
      </c>
      <c r="C383" t="s">
        <v>83</v>
      </c>
      <c r="D383">
        <v>95.12</v>
      </c>
      <c r="E383">
        <v>1.21</v>
      </c>
      <c r="F383">
        <v>14.54</v>
      </c>
      <c r="G383">
        <v>6.54</v>
      </c>
      <c r="H383">
        <v>23.77</v>
      </c>
      <c r="I383">
        <v>54.51</v>
      </c>
      <c r="J383">
        <v>101.43</v>
      </c>
      <c r="K383">
        <v>11.74</v>
      </c>
      <c r="L383">
        <v>1.82</v>
      </c>
      <c r="M383">
        <v>2.0099999999999998</v>
      </c>
      <c r="N383">
        <v>4.07</v>
      </c>
      <c r="O383" t="s">
        <v>135</v>
      </c>
    </row>
    <row r="384" spans="1:15" x14ac:dyDescent="0.25">
      <c r="A384" t="s">
        <v>1251</v>
      </c>
      <c r="B384" t="s">
        <v>1252</v>
      </c>
      <c r="C384" t="s">
        <v>164</v>
      </c>
      <c r="D384">
        <v>61.18</v>
      </c>
      <c r="E384">
        <v>3.32</v>
      </c>
      <c r="F384">
        <v>14.4</v>
      </c>
      <c r="G384">
        <v>4.25</v>
      </c>
      <c r="H384">
        <v>15.23</v>
      </c>
      <c r="I384">
        <v>43.38</v>
      </c>
      <c r="J384">
        <v>61.96</v>
      </c>
      <c r="K384">
        <v>87.24</v>
      </c>
      <c r="L384">
        <v>6.03</v>
      </c>
      <c r="M384">
        <v>6.99</v>
      </c>
      <c r="N384">
        <v>4.03</v>
      </c>
      <c r="O384" t="s">
        <v>1253</v>
      </c>
    </row>
    <row r="385" spans="1:15" x14ac:dyDescent="0.25">
      <c r="A385" t="s">
        <v>697</v>
      </c>
      <c r="B385" t="s">
        <v>698</v>
      </c>
      <c r="C385" t="s">
        <v>107</v>
      </c>
      <c r="D385">
        <v>24.18</v>
      </c>
      <c r="E385">
        <v>3.73</v>
      </c>
      <c r="F385">
        <v>14.31</v>
      </c>
      <c r="G385">
        <v>1.69</v>
      </c>
      <c r="H385">
        <v>7.28</v>
      </c>
      <c r="I385">
        <v>17</v>
      </c>
      <c r="J385">
        <v>30.74</v>
      </c>
      <c r="K385">
        <v>9.65</v>
      </c>
      <c r="L385">
        <v>1.92</v>
      </c>
      <c r="M385">
        <v>0.63</v>
      </c>
      <c r="N385">
        <v>3.35</v>
      </c>
      <c r="O385" t="s">
        <v>699</v>
      </c>
    </row>
    <row r="386" spans="1:15" x14ac:dyDescent="0.25">
      <c r="A386" t="s">
        <v>688</v>
      </c>
      <c r="B386" t="s">
        <v>689</v>
      </c>
      <c r="C386" t="s">
        <v>118</v>
      </c>
      <c r="D386">
        <v>42.38</v>
      </c>
      <c r="E386">
        <v>1.87</v>
      </c>
      <c r="F386">
        <v>14.28</v>
      </c>
      <c r="G386">
        <v>2.97</v>
      </c>
      <c r="H386">
        <v>21.15</v>
      </c>
      <c r="I386">
        <v>30.56</v>
      </c>
      <c r="J386">
        <v>44.1</v>
      </c>
      <c r="K386">
        <v>23.96</v>
      </c>
      <c r="L386">
        <v>2.3199999999999998</v>
      </c>
      <c r="M386">
        <v>3.73</v>
      </c>
      <c r="N386">
        <v>2</v>
      </c>
      <c r="O386" t="s">
        <v>690</v>
      </c>
    </row>
    <row r="387" spans="1:15" x14ac:dyDescent="0.25">
      <c r="A387" t="s">
        <v>739</v>
      </c>
      <c r="B387" t="s">
        <v>740</v>
      </c>
      <c r="C387" t="s">
        <v>107</v>
      </c>
      <c r="D387">
        <v>19.98</v>
      </c>
      <c r="E387">
        <v>2.92</v>
      </c>
      <c r="F387">
        <v>14.21</v>
      </c>
      <c r="G387">
        <v>1.41</v>
      </c>
      <c r="H387">
        <v>3.23</v>
      </c>
      <c r="I387">
        <v>18.91</v>
      </c>
      <c r="J387">
        <v>30.42</v>
      </c>
      <c r="K387">
        <v>7.57</v>
      </c>
      <c r="L387">
        <v>1.01</v>
      </c>
      <c r="M387">
        <v>1.28</v>
      </c>
      <c r="N387">
        <v>6.32</v>
      </c>
      <c r="O387" t="s">
        <v>741</v>
      </c>
    </row>
    <row r="388" spans="1:15" x14ac:dyDescent="0.25">
      <c r="A388" t="s">
        <v>520</v>
      </c>
      <c r="B388" t="s">
        <v>521</v>
      </c>
      <c r="C388" t="s">
        <v>107</v>
      </c>
      <c r="D388">
        <v>27.75</v>
      </c>
      <c r="F388">
        <v>14.18</v>
      </c>
      <c r="G388">
        <v>1.96</v>
      </c>
      <c r="H388">
        <v>8.83</v>
      </c>
      <c r="I388">
        <v>23.66</v>
      </c>
      <c r="J388">
        <v>29.91</v>
      </c>
      <c r="K388">
        <v>16.239999999999998</v>
      </c>
      <c r="L388">
        <v>2.44</v>
      </c>
      <c r="M388">
        <v>2.5</v>
      </c>
      <c r="N388">
        <v>3.15</v>
      </c>
      <c r="O388" t="s">
        <v>522</v>
      </c>
    </row>
    <row r="389" spans="1:15" x14ac:dyDescent="0.25">
      <c r="A389" t="s">
        <v>649</v>
      </c>
      <c r="B389" t="s">
        <v>650</v>
      </c>
      <c r="C389" t="s">
        <v>118</v>
      </c>
      <c r="D389">
        <v>27.37</v>
      </c>
      <c r="E389">
        <v>2.0099999999999998</v>
      </c>
      <c r="F389">
        <v>14.18</v>
      </c>
      <c r="G389">
        <v>1.93</v>
      </c>
      <c r="H389">
        <v>19.82</v>
      </c>
      <c r="I389">
        <v>16.02</v>
      </c>
      <c r="J389">
        <v>28.97</v>
      </c>
      <c r="K389">
        <v>20.55</v>
      </c>
      <c r="L389">
        <v>0</v>
      </c>
      <c r="M389">
        <v>3.56</v>
      </c>
      <c r="N389">
        <v>1.39</v>
      </c>
      <c r="O389" t="s">
        <v>651</v>
      </c>
    </row>
    <row r="390" spans="1:15" x14ac:dyDescent="0.25">
      <c r="A390" t="s">
        <v>811</v>
      </c>
      <c r="B390" t="s">
        <v>812</v>
      </c>
      <c r="C390" t="s">
        <v>83</v>
      </c>
      <c r="D390">
        <v>79.59</v>
      </c>
      <c r="E390">
        <v>2</v>
      </c>
      <c r="F390">
        <v>14.1</v>
      </c>
      <c r="G390">
        <v>5.65</v>
      </c>
      <c r="H390">
        <v>25.65</v>
      </c>
      <c r="I390">
        <v>56.73</v>
      </c>
      <c r="J390">
        <v>82.17</v>
      </c>
      <c r="K390">
        <v>20.65</v>
      </c>
      <c r="L390">
        <v>1.92</v>
      </c>
      <c r="M390">
        <v>1.52</v>
      </c>
      <c r="N390">
        <v>3.09</v>
      </c>
      <c r="O390" t="s">
        <v>813</v>
      </c>
    </row>
    <row r="391" spans="1:15" x14ac:dyDescent="0.25">
      <c r="A391" t="s">
        <v>178</v>
      </c>
      <c r="B391" t="s">
        <v>179</v>
      </c>
      <c r="C391" t="s">
        <v>118</v>
      </c>
      <c r="D391">
        <v>79.58</v>
      </c>
      <c r="E391">
        <v>1.6</v>
      </c>
      <c r="F391">
        <v>14.08</v>
      </c>
      <c r="G391">
        <v>5.65</v>
      </c>
      <c r="H391">
        <v>22.68</v>
      </c>
      <c r="I391">
        <v>57.15</v>
      </c>
      <c r="J391">
        <v>82</v>
      </c>
      <c r="K391">
        <v>71.72</v>
      </c>
      <c r="L391">
        <v>0</v>
      </c>
      <c r="M391">
        <v>2.4</v>
      </c>
      <c r="N391">
        <v>3.51</v>
      </c>
      <c r="O391" t="s">
        <v>180</v>
      </c>
    </row>
    <row r="392" spans="1:15" x14ac:dyDescent="0.25">
      <c r="A392" t="s">
        <v>891</v>
      </c>
      <c r="B392" t="s">
        <v>892</v>
      </c>
      <c r="C392" t="s">
        <v>164</v>
      </c>
      <c r="D392">
        <v>28.81</v>
      </c>
      <c r="E392">
        <v>1.62</v>
      </c>
      <c r="F392">
        <v>14.05</v>
      </c>
      <c r="G392">
        <v>2.0499999999999998</v>
      </c>
      <c r="H392">
        <v>7.26</v>
      </c>
      <c r="I392">
        <v>28.71</v>
      </c>
      <c r="J392">
        <v>39.22</v>
      </c>
      <c r="K392">
        <v>26.62</v>
      </c>
      <c r="L392">
        <v>5.78</v>
      </c>
      <c r="M392">
        <v>0.24</v>
      </c>
      <c r="N392">
        <v>4.04</v>
      </c>
      <c r="O392" t="s">
        <v>893</v>
      </c>
    </row>
    <row r="393" spans="1:15" x14ac:dyDescent="0.25">
      <c r="A393" t="s">
        <v>1188</v>
      </c>
      <c r="B393" t="s">
        <v>1189</v>
      </c>
      <c r="C393" t="s">
        <v>118</v>
      </c>
      <c r="D393">
        <v>63.04</v>
      </c>
      <c r="E393">
        <v>2.83</v>
      </c>
      <c r="F393">
        <v>14.01</v>
      </c>
      <c r="G393">
        <v>4.5</v>
      </c>
      <c r="H393">
        <v>35.549999999999997</v>
      </c>
      <c r="I393">
        <v>37.69</v>
      </c>
      <c r="J393">
        <v>64.31</v>
      </c>
      <c r="K393">
        <v>18.12</v>
      </c>
      <c r="L393">
        <v>1.95</v>
      </c>
      <c r="M393">
        <v>1.47</v>
      </c>
      <c r="N393">
        <v>1.78</v>
      </c>
      <c r="O393" t="s">
        <v>1190</v>
      </c>
    </row>
    <row r="394" spans="1:15" x14ac:dyDescent="0.25">
      <c r="A394" t="s">
        <v>523</v>
      </c>
      <c r="B394" t="s">
        <v>524</v>
      </c>
      <c r="C394" t="s">
        <v>107</v>
      </c>
      <c r="D394">
        <v>27.2</v>
      </c>
      <c r="F394">
        <v>13.9</v>
      </c>
      <c r="G394">
        <v>1.96</v>
      </c>
      <c r="H394">
        <v>8.83</v>
      </c>
      <c r="I394">
        <v>22.43</v>
      </c>
      <c r="J394">
        <v>29.07</v>
      </c>
      <c r="K394">
        <v>15.92</v>
      </c>
      <c r="L394">
        <v>2.44</v>
      </c>
      <c r="M394">
        <v>2.4500000000000002</v>
      </c>
      <c r="N394">
        <v>3.08</v>
      </c>
      <c r="O394" t="s">
        <v>525</v>
      </c>
    </row>
    <row r="395" spans="1:15" x14ac:dyDescent="0.25">
      <c r="A395" t="s">
        <v>921</v>
      </c>
      <c r="B395" t="s">
        <v>922</v>
      </c>
      <c r="C395" t="s">
        <v>118</v>
      </c>
      <c r="D395">
        <v>69.25</v>
      </c>
      <c r="E395">
        <v>1.63</v>
      </c>
      <c r="F395">
        <v>13.77</v>
      </c>
      <c r="G395">
        <v>5.03</v>
      </c>
      <c r="H395">
        <v>63.97</v>
      </c>
      <c r="I395">
        <v>35.270000000000003</v>
      </c>
      <c r="J395">
        <v>73.31</v>
      </c>
      <c r="K395">
        <v>15.6</v>
      </c>
      <c r="L395">
        <v>1.8</v>
      </c>
      <c r="M395">
        <v>1.18</v>
      </c>
      <c r="N395">
        <v>1.0900000000000001</v>
      </c>
      <c r="O395" t="s">
        <v>923</v>
      </c>
    </row>
    <row r="396" spans="1:15" x14ac:dyDescent="0.25">
      <c r="A396" t="s">
        <v>559</v>
      </c>
      <c r="B396" t="s">
        <v>560</v>
      </c>
      <c r="C396" t="s">
        <v>128</v>
      </c>
      <c r="D396">
        <v>78.92</v>
      </c>
      <c r="E396">
        <v>2.54</v>
      </c>
      <c r="F396">
        <v>13.73</v>
      </c>
      <c r="G396">
        <v>5.75</v>
      </c>
      <c r="H396">
        <v>30.94</v>
      </c>
      <c r="I396">
        <v>62.7</v>
      </c>
      <c r="J396">
        <v>82.1</v>
      </c>
      <c r="K396">
        <v>11.56</v>
      </c>
      <c r="L396">
        <v>2.11</v>
      </c>
      <c r="M396">
        <v>1.29</v>
      </c>
      <c r="N396">
        <v>2.57</v>
      </c>
      <c r="O396" t="s">
        <v>561</v>
      </c>
    </row>
    <row r="397" spans="1:15" x14ac:dyDescent="0.25">
      <c r="A397" t="s">
        <v>1371</v>
      </c>
      <c r="B397" t="s">
        <v>1372</v>
      </c>
      <c r="C397" t="s">
        <v>208</v>
      </c>
      <c r="D397">
        <v>83.46</v>
      </c>
      <c r="E397">
        <v>2.64</v>
      </c>
      <c r="F397">
        <v>13.63</v>
      </c>
      <c r="G397">
        <v>6.12</v>
      </c>
      <c r="H397">
        <v>46.79</v>
      </c>
      <c r="I397">
        <v>69.489999999999995</v>
      </c>
      <c r="J397">
        <v>93.5</v>
      </c>
      <c r="K397">
        <v>9.75</v>
      </c>
      <c r="L397">
        <v>2.09</v>
      </c>
      <c r="M397">
        <v>0.41</v>
      </c>
      <c r="N397">
        <v>1.8</v>
      </c>
      <c r="O397" t="s">
        <v>1373</v>
      </c>
    </row>
    <row r="398" spans="1:15" x14ac:dyDescent="0.25">
      <c r="A398" t="s">
        <v>1377</v>
      </c>
      <c r="B398" t="s">
        <v>1378</v>
      </c>
      <c r="C398" t="s">
        <v>83</v>
      </c>
      <c r="D398">
        <v>47.85</v>
      </c>
      <c r="E398">
        <v>0.17</v>
      </c>
      <c r="F398">
        <v>13.57</v>
      </c>
      <c r="G398">
        <v>3.53</v>
      </c>
      <c r="H398">
        <v>20.62</v>
      </c>
      <c r="I398">
        <v>32.549999999999997</v>
      </c>
      <c r="J398">
        <v>50.93</v>
      </c>
      <c r="K398">
        <v>12.92</v>
      </c>
      <c r="L398">
        <v>1.59</v>
      </c>
      <c r="M398">
        <v>0.94</v>
      </c>
      <c r="N398">
        <v>2.33</v>
      </c>
      <c r="O398" t="s">
        <v>1379</v>
      </c>
    </row>
    <row r="399" spans="1:15" x14ac:dyDescent="0.25">
      <c r="A399" t="s">
        <v>337</v>
      </c>
      <c r="B399" t="s">
        <v>338</v>
      </c>
      <c r="C399" t="s">
        <v>118</v>
      </c>
      <c r="D399">
        <v>92.82</v>
      </c>
      <c r="E399">
        <v>1.7</v>
      </c>
      <c r="F399">
        <v>13.47</v>
      </c>
      <c r="G399">
        <v>6.89</v>
      </c>
      <c r="H399">
        <v>98.96</v>
      </c>
      <c r="I399">
        <v>58.03</v>
      </c>
      <c r="J399">
        <v>96.92</v>
      </c>
      <c r="K399">
        <v>44.57</v>
      </c>
      <c r="L399">
        <v>0</v>
      </c>
      <c r="M399">
        <v>2.35</v>
      </c>
      <c r="N399">
        <v>0.94</v>
      </c>
      <c r="O399" t="s">
        <v>339</v>
      </c>
    </row>
    <row r="400" spans="1:15" x14ac:dyDescent="0.25">
      <c r="A400" t="s">
        <v>301</v>
      </c>
      <c r="B400" t="s">
        <v>302</v>
      </c>
      <c r="C400" t="s">
        <v>118</v>
      </c>
      <c r="D400">
        <v>20.84</v>
      </c>
      <c r="E400">
        <v>4.1900000000000004</v>
      </c>
      <c r="F400">
        <v>13.38</v>
      </c>
      <c r="G400">
        <v>1.56</v>
      </c>
      <c r="H400">
        <v>-2.64</v>
      </c>
      <c r="I400">
        <v>19.18</v>
      </c>
      <c r="J400">
        <v>29.81</v>
      </c>
      <c r="K400">
        <v>4.32</v>
      </c>
      <c r="L400">
        <v>0.82645000000000002</v>
      </c>
      <c r="M400">
        <v>1.43</v>
      </c>
      <c r="O400" t="s">
        <v>303</v>
      </c>
    </row>
    <row r="401" spans="1:15" x14ac:dyDescent="0.25">
      <c r="A401" t="s">
        <v>1484</v>
      </c>
      <c r="B401" t="s">
        <v>1485</v>
      </c>
      <c r="C401" t="s">
        <v>208</v>
      </c>
      <c r="D401">
        <v>65.62</v>
      </c>
      <c r="E401">
        <v>4.24</v>
      </c>
      <c r="F401">
        <v>13.3</v>
      </c>
      <c r="G401">
        <v>4.93</v>
      </c>
      <c r="H401">
        <v>44.35</v>
      </c>
      <c r="I401">
        <v>46.88</v>
      </c>
      <c r="J401">
        <v>71.400000000000006</v>
      </c>
      <c r="K401">
        <v>29.6</v>
      </c>
      <c r="L401">
        <v>5.52</v>
      </c>
      <c r="M401">
        <v>0.43</v>
      </c>
      <c r="N401">
        <v>1.5</v>
      </c>
      <c r="O401" t="s">
        <v>1486</v>
      </c>
    </row>
    <row r="402" spans="1:15" x14ac:dyDescent="0.25">
      <c r="A402" t="s">
        <v>1478</v>
      </c>
      <c r="B402" t="s">
        <v>1479</v>
      </c>
      <c r="C402" t="s">
        <v>107</v>
      </c>
      <c r="D402">
        <v>25.41</v>
      </c>
      <c r="F402">
        <v>13.21</v>
      </c>
      <c r="G402">
        <v>1.92</v>
      </c>
      <c r="H402">
        <v>10.73</v>
      </c>
      <c r="I402">
        <v>24.29</v>
      </c>
      <c r="J402">
        <v>40.799999999999997</v>
      </c>
      <c r="K402">
        <v>2.95</v>
      </c>
      <c r="L402">
        <v>0.49769000000000002</v>
      </c>
      <c r="M402">
        <v>0.85</v>
      </c>
      <c r="N402">
        <v>2.39</v>
      </c>
      <c r="O402" t="s">
        <v>1480</v>
      </c>
    </row>
    <row r="403" spans="1:15" x14ac:dyDescent="0.25">
      <c r="A403" t="s">
        <v>487</v>
      </c>
      <c r="B403" t="s">
        <v>488</v>
      </c>
      <c r="C403" t="s">
        <v>107</v>
      </c>
      <c r="D403">
        <v>32.85</v>
      </c>
      <c r="E403">
        <v>1.23</v>
      </c>
      <c r="F403">
        <v>13.2</v>
      </c>
      <c r="G403">
        <v>2.4900000000000002</v>
      </c>
      <c r="H403">
        <v>18.7</v>
      </c>
      <c r="I403">
        <v>26.69</v>
      </c>
      <c r="J403">
        <v>34.56</v>
      </c>
      <c r="K403">
        <v>12.27</v>
      </c>
      <c r="L403">
        <v>1.52</v>
      </c>
      <c r="M403">
        <v>0.96</v>
      </c>
      <c r="N403">
        <v>1.73</v>
      </c>
      <c r="O403" t="s">
        <v>489</v>
      </c>
    </row>
    <row r="404" spans="1:15" x14ac:dyDescent="0.25">
      <c r="A404" t="s">
        <v>1179</v>
      </c>
      <c r="B404" t="s">
        <v>1180</v>
      </c>
      <c r="C404" t="s">
        <v>111</v>
      </c>
      <c r="D404">
        <v>36.79</v>
      </c>
      <c r="E404">
        <v>4.3099999999999996</v>
      </c>
      <c r="F404">
        <v>13.19</v>
      </c>
      <c r="G404">
        <v>2.79</v>
      </c>
      <c r="H404">
        <v>14.56</v>
      </c>
      <c r="I404">
        <v>32.08</v>
      </c>
      <c r="J404">
        <v>39.92</v>
      </c>
      <c r="K404">
        <v>25.04</v>
      </c>
      <c r="L404">
        <v>4.05</v>
      </c>
      <c r="M404">
        <v>3.33</v>
      </c>
      <c r="N404">
        <v>2.5299999999999998</v>
      </c>
      <c r="O404" t="s">
        <v>1181</v>
      </c>
    </row>
    <row r="405" spans="1:15" x14ac:dyDescent="0.25">
      <c r="A405" t="s">
        <v>1350</v>
      </c>
      <c r="B405" t="s">
        <v>1351</v>
      </c>
      <c r="C405" t="s">
        <v>118</v>
      </c>
      <c r="D405">
        <v>35.6</v>
      </c>
      <c r="E405">
        <v>1.44</v>
      </c>
      <c r="F405">
        <v>13.14</v>
      </c>
      <c r="G405">
        <v>2.71</v>
      </c>
      <c r="H405">
        <v>17.37</v>
      </c>
      <c r="I405">
        <v>23.25</v>
      </c>
      <c r="J405">
        <v>38.06</v>
      </c>
      <c r="K405">
        <v>28.86</v>
      </c>
      <c r="L405">
        <v>0</v>
      </c>
      <c r="M405">
        <v>4.13</v>
      </c>
      <c r="N405">
        <v>2.0499999999999998</v>
      </c>
      <c r="O405" t="s">
        <v>1352</v>
      </c>
    </row>
    <row r="406" spans="1:15" x14ac:dyDescent="0.25">
      <c r="A406" t="s">
        <v>1209</v>
      </c>
      <c r="B406" t="s">
        <v>1210</v>
      </c>
      <c r="C406" t="s">
        <v>107</v>
      </c>
      <c r="D406">
        <v>22.79</v>
      </c>
      <c r="E406">
        <v>1.6</v>
      </c>
      <c r="F406">
        <v>13.04</v>
      </c>
      <c r="G406">
        <v>1.75</v>
      </c>
      <c r="H406">
        <v>14.6</v>
      </c>
      <c r="I406">
        <v>16.600000000000001</v>
      </c>
      <c r="J406">
        <v>22.94</v>
      </c>
      <c r="K406">
        <v>7.24</v>
      </c>
      <c r="L406">
        <v>1.03</v>
      </c>
      <c r="M406">
        <v>0.93</v>
      </c>
      <c r="N406">
        <v>1.54</v>
      </c>
      <c r="O406" t="s">
        <v>1211</v>
      </c>
    </row>
    <row r="407" spans="1:15" x14ac:dyDescent="0.25">
      <c r="A407" t="s">
        <v>1362</v>
      </c>
      <c r="B407" t="s">
        <v>1363</v>
      </c>
      <c r="C407" t="s">
        <v>94</v>
      </c>
      <c r="D407">
        <v>74.36</v>
      </c>
      <c r="E407">
        <v>1.96</v>
      </c>
      <c r="F407">
        <v>13.01</v>
      </c>
      <c r="G407">
        <v>5.72</v>
      </c>
      <c r="H407">
        <v>24.86</v>
      </c>
      <c r="I407">
        <v>54.54</v>
      </c>
      <c r="J407">
        <v>76.489999999999995</v>
      </c>
      <c r="K407">
        <v>26.42</v>
      </c>
      <c r="L407">
        <v>2.63</v>
      </c>
      <c r="M407">
        <v>2.11</v>
      </c>
      <c r="N407">
        <v>2.98</v>
      </c>
      <c r="O407" t="s">
        <v>1364</v>
      </c>
    </row>
    <row r="408" spans="1:15" x14ac:dyDescent="0.25">
      <c r="A408" t="s">
        <v>1365</v>
      </c>
      <c r="B408" t="s">
        <v>1366</v>
      </c>
      <c r="C408" t="s">
        <v>107</v>
      </c>
      <c r="D408">
        <v>25.82</v>
      </c>
      <c r="E408">
        <v>2.16</v>
      </c>
      <c r="F408">
        <v>13</v>
      </c>
      <c r="G408">
        <v>1.99</v>
      </c>
      <c r="H408">
        <v>10.59</v>
      </c>
      <c r="I408">
        <v>17.91</v>
      </c>
      <c r="J408">
        <v>26.65</v>
      </c>
      <c r="K408">
        <v>5.54</v>
      </c>
      <c r="L408">
        <v>1.21</v>
      </c>
      <c r="M408">
        <v>1.67</v>
      </c>
      <c r="N408">
        <v>2.4500000000000002</v>
      </c>
      <c r="O408" t="s">
        <v>1367</v>
      </c>
    </row>
    <row r="409" spans="1:15" x14ac:dyDescent="0.25">
      <c r="A409" t="s">
        <v>673</v>
      </c>
      <c r="B409" t="s">
        <v>674</v>
      </c>
      <c r="C409" t="s">
        <v>208</v>
      </c>
      <c r="D409">
        <v>31.9</v>
      </c>
      <c r="E409">
        <v>3.43</v>
      </c>
      <c r="F409">
        <v>12.92</v>
      </c>
      <c r="G409">
        <v>2.4700000000000002</v>
      </c>
      <c r="H409">
        <v>43.01</v>
      </c>
      <c r="I409">
        <v>30.61</v>
      </c>
      <c r="J409">
        <v>36.14</v>
      </c>
      <c r="K409">
        <v>3.76</v>
      </c>
      <c r="L409">
        <v>1.1599999999999999</v>
      </c>
      <c r="M409">
        <v>0.43</v>
      </c>
      <c r="N409">
        <v>0.75</v>
      </c>
      <c r="O409" t="s">
        <v>675</v>
      </c>
    </row>
    <row r="410" spans="1:15" x14ac:dyDescent="0.25">
      <c r="A410" t="s">
        <v>909</v>
      </c>
      <c r="B410" t="s">
        <v>910</v>
      </c>
      <c r="C410" t="s">
        <v>107</v>
      </c>
      <c r="D410">
        <v>50.71</v>
      </c>
      <c r="E410">
        <v>0.32</v>
      </c>
      <c r="F410">
        <v>12.89</v>
      </c>
      <c r="G410">
        <v>3.93</v>
      </c>
      <c r="H410">
        <v>29.97</v>
      </c>
      <c r="I410">
        <v>39.68</v>
      </c>
      <c r="J410">
        <v>50.81</v>
      </c>
      <c r="K410">
        <v>11.89</v>
      </c>
      <c r="L410">
        <v>1.34</v>
      </c>
      <c r="M410">
        <v>1.07</v>
      </c>
      <c r="N410">
        <v>1.67</v>
      </c>
      <c r="O410" t="s">
        <v>911</v>
      </c>
    </row>
    <row r="411" spans="1:15" x14ac:dyDescent="0.25">
      <c r="A411" t="s">
        <v>415</v>
      </c>
      <c r="B411" t="s">
        <v>416</v>
      </c>
      <c r="C411" t="s">
        <v>118</v>
      </c>
      <c r="D411">
        <v>60.5</v>
      </c>
      <c r="E411">
        <v>1.05</v>
      </c>
      <c r="F411">
        <v>12.82</v>
      </c>
      <c r="G411">
        <v>4.72</v>
      </c>
      <c r="H411">
        <v>74.260000000000005</v>
      </c>
      <c r="I411">
        <v>38.31</v>
      </c>
      <c r="J411">
        <v>61.94</v>
      </c>
      <c r="K411">
        <v>167.63</v>
      </c>
      <c r="L411">
        <v>0</v>
      </c>
      <c r="M411">
        <v>2.65</v>
      </c>
      <c r="N411">
        <v>0.81</v>
      </c>
      <c r="O411" t="s">
        <v>417</v>
      </c>
    </row>
    <row r="412" spans="1:15" x14ac:dyDescent="0.25">
      <c r="A412" t="s">
        <v>885</v>
      </c>
      <c r="B412" t="s">
        <v>886</v>
      </c>
      <c r="C412" t="s">
        <v>107</v>
      </c>
      <c r="D412">
        <v>39.51</v>
      </c>
      <c r="E412">
        <v>4.96</v>
      </c>
      <c r="F412">
        <v>12.7</v>
      </c>
      <c r="G412">
        <v>3.11</v>
      </c>
      <c r="H412">
        <v>29.75</v>
      </c>
      <c r="I412">
        <v>33.869999999999997</v>
      </c>
      <c r="J412">
        <v>59.67</v>
      </c>
      <c r="K412">
        <v>6.87</v>
      </c>
      <c r="L412">
        <v>2.31</v>
      </c>
      <c r="M412">
        <v>0.37</v>
      </c>
      <c r="N412">
        <v>1.32</v>
      </c>
      <c r="O412" t="s">
        <v>887</v>
      </c>
    </row>
    <row r="413" spans="1:15" x14ac:dyDescent="0.25">
      <c r="A413" t="s">
        <v>894</v>
      </c>
      <c r="B413" t="s">
        <v>895</v>
      </c>
      <c r="C413" t="s">
        <v>107</v>
      </c>
      <c r="D413">
        <v>50.17</v>
      </c>
      <c r="E413">
        <v>4.59</v>
      </c>
      <c r="F413">
        <v>12.61</v>
      </c>
      <c r="G413">
        <v>3.98</v>
      </c>
      <c r="H413">
        <v>-4.16</v>
      </c>
      <c r="I413">
        <v>47.93</v>
      </c>
      <c r="J413">
        <v>88.77</v>
      </c>
      <c r="K413">
        <v>14.35</v>
      </c>
      <c r="L413">
        <v>2.5099999999999998</v>
      </c>
      <c r="M413">
        <v>1.17</v>
      </c>
      <c r="O413" t="s">
        <v>896</v>
      </c>
    </row>
    <row r="414" spans="1:15" x14ac:dyDescent="0.25">
      <c r="A414" t="s">
        <v>1212</v>
      </c>
      <c r="B414" t="s">
        <v>1213</v>
      </c>
      <c r="C414" t="s">
        <v>107</v>
      </c>
      <c r="D414">
        <v>89.75</v>
      </c>
      <c r="E414">
        <v>0.17</v>
      </c>
      <c r="F414">
        <v>12.56</v>
      </c>
      <c r="G414">
        <v>7.15</v>
      </c>
      <c r="H414">
        <v>60.33</v>
      </c>
      <c r="I414">
        <v>82.1</v>
      </c>
      <c r="J414">
        <v>115.4</v>
      </c>
      <c r="K414">
        <v>7.11</v>
      </c>
      <c r="L414">
        <v>1.07</v>
      </c>
      <c r="M414">
        <v>0.87</v>
      </c>
      <c r="N414">
        <v>1.5</v>
      </c>
      <c r="O414" t="s">
        <v>1214</v>
      </c>
    </row>
    <row r="415" spans="1:15" x14ac:dyDescent="0.25">
      <c r="A415" t="s">
        <v>622</v>
      </c>
      <c r="B415" t="s">
        <v>623</v>
      </c>
      <c r="C415" t="s">
        <v>87</v>
      </c>
      <c r="D415">
        <v>67.39</v>
      </c>
      <c r="E415">
        <v>0</v>
      </c>
      <c r="F415">
        <v>12.5</v>
      </c>
      <c r="G415">
        <v>5.39</v>
      </c>
      <c r="H415">
        <v>26.81</v>
      </c>
      <c r="I415">
        <v>64.459999999999994</v>
      </c>
      <c r="J415">
        <v>80.02</v>
      </c>
      <c r="K415">
        <v>40.82</v>
      </c>
      <c r="L415">
        <v>7.1</v>
      </c>
      <c r="M415">
        <v>0.42</v>
      </c>
      <c r="N415">
        <v>2.61</v>
      </c>
      <c r="O415" t="s">
        <v>624</v>
      </c>
    </row>
    <row r="416" spans="1:15" x14ac:dyDescent="0.25">
      <c r="A416" t="s">
        <v>1437</v>
      </c>
      <c r="B416" t="s">
        <v>1438</v>
      </c>
      <c r="C416" t="s">
        <v>164</v>
      </c>
      <c r="D416">
        <v>61.89</v>
      </c>
      <c r="E416">
        <v>1.42</v>
      </c>
      <c r="F416">
        <v>12.49</v>
      </c>
      <c r="G416">
        <v>4.96</v>
      </c>
      <c r="H416">
        <v>26.01</v>
      </c>
      <c r="I416">
        <v>55.72</v>
      </c>
      <c r="J416">
        <v>77.05</v>
      </c>
      <c r="K416">
        <v>22.72</v>
      </c>
      <c r="L416">
        <v>3.78</v>
      </c>
      <c r="M416">
        <v>0.62</v>
      </c>
      <c r="N416">
        <v>2.38</v>
      </c>
      <c r="O416" t="s">
        <v>1439</v>
      </c>
    </row>
    <row r="417" spans="1:15" x14ac:dyDescent="0.25">
      <c r="A417" t="s">
        <v>772</v>
      </c>
      <c r="B417" t="s">
        <v>773</v>
      </c>
      <c r="C417" t="s">
        <v>94</v>
      </c>
      <c r="D417">
        <v>22.82</v>
      </c>
      <c r="E417">
        <v>1.04</v>
      </c>
      <c r="F417">
        <v>12.38</v>
      </c>
      <c r="G417">
        <v>1.84</v>
      </c>
      <c r="H417">
        <v>18.940000000000001</v>
      </c>
      <c r="I417">
        <v>15.3</v>
      </c>
      <c r="J417">
        <v>24.88</v>
      </c>
      <c r="K417">
        <v>37.950000000000003</v>
      </c>
      <c r="L417">
        <v>7.8</v>
      </c>
      <c r="M417">
        <v>0.79</v>
      </c>
      <c r="N417">
        <v>1.22</v>
      </c>
      <c r="O417" t="s">
        <v>774</v>
      </c>
    </row>
    <row r="418" spans="1:15" x14ac:dyDescent="0.25">
      <c r="A418" t="s">
        <v>1475</v>
      </c>
      <c r="B418" t="s">
        <v>1476</v>
      </c>
      <c r="C418" t="s">
        <v>118</v>
      </c>
      <c r="D418">
        <v>48.71</v>
      </c>
      <c r="E418">
        <v>1.63</v>
      </c>
      <c r="F418">
        <v>12.33</v>
      </c>
      <c r="G418">
        <v>3.95</v>
      </c>
      <c r="H418">
        <v>39.020000000000003</v>
      </c>
      <c r="I418">
        <v>29.79</v>
      </c>
      <c r="J418">
        <v>50.27</v>
      </c>
      <c r="K418">
        <v>11.17</v>
      </c>
      <c r="L418">
        <v>1.62</v>
      </c>
      <c r="M418">
        <v>1.01</v>
      </c>
      <c r="N418">
        <v>1.25</v>
      </c>
      <c r="O418" t="s">
        <v>1477</v>
      </c>
    </row>
    <row r="419" spans="1:15" x14ac:dyDescent="0.25">
      <c r="A419" t="s">
        <v>1505</v>
      </c>
      <c r="B419" t="s">
        <v>1506</v>
      </c>
      <c r="C419" t="s">
        <v>107</v>
      </c>
      <c r="D419">
        <v>42.93</v>
      </c>
      <c r="E419">
        <v>1.89</v>
      </c>
      <c r="F419">
        <v>12.32</v>
      </c>
      <c r="G419">
        <v>3.48</v>
      </c>
      <c r="H419">
        <v>11.23</v>
      </c>
      <c r="I419">
        <v>33.94</v>
      </c>
      <c r="J419">
        <v>46.69</v>
      </c>
      <c r="K419">
        <v>17.04</v>
      </c>
      <c r="L419">
        <v>2.86</v>
      </c>
      <c r="M419">
        <v>1.32</v>
      </c>
      <c r="N419">
        <v>3.76</v>
      </c>
      <c r="O419" t="s">
        <v>1507</v>
      </c>
    </row>
    <row r="420" spans="1:15" x14ac:dyDescent="0.25">
      <c r="A420" t="s">
        <v>517</v>
      </c>
      <c r="B420" t="s">
        <v>518</v>
      </c>
      <c r="C420" t="s">
        <v>118</v>
      </c>
      <c r="D420">
        <v>70.98</v>
      </c>
      <c r="E420">
        <v>1.68</v>
      </c>
      <c r="F420">
        <v>12.3</v>
      </c>
      <c r="G420">
        <v>5.77</v>
      </c>
      <c r="H420">
        <v>27.68</v>
      </c>
      <c r="I420">
        <v>47.5</v>
      </c>
      <c r="J420">
        <v>74.33</v>
      </c>
      <c r="K420">
        <v>27.37</v>
      </c>
      <c r="L420">
        <v>0</v>
      </c>
      <c r="M420">
        <v>3.77</v>
      </c>
      <c r="N420">
        <v>2.56</v>
      </c>
      <c r="O420" t="s">
        <v>519</v>
      </c>
    </row>
    <row r="421" spans="1:15" x14ac:dyDescent="0.25">
      <c r="A421" t="s">
        <v>1395</v>
      </c>
      <c r="B421" t="s">
        <v>1396</v>
      </c>
      <c r="C421" t="s">
        <v>118</v>
      </c>
      <c r="D421">
        <v>122.14</v>
      </c>
      <c r="E421">
        <v>2.16</v>
      </c>
      <c r="F421">
        <v>11.88</v>
      </c>
      <c r="G421">
        <v>10.28</v>
      </c>
      <c r="H421">
        <v>83.05</v>
      </c>
      <c r="I421">
        <v>103.45</v>
      </c>
      <c r="J421">
        <v>125.49</v>
      </c>
      <c r="K421">
        <v>34.159999999999997</v>
      </c>
      <c r="L421">
        <v>5.12</v>
      </c>
      <c r="M421">
        <v>1.24</v>
      </c>
      <c r="N421">
        <v>1.47</v>
      </c>
      <c r="O421" t="s">
        <v>1397</v>
      </c>
    </row>
    <row r="422" spans="1:15" x14ac:dyDescent="0.25">
      <c r="A422" t="s">
        <v>757</v>
      </c>
      <c r="B422" t="s">
        <v>758</v>
      </c>
      <c r="C422" t="s">
        <v>87</v>
      </c>
      <c r="D422">
        <v>86.63</v>
      </c>
      <c r="E422">
        <v>0</v>
      </c>
      <c r="F422">
        <v>11.87</v>
      </c>
      <c r="G422">
        <v>7.3</v>
      </c>
      <c r="H422">
        <v>-19.71</v>
      </c>
      <c r="I422">
        <v>67</v>
      </c>
      <c r="J422">
        <v>88.62</v>
      </c>
      <c r="K422">
        <v>32.07</v>
      </c>
      <c r="L422">
        <v>8.16</v>
      </c>
      <c r="M422">
        <v>0.78</v>
      </c>
      <c r="O422" t="s">
        <v>759</v>
      </c>
    </row>
    <row r="423" spans="1:15" x14ac:dyDescent="0.25">
      <c r="A423" t="s">
        <v>790</v>
      </c>
      <c r="B423" t="s">
        <v>791</v>
      </c>
      <c r="C423" t="s">
        <v>94</v>
      </c>
      <c r="D423">
        <v>17.27</v>
      </c>
      <c r="E423">
        <v>3.06</v>
      </c>
      <c r="F423">
        <v>11.78</v>
      </c>
      <c r="G423">
        <v>1.47</v>
      </c>
      <c r="H423">
        <v>-2.54</v>
      </c>
      <c r="I423">
        <v>11.09</v>
      </c>
      <c r="J423">
        <v>17.809999999999999</v>
      </c>
      <c r="K423">
        <v>29.43</v>
      </c>
      <c r="L423">
        <v>4.26</v>
      </c>
      <c r="M423">
        <v>0.61</v>
      </c>
      <c r="O423" t="s">
        <v>792</v>
      </c>
    </row>
    <row r="424" spans="1:15" x14ac:dyDescent="0.25">
      <c r="A424" t="s">
        <v>1359</v>
      </c>
      <c r="B424" t="s">
        <v>1360</v>
      </c>
      <c r="C424" t="s">
        <v>107</v>
      </c>
      <c r="D424">
        <v>55.14</v>
      </c>
      <c r="E424">
        <v>4.18</v>
      </c>
      <c r="F424">
        <v>11.74</v>
      </c>
      <c r="G424">
        <v>4.7</v>
      </c>
      <c r="H424">
        <v>19.690000000000001</v>
      </c>
      <c r="I424">
        <v>55.05</v>
      </c>
      <c r="J424">
        <v>84.14</v>
      </c>
      <c r="K424">
        <v>30.67</v>
      </c>
      <c r="L424">
        <v>7.27</v>
      </c>
      <c r="M424">
        <v>0.45</v>
      </c>
      <c r="N424">
        <v>2.85</v>
      </c>
      <c r="O424" t="s">
        <v>1361</v>
      </c>
    </row>
    <row r="425" spans="1:15" x14ac:dyDescent="0.25">
      <c r="A425" t="s">
        <v>292</v>
      </c>
      <c r="B425" t="s">
        <v>293</v>
      </c>
      <c r="C425" t="s">
        <v>107</v>
      </c>
      <c r="D425">
        <v>44.55</v>
      </c>
      <c r="E425">
        <v>2.64</v>
      </c>
      <c r="F425">
        <v>11.71</v>
      </c>
      <c r="G425">
        <v>3.81</v>
      </c>
      <c r="H425">
        <v>15.03</v>
      </c>
      <c r="I425">
        <v>28.76</v>
      </c>
      <c r="J425">
        <v>49.4</v>
      </c>
      <c r="K425">
        <v>13.96</v>
      </c>
      <c r="L425">
        <v>2.6</v>
      </c>
      <c r="M425">
        <v>0.35</v>
      </c>
      <c r="N425">
        <v>2.92</v>
      </c>
      <c r="O425" t="s">
        <v>294</v>
      </c>
    </row>
    <row r="426" spans="1:15" x14ac:dyDescent="0.25">
      <c r="A426" t="s">
        <v>1200</v>
      </c>
      <c r="B426" t="s">
        <v>1201</v>
      </c>
      <c r="C426" t="s">
        <v>118</v>
      </c>
      <c r="D426">
        <v>111.24</v>
      </c>
      <c r="E426">
        <v>2.67</v>
      </c>
      <c r="F426">
        <v>11.46</v>
      </c>
      <c r="G426">
        <v>9.7100000000000009</v>
      </c>
      <c r="H426">
        <v>106.76</v>
      </c>
      <c r="I426">
        <v>66.510000000000005</v>
      </c>
      <c r="J426">
        <v>114.55</v>
      </c>
      <c r="K426">
        <v>47.83</v>
      </c>
      <c r="L426">
        <v>7.5</v>
      </c>
      <c r="M426">
        <v>0.8</v>
      </c>
      <c r="N426">
        <v>1.05</v>
      </c>
      <c r="O426" t="s">
        <v>1202</v>
      </c>
    </row>
    <row r="427" spans="1:15" x14ac:dyDescent="0.25">
      <c r="A427" t="s">
        <v>120</v>
      </c>
      <c r="B427" t="s">
        <v>121</v>
      </c>
      <c r="C427" t="s">
        <v>118</v>
      </c>
      <c r="D427">
        <v>71.95</v>
      </c>
      <c r="E427">
        <v>2.38</v>
      </c>
      <c r="F427">
        <v>11.21</v>
      </c>
      <c r="G427">
        <v>6.42</v>
      </c>
      <c r="H427">
        <v>50.47</v>
      </c>
      <c r="I427">
        <v>59.66</v>
      </c>
      <c r="J427">
        <v>74.5</v>
      </c>
      <c r="K427">
        <v>28.88</v>
      </c>
      <c r="L427">
        <v>4.78</v>
      </c>
      <c r="M427">
        <v>1.27</v>
      </c>
      <c r="N427">
        <v>1.43</v>
      </c>
      <c r="O427" t="s">
        <v>122</v>
      </c>
    </row>
    <row r="428" spans="1:15" x14ac:dyDescent="0.25">
      <c r="A428" t="s">
        <v>240</v>
      </c>
      <c r="B428" t="s">
        <v>241</v>
      </c>
      <c r="C428" t="s">
        <v>118</v>
      </c>
      <c r="D428">
        <v>99.6</v>
      </c>
      <c r="E428">
        <v>2.12</v>
      </c>
      <c r="F428">
        <v>10.91</v>
      </c>
      <c r="G428">
        <v>9.1300000000000008</v>
      </c>
      <c r="H428">
        <v>73.260000000000005</v>
      </c>
      <c r="I428">
        <v>75.2</v>
      </c>
      <c r="J428">
        <v>101.32</v>
      </c>
      <c r="K428">
        <v>5.54</v>
      </c>
      <c r="L428">
        <v>1.04</v>
      </c>
      <c r="M428">
        <v>0.74</v>
      </c>
      <c r="N428">
        <v>1.36</v>
      </c>
      <c r="O428" t="s">
        <v>242</v>
      </c>
    </row>
    <row r="429" spans="1:15" x14ac:dyDescent="0.25">
      <c r="A429" t="s">
        <v>253</v>
      </c>
      <c r="B429" t="s">
        <v>254</v>
      </c>
      <c r="C429" t="s">
        <v>107</v>
      </c>
      <c r="D429">
        <v>45.26</v>
      </c>
      <c r="F429">
        <v>10.91</v>
      </c>
      <c r="G429">
        <v>4.1500000000000004</v>
      </c>
      <c r="H429">
        <v>22.95</v>
      </c>
      <c r="I429">
        <v>39.28</v>
      </c>
      <c r="J429">
        <v>54.15</v>
      </c>
      <c r="K429">
        <v>4.57</v>
      </c>
      <c r="L429">
        <v>0.97070000000000001</v>
      </c>
      <c r="M429">
        <v>0.21</v>
      </c>
      <c r="N429">
        <v>1.97</v>
      </c>
      <c r="O429" t="s">
        <v>255</v>
      </c>
    </row>
    <row r="430" spans="1:15" x14ac:dyDescent="0.25">
      <c r="A430" t="s">
        <v>679</v>
      </c>
      <c r="B430" t="s">
        <v>680</v>
      </c>
      <c r="C430" t="s">
        <v>107</v>
      </c>
      <c r="D430">
        <v>12.46</v>
      </c>
      <c r="E430">
        <v>4.74</v>
      </c>
      <c r="F430">
        <v>10.83</v>
      </c>
      <c r="G430">
        <v>1.1499999999999999</v>
      </c>
      <c r="H430">
        <v>7.34</v>
      </c>
      <c r="I430">
        <v>11.07</v>
      </c>
      <c r="J430">
        <v>14.22</v>
      </c>
      <c r="K430">
        <v>49.52</v>
      </c>
      <c r="L430">
        <v>13.3</v>
      </c>
      <c r="M430">
        <v>0.33</v>
      </c>
      <c r="N430">
        <v>1.71</v>
      </c>
      <c r="O430" t="s">
        <v>681</v>
      </c>
    </row>
    <row r="431" spans="1:15" x14ac:dyDescent="0.25">
      <c r="A431" t="s">
        <v>1457</v>
      </c>
      <c r="B431" t="s">
        <v>1458</v>
      </c>
      <c r="C431" t="s">
        <v>83</v>
      </c>
      <c r="D431">
        <v>72.64</v>
      </c>
      <c r="E431">
        <v>0</v>
      </c>
      <c r="F431">
        <v>10.6</v>
      </c>
      <c r="G431">
        <v>6.85</v>
      </c>
      <c r="H431">
        <v>27.52</v>
      </c>
      <c r="I431">
        <v>37.409999999999997</v>
      </c>
      <c r="J431">
        <v>76.8</v>
      </c>
      <c r="K431">
        <v>22.85</v>
      </c>
      <c r="L431">
        <v>6.85</v>
      </c>
      <c r="M431">
        <v>0.63</v>
      </c>
      <c r="N431">
        <v>2.66</v>
      </c>
      <c r="O431" t="s">
        <v>1459</v>
      </c>
    </row>
    <row r="432" spans="1:15" x14ac:dyDescent="0.25">
      <c r="A432" t="s">
        <v>1015</v>
      </c>
      <c r="B432" t="s">
        <v>1016</v>
      </c>
      <c r="C432" t="s">
        <v>164</v>
      </c>
      <c r="D432">
        <v>96.99</v>
      </c>
      <c r="E432">
        <v>1.64</v>
      </c>
      <c r="F432">
        <v>10.48</v>
      </c>
      <c r="G432">
        <v>9.26</v>
      </c>
      <c r="H432">
        <v>53.13</v>
      </c>
      <c r="I432">
        <v>88.24</v>
      </c>
      <c r="J432">
        <v>112.19</v>
      </c>
      <c r="K432">
        <v>20.85</v>
      </c>
      <c r="L432">
        <v>0.85099999999999998</v>
      </c>
      <c r="M432">
        <v>4.32</v>
      </c>
      <c r="N432">
        <v>1.85</v>
      </c>
      <c r="O432" t="s">
        <v>1017</v>
      </c>
    </row>
    <row r="433" spans="1:15" x14ac:dyDescent="0.25">
      <c r="A433" t="s">
        <v>66</v>
      </c>
      <c r="B433" t="s">
        <v>163</v>
      </c>
      <c r="C433" t="s">
        <v>164</v>
      </c>
      <c r="D433">
        <v>76.099999999999994</v>
      </c>
      <c r="E433">
        <v>3.23</v>
      </c>
      <c r="F433">
        <v>10.45</v>
      </c>
      <c r="G433">
        <v>7.28</v>
      </c>
      <c r="H433">
        <v>6.58</v>
      </c>
      <c r="I433">
        <v>59.48</v>
      </c>
      <c r="J433">
        <v>76.3</v>
      </c>
      <c r="K433">
        <v>147.63999999999999</v>
      </c>
      <c r="L433">
        <v>9.5</v>
      </c>
      <c r="M433">
        <v>7.58</v>
      </c>
      <c r="N433">
        <v>11.48</v>
      </c>
      <c r="O433" t="s">
        <v>165</v>
      </c>
    </row>
    <row r="434" spans="1:15" x14ac:dyDescent="0.25">
      <c r="A434" t="s">
        <v>60</v>
      </c>
      <c r="B434" t="s">
        <v>939</v>
      </c>
      <c r="C434" t="s">
        <v>128</v>
      </c>
      <c r="D434">
        <v>91.23</v>
      </c>
      <c r="E434">
        <v>3.69</v>
      </c>
      <c r="F434">
        <v>10</v>
      </c>
      <c r="G434">
        <v>9.1300000000000008</v>
      </c>
      <c r="H434">
        <v>14.97</v>
      </c>
      <c r="I434">
        <v>69.819999999999993</v>
      </c>
      <c r="J434">
        <v>97.64</v>
      </c>
      <c r="K434">
        <v>36.72</v>
      </c>
      <c r="L434">
        <v>6.07</v>
      </c>
      <c r="M434">
        <v>1.26</v>
      </c>
      <c r="N434">
        <v>6.12</v>
      </c>
      <c r="O434" t="s">
        <v>940</v>
      </c>
    </row>
    <row r="435" spans="1:15" x14ac:dyDescent="0.25">
      <c r="A435" t="s">
        <v>1302</v>
      </c>
      <c r="B435" t="s">
        <v>1303</v>
      </c>
      <c r="C435" t="s">
        <v>107</v>
      </c>
      <c r="D435">
        <v>63.25</v>
      </c>
      <c r="E435">
        <v>1.61</v>
      </c>
      <c r="F435">
        <v>9.4700000000000006</v>
      </c>
      <c r="G435">
        <v>6.68</v>
      </c>
      <c r="H435">
        <v>32.06</v>
      </c>
      <c r="I435">
        <v>62.1</v>
      </c>
      <c r="J435">
        <v>125.45</v>
      </c>
      <c r="K435">
        <v>4.4000000000000004</v>
      </c>
      <c r="L435">
        <v>0.90510000000000002</v>
      </c>
      <c r="M435">
        <v>0.67</v>
      </c>
      <c r="N435">
        <v>2.0499999999999998</v>
      </c>
      <c r="O435" t="s">
        <v>1304</v>
      </c>
    </row>
    <row r="436" spans="1:15" x14ac:dyDescent="0.25">
      <c r="A436" t="s">
        <v>172</v>
      </c>
      <c r="B436" t="s">
        <v>173</v>
      </c>
      <c r="C436" t="s">
        <v>83</v>
      </c>
      <c r="D436">
        <v>44.84</v>
      </c>
      <c r="E436">
        <v>0.85</v>
      </c>
      <c r="F436">
        <v>9.32</v>
      </c>
      <c r="G436">
        <v>4.8099999999999996</v>
      </c>
      <c r="H436">
        <v>7.46</v>
      </c>
      <c r="I436">
        <v>24.85</v>
      </c>
      <c r="J436">
        <v>50.64</v>
      </c>
      <c r="K436">
        <v>22.61</v>
      </c>
      <c r="L436">
        <v>7.83</v>
      </c>
      <c r="M436">
        <v>0.56999999999999995</v>
      </c>
      <c r="N436">
        <v>6.07</v>
      </c>
      <c r="O436" t="s">
        <v>174</v>
      </c>
    </row>
    <row r="437" spans="1:15" x14ac:dyDescent="0.25">
      <c r="A437" t="s">
        <v>1347</v>
      </c>
      <c r="B437" t="s">
        <v>1348</v>
      </c>
      <c r="C437" t="s">
        <v>94</v>
      </c>
      <c r="D437">
        <v>29.29</v>
      </c>
      <c r="E437">
        <v>1.03</v>
      </c>
      <c r="F437">
        <v>8.82</v>
      </c>
      <c r="G437">
        <v>3.32</v>
      </c>
      <c r="H437">
        <v>6.38</v>
      </c>
      <c r="I437">
        <v>16.14</v>
      </c>
      <c r="J437">
        <v>29.47</v>
      </c>
      <c r="K437">
        <v>18.13</v>
      </c>
      <c r="L437">
        <v>0.875</v>
      </c>
      <c r="M437">
        <v>4.7699999999999996</v>
      </c>
      <c r="N437">
        <v>4.5599999999999996</v>
      </c>
      <c r="O437" t="s">
        <v>1349</v>
      </c>
    </row>
    <row r="438" spans="1:15" x14ac:dyDescent="0.25">
      <c r="A438" t="s">
        <v>463</v>
      </c>
      <c r="B438" t="s">
        <v>464</v>
      </c>
      <c r="C438" t="s">
        <v>94</v>
      </c>
      <c r="D438">
        <v>27.72</v>
      </c>
      <c r="E438">
        <v>2.2200000000000002</v>
      </c>
      <c r="F438">
        <v>8.58</v>
      </c>
      <c r="G438">
        <v>3.23</v>
      </c>
      <c r="H438">
        <v>16.84</v>
      </c>
      <c r="I438">
        <v>18.21</v>
      </c>
      <c r="J438">
        <v>28.36</v>
      </c>
      <c r="K438">
        <v>25.73</v>
      </c>
      <c r="L438">
        <v>2.56</v>
      </c>
      <c r="M438">
        <v>2.74</v>
      </c>
      <c r="N438">
        <v>1.65</v>
      </c>
      <c r="O438" t="s">
        <v>465</v>
      </c>
    </row>
    <row r="439" spans="1:15" x14ac:dyDescent="0.25">
      <c r="A439" t="s">
        <v>286</v>
      </c>
      <c r="B439" t="s">
        <v>287</v>
      </c>
      <c r="C439" t="s">
        <v>107</v>
      </c>
      <c r="D439">
        <v>39.01</v>
      </c>
      <c r="E439">
        <v>1.24</v>
      </c>
      <c r="F439">
        <v>8.2799999999999994</v>
      </c>
      <c r="G439">
        <v>4.71</v>
      </c>
      <c r="H439">
        <v>17.82</v>
      </c>
      <c r="I439">
        <v>38.58</v>
      </c>
      <c r="J439">
        <v>52.33</v>
      </c>
      <c r="K439">
        <v>5.73</v>
      </c>
      <c r="L439">
        <v>1.5</v>
      </c>
      <c r="M439">
        <v>0.48</v>
      </c>
      <c r="N439">
        <v>2.23</v>
      </c>
      <c r="O439" t="s">
        <v>288</v>
      </c>
    </row>
    <row r="440" spans="1:15" x14ac:dyDescent="0.25">
      <c r="A440" t="s">
        <v>505</v>
      </c>
      <c r="B440" t="s">
        <v>506</v>
      </c>
      <c r="C440" t="s">
        <v>83</v>
      </c>
      <c r="D440">
        <v>47.64</v>
      </c>
      <c r="E440">
        <v>1.62</v>
      </c>
      <c r="F440">
        <v>8.23</v>
      </c>
      <c r="G440">
        <v>5.79</v>
      </c>
      <c r="H440">
        <v>16.88</v>
      </c>
      <c r="I440">
        <v>32.6</v>
      </c>
      <c r="J440">
        <v>52.76</v>
      </c>
      <c r="K440">
        <v>34.68</v>
      </c>
      <c r="L440">
        <v>8.24</v>
      </c>
      <c r="M440">
        <v>0.9</v>
      </c>
      <c r="N440">
        <v>2.89</v>
      </c>
      <c r="O440" t="s">
        <v>507</v>
      </c>
    </row>
    <row r="441" spans="1:15" x14ac:dyDescent="0.25">
      <c r="A441" t="s">
        <v>998</v>
      </c>
      <c r="B441" t="s">
        <v>999</v>
      </c>
      <c r="C441" t="s">
        <v>107</v>
      </c>
      <c r="D441">
        <v>36.020000000000003</v>
      </c>
      <c r="F441">
        <v>8.23</v>
      </c>
      <c r="G441">
        <v>4.38</v>
      </c>
      <c r="H441">
        <v>11.42</v>
      </c>
      <c r="I441">
        <v>34.92</v>
      </c>
      <c r="J441">
        <v>59.49</v>
      </c>
      <c r="K441">
        <v>5.84</v>
      </c>
      <c r="L441">
        <v>1.22</v>
      </c>
      <c r="M441">
        <v>1.28</v>
      </c>
      <c r="N441">
        <v>3.2</v>
      </c>
      <c r="O441" t="s">
        <v>1000</v>
      </c>
    </row>
    <row r="442" spans="1:15" x14ac:dyDescent="0.25">
      <c r="A442" t="s">
        <v>730</v>
      </c>
      <c r="B442" t="s">
        <v>731</v>
      </c>
      <c r="C442" t="s">
        <v>107</v>
      </c>
      <c r="D442">
        <v>35.270000000000003</v>
      </c>
      <c r="E442">
        <v>0.95</v>
      </c>
      <c r="F442">
        <v>7.44</v>
      </c>
      <c r="G442">
        <v>4.74</v>
      </c>
      <c r="H442">
        <v>17.91</v>
      </c>
      <c r="I442">
        <v>24.31</v>
      </c>
      <c r="J442">
        <v>36.61</v>
      </c>
      <c r="K442">
        <v>8.8800000000000008</v>
      </c>
      <c r="L442">
        <v>2.5099999999999998</v>
      </c>
      <c r="M442">
        <v>0.59</v>
      </c>
      <c r="N442">
        <v>1.97</v>
      </c>
      <c r="O442" t="s">
        <v>732</v>
      </c>
    </row>
    <row r="443" spans="1:15" x14ac:dyDescent="0.25">
      <c r="A443" t="s">
        <v>721</v>
      </c>
      <c r="B443" t="s">
        <v>722</v>
      </c>
      <c r="C443" t="s">
        <v>87</v>
      </c>
      <c r="D443">
        <v>69.02</v>
      </c>
      <c r="E443">
        <v>2.94</v>
      </c>
      <c r="F443">
        <v>6.94</v>
      </c>
      <c r="G443">
        <v>9.94</v>
      </c>
      <c r="H443">
        <v>14.42</v>
      </c>
      <c r="I443">
        <v>65.38</v>
      </c>
      <c r="J443">
        <v>103.1</v>
      </c>
      <c r="K443">
        <v>90.21</v>
      </c>
      <c r="L443">
        <v>19.22</v>
      </c>
      <c r="M443">
        <v>3.02</v>
      </c>
      <c r="N443">
        <v>4.8600000000000003</v>
      </c>
      <c r="O443" t="s">
        <v>723</v>
      </c>
    </row>
    <row r="444" spans="1:15" x14ac:dyDescent="0.25">
      <c r="A444" t="s">
        <v>1047</v>
      </c>
      <c r="B444" t="s">
        <v>1048</v>
      </c>
      <c r="C444" t="s">
        <v>118</v>
      </c>
      <c r="D444">
        <v>14.54</v>
      </c>
      <c r="E444">
        <v>4.29</v>
      </c>
      <c r="F444">
        <v>6.86</v>
      </c>
      <c r="G444">
        <v>2.12</v>
      </c>
      <c r="H444">
        <v>12.72</v>
      </c>
      <c r="I444">
        <v>11.01</v>
      </c>
      <c r="J444">
        <v>17.95</v>
      </c>
      <c r="K444">
        <v>4.2300000000000004</v>
      </c>
      <c r="L444">
        <v>0</v>
      </c>
      <c r="M444">
        <v>2.0299999999999998</v>
      </c>
      <c r="N444">
        <v>1.1499999999999999</v>
      </c>
      <c r="O444" t="s">
        <v>1049</v>
      </c>
    </row>
    <row r="445" spans="1:15" x14ac:dyDescent="0.25">
      <c r="A445" t="s">
        <v>145</v>
      </c>
      <c r="B445" t="s">
        <v>146</v>
      </c>
      <c r="C445" t="s">
        <v>87</v>
      </c>
      <c r="D445">
        <v>239.6</v>
      </c>
      <c r="E445">
        <v>1.1399999999999999</v>
      </c>
      <c r="F445">
        <v>6.28</v>
      </c>
      <c r="G445">
        <v>38.18</v>
      </c>
      <c r="H445">
        <v>212.79</v>
      </c>
      <c r="I445">
        <v>184.5</v>
      </c>
      <c r="J445">
        <v>299.11</v>
      </c>
      <c r="K445">
        <v>80.319999999999993</v>
      </c>
      <c r="L445">
        <v>6.1</v>
      </c>
      <c r="M445">
        <v>5.58</v>
      </c>
      <c r="N445">
        <v>1.1399999999999999</v>
      </c>
      <c r="O445" t="s">
        <v>147</v>
      </c>
    </row>
    <row r="446" spans="1:15" x14ac:dyDescent="0.25">
      <c r="A446" t="s">
        <v>715</v>
      </c>
      <c r="B446" t="s">
        <v>716</v>
      </c>
      <c r="C446" t="s">
        <v>107</v>
      </c>
      <c r="D446">
        <v>37.520000000000003</v>
      </c>
      <c r="E446">
        <v>3.98</v>
      </c>
      <c r="F446">
        <v>6.25</v>
      </c>
      <c r="G446">
        <v>6</v>
      </c>
      <c r="H446">
        <v>29.22</v>
      </c>
      <c r="I446">
        <v>27.34</v>
      </c>
      <c r="J446">
        <v>38.549999999999997</v>
      </c>
      <c r="K446">
        <v>56.2</v>
      </c>
      <c r="L446">
        <v>19.68</v>
      </c>
      <c r="M446">
        <v>0.34</v>
      </c>
      <c r="N446">
        <v>1.3</v>
      </c>
      <c r="O446" t="s">
        <v>717</v>
      </c>
    </row>
    <row r="447" spans="1:15" x14ac:dyDescent="0.25">
      <c r="A447" t="s">
        <v>1425</v>
      </c>
      <c r="B447" t="s">
        <v>1426</v>
      </c>
      <c r="C447" t="s">
        <v>208</v>
      </c>
      <c r="D447">
        <v>12.78</v>
      </c>
      <c r="E447">
        <v>0</v>
      </c>
      <c r="F447">
        <v>6.09</v>
      </c>
      <c r="G447">
        <v>2.1</v>
      </c>
      <c r="H447">
        <v>41.27</v>
      </c>
      <c r="I447">
        <v>8.34</v>
      </c>
      <c r="J447">
        <v>16.66</v>
      </c>
      <c r="K447">
        <v>4.67</v>
      </c>
      <c r="L447">
        <v>1.69</v>
      </c>
      <c r="M447">
        <v>1.27</v>
      </c>
      <c r="N447">
        <v>0.32</v>
      </c>
      <c r="O447" t="s">
        <v>1427</v>
      </c>
    </row>
    <row r="448" spans="1:15" x14ac:dyDescent="0.25">
      <c r="A448" t="s">
        <v>277</v>
      </c>
      <c r="B448" t="s">
        <v>278</v>
      </c>
      <c r="C448" t="s">
        <v>87</v>
      </c>
      <c r="D448">
        <v>51.04</v>
      </c>
      <c r="E448">
        <v>1.02</v>
      </c>
      <c r="F448">
        <v>5.67</v>
      </c>
      <c r="G448">
        <v>9.01</v>
      </c>
      <c r="H448">
        <v>15.36</v>
      </c>
      <c r="I448">
        <v>38.99</v>
      </c>
      <c r="J448">
        <v>51.4</v>
      </c>
      <c r="K448">
        <v>27.57</v>
      </c>
      <c r="L448">
        <v>1.97</v>
      </c>
      <c r="M448">
        <v>2.69</v>
      </c>
      <c r="N448">
        <v>3.3</v>
      </c>
      <c r="O448" t="s">
        <v>279</v>
      </c>
    </row>
    <row r="449" spans="1:15" x14ac:dyDescent="0.25">
      <c r="A449" t="s">
        <v>601</v>
      </c>
      <c r="B449" t="s">
        <v>602</v>
      </c>
      <c r="C449" t="s">
        <v>186</v>
      </c>
      <c r="D449">
        <v>62.55</v>
      </c>
      <c r="E449">
        <v>3.23</v>
      </c>
      <c r="F449">
        <v>5.36</v>
      </c>
      <c r="G449">
        <v>11.68</v>
      </c>
      <c r="H449">
        <v>27.86</v>
      </c>
      <c r="I449">
        <v>58.28</v>
      </c>
      <c r="J449">
        <v>75.489999999999995</v>
      </c>
      <c r="K449">
        <v>22.96</v>
      </c>
      <c r="L449">
        <v>1.57</v>
      </c>
      <c r="M449">
        <v>9.4499999999999993</v>
      </c>
      <c r="N449">
        <v>2.2400000000000002</v>
      </c>
      <c r="O449" t="s">
        <v>603</v>
      </c>
    </row>
    <row r="450" spans="1:15" x14ac:dyDescent="0.25">
      <c r="A450" t="s">
        <v>565</v>
      </c>
      <c r="B450" t="s">
        <v>566</v>
      </c>
      <c r="C450" t="s">
        <v>94</v>
      </c>
      <c r="D450">
        <v>33.47</v>
      </c>
      <c r="F450">
        <v>5.27</v>
      </c>
      <c r="G450">
        <v>6.35</v>
      </c>
      <c r="H450">
        <v>9.69</v>
      </c>
      <c r="I450">
        <v>22.3</v>
      </c>
      <c r="J450">
        <v>34.43</v>
      </c>
      <c r="K450">
        <v>36.380000000000003</v>
      </c>
      <c r="L450">
        <v>3.01</v>
      </c>
      <c r="M450">
        <v>4.07</v>
      </c>
      <c r="N450">
        <v>3.47</v>
      </c>
      <c r="O450" t="s">
        <v>567</v>
      </c>
    </row>
    <row r="451" spans="1:15" x14ac:dyDescent="0.25">
      <c r="A451" t="s">
        <v>109</v>
      </c>
      <c r="B451" t="s">
        <v>110</v>
      </c>
      <c r="C451" t="s">
        <v>111</v>
      </c>
      <c r="D451">
        <v>11.33</v>
      </c>
      <c r="E451">
        <v>4.16</v>
      </c>
      <c r="G451">
        <v>-1.71</v>
      </c>
      <c r="H451">
        <v>4.24</v>
      </c>
      <c r="I451">
        <v>10.27</v>
      </c>
      <c r="J451">
        <v>13.32</v>
      </c>
      <c r="K451">
        <v>7.47</v>
      </c>
      <c r="L451">
        <v>3.42</v>
      </c>
      <c r="M451">
        <v>0.56000000000000005</v>
      </c>
      <c r="N451">
        <v>2.72</v>
      </c>
      <c r="O451" t="s">
        <v>112</v>
      </c>
    </row>
    <row r="452" spans="1:15" x14ac:dyDescent="0.25">
      <c r="A452" t="s">
        <v>181</v>
      </c>
      <c r="B452" t="s">
        <v>182</v>
      </c>
      <c r="C452" t="s">
        <v>118</v>
      </c>
      <c r="D452">
        <v>63.45</v>
      </c>
      <c r="E452">
        <v>1.99</v>
      </c>
      <c r="G452">
        <v>-0.78</v>
      </c>
      <c r="H452">
        <v>76.66</v>
      </c>
      <c r="I452">
        <v>48.41</v>
      </c>
      <c r="J452">
        <v>67.47</v>
      </c>
      <c r="K452">
        <v>62.15</v>
      </c>
      <c r="L452">
        <v>4.34</v>
      </c>
      <c r="M452">
        <v>1.22</v>
      </c>
      <c r="N452">
        <v>0.83</v>
      </c>
      <c r="O452" t="s">
        <v>183</v>
      </c>
    </row>
    <row r="453" spans="1:15" x14ac:dyDescent="0.25">
      <c r="A453" t="s">
        <v>206</v>
      </c>
      <c r="B453" t="s">
        <v>207</v>
      </c>
      <c r="C453" t="s">
        <v>208</v>
      </c>
      <c r="D453">
        <v>63.16</v>
      </c>
      <c r="E453">
        <v>0.32</v>
      </c>
      <c r="G453">
        <v>-5.9</v>
      </c>
      <c r="H453">
        <v>22.16</v>
      </c>
      <c r="I453">
        <v>40.020000000000003</v>
      </c>
      <c r="J453">
        <v>73.33</v>
      </c>
      <c r="K453">
        <v>35.31</v>
      </c>
      <c r="L453">
        <v>2.97</v>
      </c>
      <c r="M453">
        <v>4.1900000000000004</v>
      </c>
      <c r="N453">
        <v>2.85</v>
      </c>
      <c r="O453" t="s">
        <v>209</v>
      </c>
    </row>
    <row r="454" spans="1:15" x14ac:dyDescent="0.25">
      <c r="A454" t="s">
        <v>219</v>
      </c>
      <c r="B454" t="s">
        <v>220</v>
      </c>
      <c r="C454" t="s">
        <v>208</v>
      </c>
      <c r="D454">
        <v>51.28</v>
      </c>
      <c r="E454">
        <v>1.92</v>
      </c>
      <c r="G454">
        <v>-3.71</v>
      </c>
      <c r="H454">
        <v>16.440000000000001</v>
      </c>
      <c r="I454">
        <v>44.75</v>
      </c>
      <c r="J454">
        <v>69</v>
      </c>
      <c r="K454">
        <v>19.47</v>
      </c>
      <c r="L454">
        <v>2.4</v>
      </c>
      <c r="M454">
        <v>3.78</v>
      </c>
      <c r="N454">
        <v>3.17</v>
      </c>
      <c r="O454" t="s">
        <v>221</v>
      </c>
    </row>
    <row r="455" spans="1:15" x14ac:dyDescent="0.25">
      <c r="A455" t="s">
        <v>234</v>
      </c>
      <c r="B455" t="s">
        <v>235</v>
      </c>
      <c r="C455" t="s">
        <v>83</v>
      </c>
      <c r="D455">
        <v>26.98</v>
      </c>
      <c r="E455">
        <v>0.85</v>
      </c>
      <c r="G455">
        <v>-2.31</v>
      </c>
      <c r="H455">
        <v>11.53</v>
      </c>
      <c r="I455">
        <v>16.75</v>
      </c>
      <c r="J455">
        <v>30.69</v>
      </c>
      <c r="K455">
        <v>11.89</v>
      </c>
      <c r="L455">
        <v>2.29</v>
      </c>
      <c r="M455">
        <v>0.98</v>
      </c>
      <c r="N455">
        <v>2.4</v>
      </c>
      <c r="O455" t="s">
        <v>236</v>
      </c>
    </row>
    <row r="456" spans="1:15" x14ac:dyDescent="0.25">
      <c r="A456" t="s">
        <v>247</v>
      </c>
      <c r="B456" t="s">
        <v>248</v>
      </c>
      <c r="C456" t="s">
        <v>94</v>
      </c>
      <c r="D456">
        <v>82.07</v>
      </c>
      <c r="E456">
        <v>0</v>
      </c>
      <c r="G456">
        <v>-2.6</v>
      </c>
      <c r="H456">
        <v>3.33</v>
      </c>
      <c r="I456">
        <v>49.82</v>
      </c>
      <c r="J456">
        <v>89.18</v>
      </c>
      <c r="K456">
        <v>18.149999999999999</v>
      </c>
      <c r="L456">
        <v>-0.27989999999999998</v>
      </c>
      <c r="M456">
        <v>9.0299999999999994</v>
      </c>
      <c r="N456">
        <v>24.9</v>
      </c>
      <c r="O456" t="s">
        <v>249</v>
      </c>
    </row>
    <row r="457" spans="1:15" x14ac:dyDescent="0.25">
      <c r="A457" t="s">
        <v>265</v>
      </c>
      <c r="B457" t="s">
        <v>266</v>
      </c>
      <c r="C457" t="s">
        <v>208</v>
      </c>
      <c r="D457">
        <v>59.41</v>
      </c>
      <c r="E457">
        <v>1.1399999999999999</v>
      </c>
      <c r="G457">
        <v>-6.31</v>
      </c>
      <c r="H457">
        <v>29.76</v>
      </c>
      <c r="I457">
        <v>38.159999999999997</v>
      </c>
      <c r="J457">
        <v>68.59</v>
      </c>
      <c r="K457">
        <v>25.27</v>
      </c>
      <c r="L457">
        <v>-0.121</v>
      </c>
      <c r="M457">
        <v>2.59</v>
      </c>
      <c r="N457">
        <v>2.02</v>
      </c>
      <c r="O457" t="s">
        <v>267</v>
      </c>
    </row>
    <row r="458" spans="1:15" x14ac:dyDescent="0.25">
      <c r="A458" t="s">
        <v>289</v>
      </c>
      <c r="B458" t="s">
        <v>290</v>
      </c>
      <c r="C458" t="s">
        <v>118</v>
      </c>
      <c r="O458" t="s">
        <v>291</v>
      </c>
    </row>
    <row r="459" spans="1:15" x14ac:dyDescent="0.25">
      <c r="A459" t="s">
        <v>319</v>
      </c>
      <c r="B459" t="s">
        <v>320</v>
      </c>
      <c r="C459" t="s">
        <v>94</v>
      </c>
      <c r="D459">
        <v>219.25</v>
      </c>
      <c r="E459">
        <v>1.87</v>
      </c>
      <c r="G459">
        <v>-4.7300000000000004</v>
      </c>
      <c r="H459">
        <v>47.7</v>
      </c>
      <c r="I459">
        <v>139.18</v>
      </c>
      <c r="J459">
        <v>224.98</v>
      </c>
      <c r="K459">
        <v>87.48</v>
      </c>
      <c r="L459">
        <v>5.95</v>
      </c>
      <c r="M459">
        <v>5.57</v>
      </c>
      <c r="N459">
        <v>4.57</v>
      </c>
      <c r="O459" t="s">
        <v>321</v>
      </c>
    </row>
    <row r="460" spans="1:15" x14ac:dyDescent="0.25">
      <c r="A460" t="s">
        <v>322</v>
      </c>
      <c r="B460" t="s">
        <v>323</v>
      </c>
      <c r="C460" t="s">
        <v>164</v>
      </c>
      <c r="G460">
        <v>2.96</v>
      </c>
      <c r="O460" t="s">
        <v>324</v>
      </c>
    </row>
    <row r="461" spans="1:15" x14ac:dyDescent="0.25">
      <c r="A461" t="s">
        <v>331</v>
      </c>
      <c r="B461" t="s">
        <v>332</v>
      </c>
      <c r="C461" t="s">
        <v>208</v>
      </c>
      <c r="D461">
        <v>22.93</v>
      </c>
      <c r="E461">
        <v>0.36</v>
      </c>
      <c r="G461">
        <v>-0.91</v>
      </c>
      <c r="H461">
        <v>5.52</v>
      </c>
      <c r="I461">
        <v>19.77</v>
      </c>
      <c r="J461">
        <v>26.74</v>
      </c>
      <c r="K461">
        <v>10.67</v>
      </c>
      <c r="L461">
        <v>0.46353</v>
      </c>
      <c r="M461">
        <v>9.01</v>
      </c>
      <c r="N461">
        <v>4.1900000000000004</v>
      </c>
      <c r="O461" t="s">
        <v>333</v>
      </c>
    </row>
    <row r="462" spans="1:15" x14ac:dyDescent="0.25">
      <c r="A462" t="s">
        <v>349</v>
      </c>
      <c r="B462" t="s">
        <v>350</v>
      </c>
      <c r="C462" t="s">
        <v>83</v>
      </c>
      <c r="D462">
        <v>95.93</v>
      </c>
      <c r="E462">
        <v>3.24</v>
      </c>
      <c r="G462">
        <v>-0.12</v>
      </c>
      <c r="H462">
        <v>22.4</v>
      </c>
      <c r="I462">
        <v>69.040000000000006</v>
      </c>
      <c r="J462">
        <v>99.46</v>
      </c>
      <c r="K462">
        <v>56.26</v>
      </c>
      <c r="L462">
        <v>4.92</v>
      </c>
      <c r="M462">
        <v>1.46</v>
      </c>
      <c r="N462">
        <v>4.2699999999999996</v>
      </c>
      <c r="O462" t="s">
        <v>351</v>
      </c>
    </row>
    <row r="463" spans="1:15" x14ac:dyDescent="0.25">
      <c r="A463" t="s">
        <v>376</v>
      </c>
      <c r="B463" t="s">
        <v>377</v>
      </c>
      <c r="C463" t="s">
        <v>128</v>
      </c>
      <c r="D463">
        <v>30.2</v>
      </c>
      <c r="E463">
        <v>3.88</v>
      </c>
      <c r="G463">
        <v>-1.19</v>
      </c>
      <c r="H463">
        <v>14.36</v>
      </c>
      <c r="I463">
        <v>20.77</v>
      </c>
      <c r="J463">
        <v>37.17</v>
      </c>
      <c r="K463">
        <v>7.04</v>
      </c>
      <c r="L463">
        <v>1.24</v>
      </c>
      <c r="M463">
        <v>1.95</v>
      </c>
      <c r="N463">
        <v>2.15</v>
      </c>
      <c r="O463" t="s">
        <v>378</v>
      </c>
    </row>
    <row r="464" spans="1:15" x14ac:dyDescent="0.25">
      <c r="A464" t="s">
        <v>385</v>
      </c>
      <c r="B464" t="s">
        <v>386</v>
      </c>
      <c r="C464" t="s">
        <v>208</v>
      </c>
      <c r="D464">
        <v>5.26</v>
      </c>
      <c r="E464">
        <v>0</v>
      </c>
      <c r="G464">
        <v>-33.880000000000003</v>
      </c>
      <c r="H464">
        <v>-3.59</v>
      </c>
      <c r="I464">
        <v>3.53</v>
      </c>
      <c r="J464">
        <v>8.1999999999999993</v>
      </c>
      <c r="K464">
        <v>4.67</v>
      </c>
      <c r="L464">
        <v>0.215</v>
      </c>
      <c r="M464">
        <v>0.61</v>
      </c>
      <c r="O464" t="s">
        <v>387</v>
      </c>
    </row>
    <row r="465" spans="1:15" x14ac:dyDescent="0.25">
      <c r="A465" t="s">
        <v>388</v>
      </c>
      <c r="B465" t="s">
        <v>389</v>
      </c>
      <c r="C465" t="s">
        <v>208</v>
      </c>
      <c r="D465">
        <v>111.81</v>
      </c>
      <c r="E465">
        <v>3.8</v>
      </c>
      <c r="G465">
        <v>-0.27</v>
      </c>
      <c r="H465">
        <v>76.95</v>
      </c>
      <c r="I465">
        <v>89.47</v>
      </c>
      <c r="J465">
        <v>119</v>
      </c>
      <c r="K465">
        <v>211.67</v>
      </c>
      <c r="L465">
        <v>13.36</v>
      </c>
      <c r="M465">
        <v>2.0699999999999998</v>
      </c>
      <c r="N465">
        <v>1.47</v>
      </c>
      <c r="O465" t="s">
        <v>390</v>
      </c>
    </row>
    <row r="466" spans="1:15" x14ac:dyDescent="0.25">
      <c r="A466" t="s">
        <v>403</v>
      </c>
      <c r="B466" t="s">
        <v>404</v>
      </c>
      <c r="C466" t="s">
        <v>208</v>
      </c>
      <c r="D466">
        <v>124.25</v>
      </c>
      <c r="E466">
        <v>0.25</v>
      </c>
      <c r="G466">
        <v>-4.62</v>
      </c>
      <c r="H466">
        <v>25.27</v>
      </c>
      <c r="I466">
        <v>86.08</v>
      </c>
      <c r="J466">
        <v>146.96</v>
      </c>
      <c r="K466">
        <v>11.6</v>
      </c>
      <c r="L466">
        <v>0.58572999999999997</v>
      </c>
      <c r="M466">
        <v>9.31</v>
      </c>
      <c r="N466">
        <v>4.96</v>
      </c>
      <c r="O466" t="s">
        <v>405</v>
      </c>
    </row>
    <row r="467" spans="1:15" x14ac:dyDescent="0.25">
      <c r="A467" t="s">
        <v>451</v>
      </c>
      <c r="B467" t="s">
        <v>452</v>
      </c>
      <c r="C467" t="s">
        <v>208</v>
      </c>
      <c r="D467">
        <v>133.54</v>
      </c>
      <c r="G467">
        <v>-10.85</v>
      </c>
      <c r="H467">
        <v>52.61</v>
      </c>
      <c r="I467">
        <v>94.26</v>
      </c>
      <c r="J467">
        <v>147.55000000000001</v>
      </c>
      <c r="K467">
        <v>19.350000000000001</v>
      </c>
      <c r="L467">
        <v>0.57180999999999904</v>
      </c>
      <c r="M467">
        <v>11.88</v>
      </c>
      <c r="N467">
        <v>2.5499999999999998</v>
      </c>
      <c r="O467" t="s">
        <v>453</v>
      </c>
    </row>
    <row r="468" spans="1:15" x14ac:dyDescent="0.25">
      <c r="A468" t="s">
        <v>454</v>
      </c>
      <c r="B468" t="s">
        <v>455</v>
      </c>
      <c r="C468" t="s">
        <v>208</v>
      </c>
      <c r="D468">
        <v>47.72</v>
      </c>
      <c r="E468">
        <v>2.2200000000000002</v>
      </c>
      <c r="G468">
        <v>-2.91</v>
      </c>
      <c r="H468">
        <v>28.27</v>
      </c>
      <c r="I468">
        <v>38.19</v>
      </c>
      <c r="J468">
        <v>53.17</v>
      </c>
      <c r="K468">
        <v>58.97</v>
      </c>
      <c r="L468">
        <v>4.8600000000000003</v>
      </c>
      <c r="M468">
        <v>2.5</v>
      </c>
      <c r="N468">
        <v>1.71</v>
      </c>
      <c r="O468" t="s">
        <v>456</v>
      </c>
    </row>
    <row r="469" spans="1:15" x14ac:dyDescent="0.25">
      <c r="A469" t="s">
        <v>469</v>
      </c>
      <c r="B469" t="s">
        <v>470</v>
      </c>
      <c r="C469" t="s">
        <v>164</v>
      </c>
      <c r="D469">
        <v>18.8</v>
      </c>
      <c r="E469">
        <v>2.67</v>
      </c>
      <c r="G469">
        <v>-0.03</v>
      </c>
      <c r="H469">
        <v>13.11</v>
      </c>
      <c r="I469">
        <v>17.940000000000001</v>
      </c>
      <c r="J469">
        <v>31.6</v>
      </c>
      <c r="K469">
        <v>14.05</v>
      </c>
      <c r="L469">
        <v>0.84329999999999905</v>
      </c>
      <c r="M469">
        <v>2.62</v>
      </c>
      <c r="N469">
        <v>1.44</v>
      </c>
      <c r="O469" t="s">
        <v>471</v>
      </c>
    </row>
    <row r="470" spans="1:15" x14ac:dyDescent="0.25">
      <c r="A470" t="s">
        <v>511</v>
      </c>
      <c r="B470" t="s">
        <v>512</v>
      </c>
      <c r="C470" t="s">
        <v>208</v>
      </c>
      <c r="D470">
        <v>43.56</v>
      </c>
      <c r="E470">
        <v>0.55000000000000004</v>
      </c>
      <c r="G470">
        <v>-6.52</v>
      </c>
      <c r="H470">
        <v>11.33</v>
      </c>
      <c r="I470">
        <v>21.15</v>
      </c>
      <c r="J470">
        <v>50.69</v>
      </c>
      <c r="K470">
        <v>22.85</v>
      </c>
      <c r="L470">
        <v>2.3199999999999998</v>
      </c>
      <c r="M470">
        <v>2.2200000000000002</v>
      </c>
      <c r="N470">
        <v>3.88</v>
      </c>
      <c r="O470" t="s">
        <v>513</v>
      </c>
    </row>
    <row r="471" spans="1:15" x14ac:dyDescent="0.25">
      <c r="A471" t="s">
        <v>583</v>
      </c>
      <c r="B471" t="s">
        <v>584</v>
      </c>
      <c r="C471" t="s">
        <v>111</v>
      </c>
      <c r="D471">
        <v>75</v>
      </c>
      <c r="E471">
        <v>4.62</v>
      </c>
      <c r="G471">
        <v>-3.26</v>
      </c>
      <c r="H471">
        <v>45.12</v>
      </c>
      <c r="I471">
        <v>66.709999999999994</v>
      </c>
      <c r="J471">
        <v>82.08</v>
      </c>
      <c r="K471">
        <v>13.45</v>
      </c>
      <c r="L471">
        <v>3.74</v>
      </c>
      <c r="M471">
        <v>1.24</v>
      </c>
      <c r="N471">
        <v>1.66</v>
      </c>
      <c r="O471" t="s">
        <v>585</v>
      </c>
    </row>
    <row r="472" spans="1:15" x14ac:dyDescent="0.25">
      <c r="A472" t="s">
        <v>586</v>
      </c>
      <c r="B472" t="s">
        <v>587</v>
      </c>
      <c r="C472" t="s">
        <v>87</v>
      </c>
      <c r="D472">
        <v>66.14</v>
      </c>
      <c r="G472">
        <v>-0.47</v>
      </c>
      <c r="H472">
        <v>57.91</v>
      </c>
      <c r="I472">
        <v>57.32</v>
      </c>
      <c r="J472">
        <v>83.27</v>
      </c>
      <c r="K472">
        <v>7.69</v>
      </c>
      <c r="L472">
        <v>0.79549999999999998</v>
      </c>
      <c r="M472">
        <v>2.13</v>
      </c>
      <c r="N472">
        <v>1.17</v>
      </c>
      <c r="O472" t="s">
        <v>588</v>
      </c>
    </row>
    <row r="473" spans="1:15" x14ac:dyDescent="0.25">
      <c r="A473" t="s">
        <v>589</v>
      </c>
      <c r="B473" t="s">
        <v>590</v>
      </c>
      <c r="C473" t="s">
        <v>208</v>
      </c>
      <c r="D473">
        <v>99.53</v>
      </c>
      <c r="E473">
        <v>0.68</v>
      </c>
      <c r="G473">
        <v>-1.98</v>
      </c>
      <c r="H473">
        <v>24.24</v>
      </c>
      <c r="I473">
        <v>68.739999999999995</v>
      </c>
      <c r="J473">
        <v>109.37</v>
      </c>
      <c r="K473">
        <v>57.41</v>
      </c>
      <c r="L473">
        <v>2.68</v>
      </c>
      <c r="M473">
        <v>7.65</v>
      </c>
      <c r="N473">
        <v>4.13</v>
      </c>
      <c r="O473" t="s">
        <v>591</v>
      </c>
    </row>
    <row r="474" spans="1:15" x14ac:dyDescent="0.25">
      <c r="A474" t="s">
        <v>592</v>
      </c>
      <c r="B474" t="s">
        <v>593</v>
      </c>
      <c r="C474" t="s">
        <v>208</v>
      </c>
      <c r="D474">
        <v>58.79</v>
      </c>
      <c r="E474">
        <v>0.2</v>
      </c>
      <c r="G474">
        <v>-2.71</v>
      </c>
      <c r="H474">
        <v>33.909999999999997</v>
      </c>
      <c r="I474">
        <v>56.78</v>
      </c>
      <c r="J474">
        <v>80.61</v>
      </c>
      <c r="K474">
        <v>10.16</v>
      </c>
      <c r="L474">
        <v>0.71958</v>
      </c>
      <c r="M474">
        <v>5.59</v>
      </c>
      <c r="N474">
        <v>1.77</v>
      </c>
      <c r="O474" t="s">
        <v>594</v>
      </c>
    </row>
    <row r="475" spans="1:15" x14ac:dyDescent="0.25">
      <c r="A475" t="s">
        <v>652</v>
      </c>
      <c r="B475" t="s">
        <v>653</v>
      </c>
      <c r="C475" t="s">
        <v>94</v>
      </c>
      <c r="D475">
        <v>32.630000000000003</v>
      </c>
      <c r="G475">
        <v>-3.48</v>
      </c>
      <c r="H475">
        <v>50.1</v>
      </c>
      <c r="I475">
        <v>28.6</v>
      </c>
      <c r="J475">
        <v>74.290000000000006</v>
      </c>
      <c r="K475">
        <v>3.39</v>
      </c>
      <c r="L475">
        <v>0.57174000000000003</v>
      </c>
      <c r="M475">
        <v>1.17</v>
      </c>
      <c r="N475">
        <v>0.67</v>
      </c>
      <c r="O475" t="s">
        <v>654</v>
      </c>
    </row>
    <row r="476" spans="1:15" x14ac:dyDescent="0.25">
      <c r="A476" t="s">
        <v>655</v>
      </c>
      <c r="B476" t="s">
        <v>656</v>
      </c>
      <c r="C476" t="s">
        <v>111</v>
      </c>
      <c r="D476">
        <v>31.18</v>
      </c>
      <c r="E476">
        <v>4.54</v>
      </c>
      <c r="G476">
        <v>-14.5</v>
      </c>
      <c r="H476">
        <v>14.11</v>
      </c>
      <c r="I476">
        <v>29.33</v>
      </c>
      <c r="J476">
        <v>36.6</v>
      </c>
      <c r="K476">
        <v>13.8</v>
      </c>
      <c r="L476">
        <v>4.12</v>
      </c>
      <c r="M476">
        <v>0.98</v>
      </c>
      <c r="N476">
        <v>2.2200000000000002</v>
      </c>
      <c r="O476" t="s">
        <v>657</v>
      </c>
    </row>
    <row r="477" spans="1:15" x14ac:dyDescent="0.25">
      <c r="A477" t="s">
        <v>691</v>
      </c>
      <c r="B477" t="s">
        <v>692</v>
      </c>
      <c r="C477" t="s">
        <v>128</v>
      </c>
      <c r="D477">
        <v>12.69</v>
      </c>
      <c r="E477">
        <v>0</v>
      </c>
      <c r="G477">
        <v>-3.15</v>
      </c>
      <c r="H477">
        <v>4.1900000000000004</v>
      </c>
      <c r="I477">
        <v>8.4700000000000006</v>
      </c>
      <c r="J477">
        <v>17.059999999999999</v>
      </c>
      <c r="K477">
        <v>18.34</v>
      </c>
      <c r="L477">
        <v>3.85</v>
      </c>
      <c r="M477">
        <v>1.26</v>
      </c>
      <c r="N477">
        <v>3.08</v>
      </c>
      <c r="O477" t="s">
        <v>693</v>
      </c>
    </row>
    <row r="478" spans="1:15" x14ac:dyDescent="0.25">
      <c r="A478" t="s">
        <v>694</v>
      </c>
      <c r="B478" t="s">
        <v>695</v>
      </c>
      <c r="C478" t="s">
        <v>245</v>
      </c>
      <c r="D478">
        <v>2.62</v>
      </c>
      <c r="E478">
        <v>14.63</v>
      </c>
      <c r="G478">
        <v>-0.51</v>
      </c>
      <c r="H478">
        <v>3.85</v>
      </c>
      <c r="I478">
        <v>2.57</v>
      </c>
      <c r="J478">
        <v>5.75</v>
      </c>
      <c r="K478">
        <v>3.07</v>
      </c>
      <c r="L478">
        <v>3.47</v>
      </c>
      <c r="M478">
        <v>0.36</v>
      </c>
      <c r="N478">
        <v>0.72</v>
      </c>
      <c r="O478" t="s">
        <v>696</v>
      </c>
    </row>
    <row r="479" spans="1:15" x14ac:dyDescent="0.25">
      <c r="A479" t="s">
        <v>736</v>
      </c>
      <c r="B479" t="s">
        <v>737</v>
      </c>
      <c r="C479" t="s">
        <v>208</v>
      </c>
      <c r="D479">
        <v>52.97</v>
      </c>
      <c r="E479">
        <v>1.34</v>
      </c>
      <c r="G479">
        <v>-6.69</v>
      </c>
      <c r="H479">
        <v>10.86</v>
      </c>
      <c r="I479">
        <v>33.26</v>
      </c>
      <c r="J479">
        <v>58.78</v>
      </c>
      <c r="K479">
        <v>45.92</v>
      </c>
      <c r="L479">
        <v>2.16</v>
      </c>
      <c r="M479">
        <v>2.94</v>
      </c>
      <c r="N479">
        <v>4.95</v>
      </c>
      <c r="O479" t="s">
        <v>738</v>
      </c>
    </row>
    <row r="480" spans="1:15" x14ac:dyDescent="0.25">
      <c r="A480" t="s">
        <v>763</v>
      </c>
      <c r="B480" t="s">
        <v>764</v>
      </c>
      <c r="C480" t="s">
        <v>208</v>
      </c>
      <c r="D480">
        <v>68.37</v>
      </c>
      <c r="E480">
        <v>4.04</v>
      </c>
      <c r="G480">
        <v>-1.02</v>
      </c>
      <c r="H480">
        <v>41.23</v>
      </c>
      <c r="I480">
        <v>55.75</v>
      </c>
      <c r="J480">
        <v>85.78</v>
      </c>
      <c r="K480">
        <v>7.42</v>
      </c>
      <c r="L480">
        <v>0.49541000000000002</v>
      </c>
      <c r="M480">
        <v>5.03</v>
      </c>
      <c r="N480">
        <v>1.69</v>
      </c>
      <c r="O480" t="s">
        <v>765</v>
      </c>
    </row>
    <row r="481" spans="1:15" x14ac:dyDescent="0.25">
      <c r="A481" t="s">
        <v>769</v>
      </c>
      <c r="B481" t="s">
        <v>770</v>
      </c>
      <c r="C481" t="s">
        <v>208</v>
      </c>
      <c r="D481">
        <v>49.51</v>
      </c>
      <c r="E481">
        <v>1.96</v>
      </c>
      <c r="G481">
        <v>-19.920000000000002</v>
      </c>
      <c r="H481">
        <v>45.92</v>
      </c>
      <c r="I481">
        <v>45.37</v>
      </c>
      <c r="J481">
        <v>65.56</v>
      </c>
      <c r="K481">
        <v>15.67</v>
      </c>
      <c r="L481">
        <v>0.93600000000000005</v>
      </c>
      <c r="M481">
        <v>3.44</v>
      </c>
      <c r="N481">
        <v>1.1100000000000001</v>
      </c>
      <c r="O481" t="s">
        <v>771</v>
      </c>
    </row>
    <row r="482" spans="1:15" x14ac:dyDescent="0.25">
      <c r="A482" t="s">
        <v>855</v>
      </c>
      <c r="B482" t="s">
        <v>856</v>
      </c>
      <c r="C482" t="s">
        <v>83</v>
      </c>
      <c r="D482">
        <v>41.47</v>
      </c>
      <c r="E482">
        <v>2.66</v>
      </c>
      <c r="G482">
        <v>-1.34</v>
      </c>
      <c r="H482">
        <v>20.86</v>
      </c>
      <c r="I482">
        <v>36.29</v>
      </c>
      <c r="J482">
        <v>48.97</v>
      </c>
      <c r="K482">
        <v>38.93</v>
      </c>
      <c r="L482">
        <v>3.76</v>
      </c>
      <c r="M482">
        <v>0.98</v>
      </c>
      <c r="N482">
        <v>2</v>
      </c>
      <c r="O482" t="s">
        <v>857</v>
      </c>
    </row>
    <row r="483" spans="1:15" x14ac:dyDescent="0.25">
      <c r="A483" t="s">
        <v>953</v>
      </c>
      <c r="B483" t="s">
        <v>954</v>
      </c>
      <c r="C483" t="s">
        <v>208</v>
      </c>
      <c r="D483">
        <v>16.28</v>
      </c>
      <c r="E483">
        <v>1.24</v>
      </c>
      <c r="G483">
        <v>-2.61</v>
      </c>
      <c r="H483">
        <v>20.71</v>
      </c>
      <c r="I483">
        <v>9.65</v>
      </c>
      <c r="J483">
        <v>19.28</v>
      </c>
      <c r="K483">
        <v>13.79</v>
      </c>
      <c r="L483">
        <v>1.2</v>
      </c>
      <c r="M483">
        <v>3.41</v>
      </c>
      <c r="N483">
        <v>0.8</v>
      </c>
      <c r="O483" t="s">
        <v>955</v>
      </c>
    </row>
    <row r="484" spans="1:15" x14ac:dyDescent="0.25">
      <c r="A484" t="s">
        <v>1004</v>
      </c>
      <c r="B484" t="s">
        <v>1005</v>
      </c>
      <c r="C484" t="s">
        <v>94</v>
      </c>
      <c r="D484">
        <v>25.64</v>
      </c>
      <c r="E484">
        <v>0</v>
      </c>
      <c r="G484">
        <v>-0.3</v>
      </c>
      <c r="H484">
        <v>11.8</v>
      </c>
      <c r="I484">
        <v>9.35</v>
      </c>
      <c r="J484">
        <v>25.92</v>
      </c>
      <c r="K484">
        <v>28.27</v>
      </c>
      <c r="L484">
        <v>3.39</v>
      </c>
      <c r="M484">
        <v>2.1800000000000002</v>
      </c>
      <c r="N484">
        <v>2.1800000000000002</v>
      </c>
      <c r="O484" t="s">
        <v>1006</v>
      </c>
    </row>
    <row r="485" spans="1:15" x14ac:dyDescent="0.25">
      <c r="A485" t="s">
        <v>62</v>
      </c>
      <c r="B485" t="s">
        <v>1013</v>
      </c>
      <c r="C485" t="s">
        <v>107</v>
      </c>
      <c r="D485">
        <v>227.3</v>
      </c>
      <c r="G485">
        <v>49.9</v>
      </c>
      <c r="H485">
        <v>77.88</v>
      </c>
      <c r="I485">
        <v>175.52</v>
      </c>
      <c r="J485">
        <v>233.7</v>
      </c>
      <c r="K485">
        <v>16.86</v>
      </c>
      <c r="L485">
        <v>1.7</v>
      </c>
      <c r="M485">
        <v>1.89</v>
      </c>
      <c r="N485">
        <v>2.93</v>
      </c>
      <c r="O485" t="s">
        <v>1014</v>
      </c>
    </row>
    <row r="486" spans="1:15" x14ac:dyDescent="0.25">
      <c r="A486" t="s">
        <v>1035</v>
      </c>
      <c r="B486" t="s">
        <v>1036</v>
      </c>
      <c r="C486" t="s">
        <v>208</v>
      </c>
      <c r="D486">
        <v>27.74</v>
      </c>
      <c r="E486">
        <v>3.57</v>
      </c>
      <c r="G486">
        <v>-1.6</v>
      </c>
      <c r="H486">
        <v>28.55</v>
      </c>
      <c r="I486">
        <v>21.35</v>
      </c>
      <c r="J486">
        <v>37.479999999999997</v>
      </c>
      <c r="K486">
        <v>4.78</v>
      </c>
      <c r="L486">
        <v>0.88273000000000001</v>
      </c>
      <c r="M486">
        <v>2.69</v>
      </c>
      <c r="N486">
        <v>0.99</v>
      </c>
      <c r="O486" t="s">
        <v>1037</v>
      </c>
    </row>
    <row r="487" spans="1:15" x14ac:dyDescent="0.25">
      <c r="A487" t="s">
        <v>1044</v>
      </c>
      <c r="B487" t="s">
        <v>1045</v>
      </c>
      <c r="C487" t="s">
        <v>208</v>
      </c>
      <c r="D487">
        <v>39.299999999999997</v>
      </c>
      <c r="E487">
        <v>0.5</v>
      </c>
      <c r="G487">
        <v>-6.41</v>
      </c>
      <c r="H487">
        <v>36.82</v>
      </c>
      <c r="I487">
        <v>26.86</v>
      </c>
      <c r="J487">
        <v>43.63</v>
      </c>
      <c r="K487">
        <v>14.88</v>
      </c>
      <c r="L487">
        <v>-0.73599999999999999</v>
      </c>
      <c r="M487">
        <v>2.08</v>
      </c>
      <c r="N487">
        <v>1.08</v>
      </c>
      <c r="O487" t="s">
        <v>1046</v>
      </c>
    </row>
    <row r="488" spans="1:15" x14ac:dyDescent="0.25">
      <c r="A488" t="s">
        <v>1059</v>
      </c>
      <c r="B488" t="s">
        <v>1060</v>
      </c>
      <c r="C488" t="s">
        <v>208</v>
      </c>
      <c r="D488">
        <v>35.86</v>
      </c>
      <c r="G488">
        <v>-6.37</v>
      </c>
      <c r="H488">
        <v>4.75</v>
      </c>
      <c r="I488">
        <v>29.22</v>
      </c>
      <c r="J488">
        <v>50</v>
      </c>
      <c r="K488">
        <v>7.08</v>
      </c>
      <c r="L488">
        <v>0.53600000000000003</v>
      </c>
      <c r="M488">
        <v>4.8499999999999996</v>
      </c>
      <c r="N488">
        <v>7.62</v>
      </c>
      <c r="O488" t="s">
        <v>1061</v>
      </c>
    </row>
    <row r="489" spans="1:15" x14ac:dyDescent="0.25">
      <c r="A489" t="s">
        <v>1062</v>
      </c>
      <c r="B489" t="s">
        <v>1063</v>
      </c>
      <c r="C489" t="s">
        <v>128</v>
      </c>
      <c r="D489">
        <v>32.979999999999997</v>
      </c>
      <c r="E489">
        <v>0.59</v>
      </c>
      <c r="G489">
        <v>-1.18</v>
      </c>
      <c r="H489">
        <v>20.170000000000002</v>
      </c>
      <c r="I489">
        <v>24.59</v>
      </c>
      <c r="J489">
        <v>46.07</v>
      </c>
      <c r="K489">
        <v>17.52</v>
      </c>
      <c r="L489">
        <v>2.59</v>
      </c>
      <c r="M489">
        <v>2.61</v>
      </c>
      <c r="N489">
        <v>1.63</v>
      </c>
      <c r="O489" t="s">
        <v>1064</v>
      </c>
    </row>
    <row r="490" spans="1:15" x14ac:dyDescent="0.25">
      <c r="A490" t="s">
        <v>1065</v>
      </c>
      <c r="B490" t="s">
        <v>1066</v>
      </c>
      <c r="C490" t="s">
        <v>107</v>
      </c>
      <c r="D490">
        <v>12.66</v>
      </c>
      <c r="E490">
        <v>1.55</v>
      </c>
      <c r="G490">
        <v>-0.63</v>
      </c>
      <c r="H490">
        <v>18.84</v>
      </c>
      <c r="I490">
        <v>10.54</v>
      </c>
      <c r="J490">
        <v>14.68</v>
      </c>
      <c r="K490">
        <v>7.36</v>
      </c>
      <c r="L490">
        <v>0.66900000000000004</v>
      </c>
      <c r="M490">
        <v>0.92</v>
      </c>
      <c r="N490">
        <v>0.69</v>
      </c>
      <c r="O490" t="s">
        <v>1067</v>
      </c>
    </row>
    <row r="491" spans="1:15" x14ac:dyDescent="0.25">
      <c r="A491" t="s">
        <v>1068</v>
      </c>
      <c r="B491" t="s">
        <v>1069</v>
      </c>
      <c r="C491" t="s">
        <v>107</v>
      </c>
      <c r="D491">
        <v>13</v>
      </c>
      <c r="E491">
        <v>1.51</v>
      </c>
      <c r="G491">
        <v>-0.63</v>
      </c>
      <c r="H491">
        <v>18.84</v>
      </c>
      <c r="I491">
        <v>10.9</v>
      </c>
      <c r="J491">
        <v>15.22</v>
      </c>
      <c r="K491">
        <v>7.56</v>
      </c>
      <c r="L491">
        <v>0.66900000000000004</v>
      </c>
      <c r="M491">
        <v>0.94</v>
      </c>
      <c r="N491">
        <v>0.7</v>
      </c>
      <c r="O491" t="s">
        <v>1070</v>
      </c>
    </row>
    <row r="492" spans="1:15" x14ac:dyDescent="0.25">
      <c r="A492" t="s">
        <v>1083</v>
      </c>
      <c r="B492" t="s">
        <v>1084</v>
      </c>
      <c r="C492" t="s">
        <v>208</v>
      </c>
      <c r="D492">
        <v>35.880000000000003</v>
      </c>
      <c r="E492">
        <v>1.0900000000000001</v>
      </c>
      <c r="G492">
        <v>-2.3199999999999998</v>
      </c>
      <c r="H492">
        <v>21.5</v>
      </c>
      <c r="I492">
        <v>28.82</v>
      </c>
      <c r="J492">
        <v>42.03</v>
      </c>
      <c r="K492">
        <v>15.5</v>
      </c>
      <c r="L492">
        <v>0.85199999999999998</v>
      </c>
      <c r="M492">
        <v>4.6900000000000004</v>
      </c>
      <c r="N492">
        <v>1.71</v>
      </c>
      <c r="O492" t="s">
        <v>1085</v>
      </c>
    </row>
    <row r="493" spans="1:15" x14ac:dyDescent="0.25">
      <c r="A493" t="s">
        <v>1098</v>
      </c>
      <c r="B493" t="s">
        <v>1099</v>
      </c>
      <c r="C493" t="s">
        <v>111</v>
      </c>
      <c r="D493">
        <v>17.100000000000001</v>
      </c>
      <c r="E493">
        <v>0.69</v>
      </c>
      <c r="G493">
        <v>-2.2200000000000002</v>
      </c>
      <c r="H493">
        <v>6.47</v>
      </c>
      <c r="I493">
        <v>9.84</v>
      </c>
      <c r="J493">
        <v>18.32</v>
      </c>
      <c r="K493">
        <v>5.4</v>
      </c>
      <c r="L493">
        <v>2.75</v>
      </c>
      <c r="M493">
        <v>0.44</v>
      </c>
      <c r="N493">
        <v>2.68</v>
      </c>
      <c r="O493" t="s">
        <v>1100</v>
      </c>
    </row>
    <row r="494" spans="1:15" x14ac:dyDescent="0.25">
      <c r="A494" t="s">
        <v>1110</v>
      </c>
      <c r="B494" t="s">
        <v>1111</v>
      </c>
      <c r="C494" t="s">
        <v>208</v>
      </c>
      <c r="D494">
        <v>64.7</v>
      </c>
      <c r="E494">
        <v>4.6900000000000004</v>
      </c>
      <c r="G494">
        <v>-0.75</v>
      </c>
      <c r="H494">
        <v>28.13</v>
      </c>
      <c r="I494">
        <v>64.19</v>
      </c>
      <c r="J494">
        <v>78.48</v>
      </c>
      <c r="K494">
        <v>49.45</v>
      </c>
      <c r="L494">
        <v>2.69</v>
      </c>
      <c r="M494">
        <v>4.9000000000000004</v>
      </c>
      <c r="N494">
        <v>2.2999999999999998</v>
      </c>
      <c r="O494" t="s">
        <v>1112</v>
      </c>
    </row>
    <row r="495" spans="1:15" x14ac:dyDescent="0.25">
      <c r="A495" t="s">
        <v>1149</v>
      </c>
      <c r="B495" t="s">
        <v>1150</v>
      </c>
      <c r="C495" t="s">
        <v>87</v>
      </c>
      <c r="D495">
        <v>70.3</v>
      </c>
      <c r="E495">
        <v>0.88</v>
      </c>
      <c r="G495">
        <v>-10.08</v>
      </c>
      <c r="H495">
        <v>60.47</v>
      </c>
      <c r="I495">
        <v>69</v>
      </c>
      <c r="J495">
        <v>140.65</v>
      </c>
      <c r="K495">
        <v>10.08</v>
      </c>
      <c r="L495">
        <v>1.34</v>
      </c>
      <c r="M495">
        <v>1.76</v>
      </c>
      <c r="N495">
        <v>1.18</v>
      </c>
      <c r="O495" t="s">
        <v>1151</v>
      </c>
    </row>
    <row r="496" spans="1:15" x14ac:dyDescent="0.25">
      <c r="A496" t="s">
        <v>1167</v>
      </c>
      <c r="B496" t="s">
        <v>1168</v>
      </c>
      <c r="C496" t="s">
        <v>208</v>
      </c>
      <c r="D496">
        <v>193.94</v>
      </c>
      <c r="E496">
        <v>0.04</v>
      </c>
      <c r="G496">
        <v>-3.35</v>
      </c>
      <c r="H496">
        <v>61.3</v>
      </c>
      <c r="I496">
        <v>124.3</v>
      </c>
      <c r="J496">
        <v>199.83</v>
      </c>
      <c r="K496">
        <v>32.93</v>
      </c>
      <c r="L496">
        <v>0.77600000000000002</v>
      </c>
      <c r="M496">
        <v>8.34</v>
      </c>
      <c r="N496">
        <v>3.16</v>
      </c>
      <c r="O496" t="s">
        <v>1169</v>
      </c>
    </row>
    <row r="497" spans="1:15" x14ac:dyDescent="0.25">
      <c r="A497" t="s">
        <v>1215</v>
      </c>
      <c r="B497" t="s">
        <v>1216</v>
      </c>
      <c r="C497" t="s">
        <v>94</v>
      </c>
      <c r="D497">
        <v>66.89</v>
      </c>
      <c r="G497">
        <v>-0.75</v>
      </c>
      <c r="H497">
        <v>38.49</v>
      </c>
      <c r="I497">
        <v>43.79</v>
      </c>
      <c r="J497">
        <v>68.66</v>
      </c>
      <c r="K497">
        <v>8.4600000000000009</v>
      </c>
      <c r="L497">
        <v>0.83108000000000004</v>
      </c>
      <c r="M497">
        <v>2.8</v>
      </c>
      <c r="N497">
        <v>1.73</v>
      </c>
      <c r="O497" t="s">
        <v>1217</v>
      </c>
    </row>
    <row r="498" spans="1:15" x14ac:dyDescent="0.25">
      <c r="A498" t="s">
        <v>1227</v>
      </c>
      <c r="B498" t="s">
        <v>1228</v>
      </c>
      <c r="C498" t="s">
        <v>208</v>
      </c>
      <c r="D498">
        <v>27.91</v>
      </c>
      <c r="E498">
        <v>0.28999999999999998</v>
      </c>
      <c r="G498">
        <v>-2.75</v>
      </c>
      <c r="H498">
        <v>22.16</v>
      </c>
      <c r="I498">
        <v>27.07</v>
      </c>
      <c r="J498">
        <v>46.96</v>
      </c>
      <c r="K498">
        <v>6.81</v>
      </c>
      <c r="L498">
        <v>1.157E-2</v>
      </c>
      <c r="M498">
        <v>5.0999999999999996</v>
      </c>
      <c r="N498">
        <v>1.28</v>
      </c>
      <c r="O498" t="s">
        <v>1229</v>
      </c>
    </row>
    <row r="499" spans="1:15" x14ac:dyDescent="0.25">
      <c r="A499" t="s">
        <v>1284</v>
      </c>
      <c r="B499" t="s">
        <v>1285</v>
      </c>
      <c r="C499" t="s">
        <v>208</v>
      </c>
      <c r="D499">
        <v>79.95</v>
      </c>
      <c r="E499">
        <v>2.38</v>
      </c>
      <c r="G499">
        <v>-1.24</v>
      </c>
      <c r="H499">
        <v>29.52</v>
      </c>
      <c r="I499">
        <v>71.34</v>
      </c>
      <c r="J499">
        <v>87.84</v>
      </c>
      <c r="K499">
        <v>111.25</v>
      </c>
      <c r="L499">
        <v>6.38</v>
      </c>
      <c r="M499">
        <v>4.04</v>
      </c>
      <c r="N499">
        <v>2.73</v>
      </c>
      <c r="O499" t="s">
        <v>1286</v>
      </c>
    </row>
    <row r="500" spans="1:15" x14ac:dyDescent="0.25">
      <c r="A500" t="s">
        <v>1323</v>
      </c>
      <c r="B500" t="s">
        <v>1324</v>
      </c>
      <c r="C500" t="s">
        <v>208</v>
      </c>
      <c r="D500">
        <v>7.61</v>
      </c>
      <c r="E500">
        <v>0</v>
      </c>
      <c r="G500">
        <v>-6.32</v>
      </c>
      <c r="H500">
        <v>1.86</v>
      </c>
      <c r="I500">
        <v>6.62</v>
      </c>
      <c r="J500">
        <v>15.59</v>
      </c>
      <c r="K500">
        <v>3.74</v>
      </c>
      <c r="L500">
        <v>0.30099999999999999</v>
      </c>
      <c r="M500">
        <v>1.6</v>
      </c>
      <c r="N500">
        <v>4.26</v>
      </c>
      <c r="O500" t="s">
        <v>1325</v>
      </c>
    </row>
    <row r="501" spans="1:15" x14ac:dyDescent="0.25">
      <c r="A501" t="s">
        <v>1329</v>
      </c>
      <c r="B501" t="s">
        <v>1330</v>
      </c>
      <c r="C501" t="s">
        <v>107</v>
      </c>
      <c r="D501">
        <v>8.7799999999999994</v>
      </c>
      <c r="E501">
        <v>5.34</v>
      </c>
      <c r="G501">
        <v>-0.71</v>
      </c>
      <c r="H501">
        <v>7.14</v>
      </c>
      <c r="I501">
        <v>7.24</v>
      </c>
      <c r="J501">
        <v>11.37</v>
      </c>
      <c r="K501">
        <v>5.71</v>
      </c>
      <c r="L501">
        <v>1.36</v>
      </c>
      <c r="M501">
        <v>0.28000000000000003</v>
      </c>
      <c r="N501">
        <v>1.24</v>
      </c>
      <c r="O501" t="s">
        <v>1331</v>
      </c>
    </row>
    <row r="502" spans="1:15" x14ac:dyDescent="0.25">
      <c r="A502" t="s">
        <v>1502</v>
      </c>
      <c r="B502" t="s">
        <v>1503</v>
      </c>
      <c r="C502" t="s">
        <v>87</v>
      </c>
      <c r="D502">
        <v>91.32</v>
      </c>
      <c r="G502">
        <v>-0.46</v>
      </c>
      <c r="H502">
        <v>4.66</v>
      </c>
      <c r="I502">
        <v>71.459999999999994</v>
      </c>
      <c r="J502">
        <v>103.73</v>
      </c>
      <c r="K502">
        <v>22.69</v>
      </c>
      <c r="L502">
        <v>6.3399999999999998E-2</v>
      </c>
      <c r="M502">
        <v>13.27</v>
      </c>
      <c r="N502">
        <v>19.52</v>
      </c>
      <c r="O502" t="s">
        <v>1504</v>
      </c>
    </row>
    <row r="503" spans="1:15" x14ac:dyDescent="0.25">
      <c r="A503" t="s">
        <v>1538</v>
      </c>
      <c r="B503" t="s">
        <v>1539</v>
      </c>
      <c r="C503" t="s">
        <v>94</v>
      </c>
      <c r="D503">
        <v>76.8</v>
      </c>
      <c r="E503">
        <v>2.58</v>
      </c>
      <c r="G503">
        <v>-1.59</v>
      </c>
      <c r="H503">
        <v>37.26</v>
      </c>
      <c r="I503">
        <v>34.99</v>
      </c>
      <c r="J503">
        <v>81.67</v>
      </c>
      <c r="K503">
        <v>22.12</v>
      </c>
      <c r="L503">
        <v>2.89</v>
      </c>
      <c r="M503">
        <v>1.39</v>
      </c>
      <c r="N503">
        <v>2.06</v>
      </c>
      <c r="O503" t="s">
        <v>1540</v>
      </c>
    </row>
    <row r="504" spans="1:15" x14ac:dyDescent="0.25">
      <c r="A504" t="s">
        <v>1556</v>
      </c>
      <c r="B504" t="s">
        <v>1557</v>
      </c>
      <c r="C504" t="s">
        <v>208</v>
      </c>
      <c r="D504">
        <v>29.42</v>
      </c>
      <c r="E504">
        <v>4.05</v>
      </c>
      <c r="G504">
        <v>-0.56999999999999995</v>
      </c>
      <c r="H504">
        <v>6.19</v>
      </c>
      <c r="I504">
        <v>14.6</v>
      </c>
      <c r="J504">
        <v>32.69</v>
      </c>
      <c r="K504">
        <v>24.3</v>
      </c>
      <c r="L504">
        <v>3.43</v>
      </c>
      <c r="M504">
        <v>3.29</v>
      </c>
      <c r="N504">
        <v>4.82</v>
      </c>
      <c r="O504" t="s">
        <v>1558</v>
      </c>
    </row>
    <row r="505" spans="1:15" x14ac:dyDescent="0.25">
      <c r="A505" t="s">
        <v>1571</v>
      </c>
      <c r="B505" t="s">
        <v>1572</v>
      </c>
      <c r="C505" t="s">
        <v>94</v>
      </c>
      <c r="D505">
        <v>7.36</v>
      </c>
      <c r="E505">
        <v>3.4</v>
      </c>
      <c r="G505">
        <v>-0.49</v>
      </c>
      <c r="H505">
        <v>4.74</v>
      </c>
      <c r="I505">
        <v>6.46</v>
      </c>
      <c r="J505">
        <v>11.39</v>
      </c>
      <c r="K505">
        <v>7.48</v>
      </c>
      <c r="L505">
        <v>1.52</v>
      </c>
      <c r="M505">
        <v>0.7</v>
      </c>
      <c r="N505">
        <v>1.57</v>
      </c>
      <c r="O505" t="s">
        <v>1573</v>
      </c>
    </row>
    <row r="506" spans="1:15" x14ac:dyDescent="0.25">
      <c r="A506" t="s">
        <v>1583</v>
      </c>
      <c r="B506" t="s">
        <v>1584</v>
      </c>
      <c r="C506" t="s">
        <v>94</v>
      </c>
      <c r="D506">
        <v>45.73</v>
      </c>
      <c r="G506">
        <v>-0.23</v>
      </c>
      <c r="H506">
        <v>32.5</v>
      </c>
      <c r="I506">
        <v>32.090000000000003</v>
      </c>
      <c r="J506">
        <v>46.72</v>
      </c>
      <c r="K506">
        <v>43.74</v>
      </c>
      <c r="L506">
        <v>0.2268</v>
      </c>
      <c r="M506">
        <v>8.4499999999999993</v>
      </c>
      <c r="N506">
        <v>1.4</v>
      </c>
      <c r="O506" t="s">
        <v>1585</v>
      </c>
    </row>
  </sheetData>
  <sortState ref="A2:O506">
    <sortCondition descending="1" ref="F2:F506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163160-43A7-477B-927E-C2D697ABE8BE}">
  <dimension ref="A1:B13"/>
  <sheetViews>
    <sheetView workbookViewId="0">
      <selection activeCell="B16" sqref="B16"/>
    </sheetView>
  </sheetViews>
  <sheetFormatPr defaultRowHeight="15" x14ac:dyDescent="0.25"/>
  <cols>
    <col min="1" max="1" width="27.7109375" bestFit="1" customWidth="1"/>
    <col min="2" max="2" width="24.140625" bestFit="1" customWidth="1"/>
  </cols>
  <sheetData>
    <row r="1" spans="1:2" x14ac:dyDescent="0.25">
      <c r="A1" s="46" t="s">
        <v>0</v>
      </c>
      <c r="B1" t="s">
        <v>1623</v>
      </c>
    </row>
    <row r="2" spans="1:2" x14ac:dyDescent="0.25">
      <c r="A2" s="47" t="s">
        <v>186</v>
      </c>
      <c r="B2" s="38">
        <v>40.878333333333323</v>
      </c>
    </row>
    <row r="3" spans="1:2" x14ac:dyDescent="0.25">
      <c r="A3" s="47" t="s">
        <v>94</v>
      </c>
      <c r="B3" s="38">
        <v>39.352833333333358</v>
      </c>
    </row>
    <row r="4" spans="1:2" x14ac:dyDescent="0.25">
      <c r="A4" s="47" t="s">
        <v>87</v>
      </c>
      <c r="B4" s="38">
        <v>34.32578947368421</v>
      </c>
    </row>
    <row r="5" spans="1:2" x14ac:dyDescent="0.25">
      <c r="A5" s="47" t="s">
        <v>128</v>
      </c>
      <c r="B5" s="38">
        <v>31.134545454545449</v>
      </c>
    </row>
    <row r="6" spans="1:2" x14ac:dyDescent="0.25">
      <c r="A6" s="47" t="s">
        <v>107</v>
      </c>
      <c r="B6" s="38">
        <v>29.521829268292681</v>
      </c>
    </row>
    <row r="7" spans="1:2" x14ac:dyDescent="0.25">
      <c r="A7" s="47" t="s">
        <v>208</v>
      </c>
      <c r="B7" s="38">
        <v>29.011111111111113</v>
      </c>
    </row>
    <row r="8" spans="1:2" x14ac:dyDescent="0.25">
      <c r="A8" s="47" t="s">
        <v>164</v>
      </c>
      <c r="B8" s="38">
        <v>24.712857142857143</v>
      </c>
    </row>
    <row r="9" spans="1:2" x14ac:dyDescent="0.25">
      <c r="A9" s="47" t="s">
        <v>83</v>
      </c>
      <c r="B9" s="38">
        <v>24.189841269841253</v>
      </c>
    </row>
    <row r="10" spans="1:2" x14ac:dyDescent="0.25">
      <c r="A10" s="47" t="s">
        <v>111</v>
      </c>
      <c r="B10" s="38">
        <v>23.292083333333334</v>
      </c>
    </row>
    <row r="11" spans="1:2" x14ac:dyDescent="0.25">
      <c r="A11" s="47" t="s">
        <v>118</v>
      </c>
      <c r="B11" s="38">
        <v>23.124761904761918</v>
      </c>
    </row>
    <row r="12" spans="1:2" x14ac:dyDescent="0.25">
      <c r="A12" s="47" t="s">
        <v>245</v>
      </c>
      <c r="B12" s="38">
        <v>21.102499999999999</v>
      </c>
    </row>
    <row r="13" spans="1:2" x14ac:dyDescent="0.25">
      <c r="A13" s="47" t="s">
        <v>1610</v>
      </c>
      <c r="B13" s="38">
        <v>29.844387527839636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8"/>
  <sheetViews>
    <sheetView workbookViewId="0">
      <selection activeCell="D23" sqref="D23"/>
    </sheetView>
  </sheetViews>
  <sheetFormatPr defaultRowHeight="15" x14ac:dyDescent="0.25"/>
  <cols>
    <col min="1" max="1" width="18.7109375" bestFit="1" customWidth="1"/>
    <col min="2" max="3" width="15.7109375" customWidth="1"/>
    <col min="5" max="6" width="15.7109375" customWidth="1"/>
    <col min="8" max="9" width="15.7109375" customWidth="1"/>
  </cols>
  <sheetData>
    <row r="1" spans="1:9" ht="21" x14ac:dyDescent="0.35">
      <c r="A1" s="28"/>
      <c r="B1" s="29" t="s">
        <v>30</v>
      </c>
      <c r="C1" s="29" t="s">
        <v>31</v>
      </c>
      <c r="E1" s="29" t="s">
        <v>30</v>
      </c>
      <c r="F1" s="29" t="s">
        <v>6</v>
      </c>
      <c r="H1" s="29" t="s">
        <v>31</v>
      </c>
      <c r="I1" s="29" t="s">
        <v>6</v>
      </c>
    </row>
    <row r="2" spans="1:9" ht="21" x14ac:dyDescent="0.35">
      <c r="A2" s="29" t="s">
        <v>9</v>
      </c>
      <c r="B2" s="48">
        <v>3.5000000000000001E-3</v>
      </c>
      <c r="C2" s="30">
        <v>3.3E-3</v>
      </c>
      <c r="D2" s="33"/>
      <c r="E2" s="30">
        <v>3.5000000000000001E-3</v>
      </c>
      <c r="F2" s="30">
        <v>1.6000000000000001E-3</v>
      </c>
      <c r="H2" s="30">
        <v>3.3E-3</v>
      </c>
      <c r="I2" s="30">
        <v>1.6000000000000001E-3</v>
      </c>
    </row>
    <row r="3" spans="1:9" ht="21" x14ac:dyDescent="0.35">
      <c r="A3" s="29" t="s">
        <v>10</v>
      </c>
      <c r="B3" s="30">
        <v>1.0699999999999999E-2</v>
      </c>
      <c r="C3" s="30">
        <v>1.04E-2</v>
      </c>
      <c r="E3" s="30">
        <v>1.0699999999999999E-2</v>
      </c>
      <c r="F3" s="30">
        <v>1.5900000000000001E-2</v>
      </c>
      <c r="H3" s="30">
        <v>1.04E-2</v>
      </c>
      <c r="I3" s="30">
        <v>1.5900000000000001E-2</v>
      </c>
    </row>
    <row r="4" spans="1:9" ht="21" x14ac:dyDescent="0.35">
      <c r="A4" s="29" t="s">
        <v>36</v>
      </c>
      <c r="B4" s="28">
        <v>156</v>
      </c>
      <c r="C4" s="28">
        <v>156</v>
      </c>
      <c r="E4" s="28">
        <v>156</v>
      </c>
      <c r="F4" s="28">
        <v>156</v>
      </c>
      <c r="H4" s="28">
        <v>156</v>
      </c>
      <c r="I4" s="28">
        <v>156</v>
      </c>
    </row>
    <row r="5" spans="1:9" ht="21" x14ac:dyDescent="0.35">
      <c r="A5" s="29" t="s">
        <v>37</v>
      </c>
      <c r="B5" s="49">
        <f>B3/SQRT(B4)</f>
        <v>8.5668562285721615E-4</v>
      </c>
      <c r="C5" s="49">
        <f>C3/SQRT(C4)</f>
        <v>8.3266639978645299E-4</v>
      </c>
      <c r="D5" s="50"/>
      <c r="E5" s="49">
        <f>E3/SQRT(E4)</f>
        <v>8.5668562285721615E-4</v>
      </c>
      <c r="F5" s="49">
        <f>F3/SQRT(F4)</f>
        <v>1.2730188227504428E-3</v>
      </c>
      <c r="G5" s="50"/>
      <c r="H5" s="49">
        <f>H3/SQRT(H4)</f>
        <v>8.3266639978645299E-4</v>
      </c>
      <c r="I5" s="49">
        <f>I3/SQRT(I4)</f>
        <v>1.2730188227504428E-3</v>
      </c>
    </row>
    <row r="6" spans="1:9" ht="21" x14ac:dyDescent="0.35">
      <c r="A6" s="29" t="s">
        <v>11</v>
      </c>
      <c r="B6" s="30">
        <f>B2/B3</f>
        <v>0.32710280373831779</v>
      </c>
      <c r="C6" s="30">
        <f>C2/C3</f>
        <v>0.31730769230769235</v>
      </c>
      <c r="E6" s="30">
        <f>E2/E3</f>
        <v>0.32710280373831779</v>
      </c>
      <c r="F6" s="30">
        <f>F2/F3</f>
        <v>0.10062893081761007</v>
      </c>
      <c r="H6" s="30">
        <f>H2/H3</f>
        <v>0.31730769230769235</v>
      </c>
      <c r="I6" s="30">
        <f>I2/I3</f>
        <v>0.10062893081761007</v>
      </c>
    </row>
    <row r="8" spans="1:9" ht="21" x14ac:dyDescent="0.35">
      <c r="A8" s="29" t="s">
        <v>38</v>
      </c>
      <c r="B8" s="31">
        <f>SQRT(B5^2+C5^2)</f>
        <v>1.1946730053632205E-3</v>
      </c>
      <c r="E8" s="31">
        <f>SQRT(E5^2+F5^2)</f>
        <v>1.5344338302732965E-3</v>
      </c>
      <c r="H8" s="31">
        <f>SQRT(H5^2+I5^2)</f>
        <v>1.5211542513533123E-3</v>
      </c>
    </row>
    <row r="9" spans="1:9" ht="21" x14ac:dyDescent="0.35">
      <c r="A9" s="29" t="s">
        <v>39</v>
      </c>
      <c r="B9" s="31">
        <f>(B2-C2)</f>
        <v>2.0000000000000009E-4</v>
      </c>
      <c r="C9" s="34" t="s">
        <v>43</v>
      </c>
      <c r="E9" s="31">
        <f>E2-F2</f>
        <v>1.9E-3</v>
      </c>
      <c r="F9" s="34" t="s">
        <v>43</v>
      </c>
      <c r="H9" s="31">
        <f>H2-I2</f>
        <v>1.6999999999999999E-3</v>
      </c>
      <c r="I9" s="34" t="s">
        <v>43</v>
      </c>
    </row>
    <row r="10" spans="1:9" ht="21" x14ac:dyDescent="0.35">
      <c r="A10" s="29" t="s">
        <v>40</v>
      </c>
      <c r="B10" s="32">
        <f>B9/B8</f>
        <v>0.16740982603787335</v>
      </c>
      <c r="E10" s="32">
        <f>E9/E8</f>
        <v>1.2382417296297441</v>
      </c>
      <c r="H10" s="32">
        <f>H9/H8</f>
        <v>1.1175723950990344</v>
      </c>
    </row>
    <row r="11" spans="1:9" ht="21" x14ac:dyDescent="0.35">
      <c r="A11" s="29" t="s">
        <v>41</v>
      </c>
      <c r="B11" s="31">
        <f>NORMDIST(0,B9,B8,TRUE)</f>
        <v>0.43352379711083289</v>
      </c>
      <c r="E11" s="31">
        <f>NORMDIST(0,E9,E8,TRUE)</f>
        <v>0.10781322138251812</v>
      </c>
      <c r="H11" s="31">
        <f>NORMDIST(0,H9,H8,TRUE)</f>
        <v>0.13187483205324732</v>
      </c>
    </row>
    <row r="12" spans="1:9" ht="21" x14ac:dyDescent="0.35">
      <c r="A12" s="29" t="s">
        <v>42</v>
      </c>
      <c r="B12" s="31">
        <f>1-B11</f>
        <v>0.56647620288916711</v>
      </c>
      <c r="E12" s="31">
        <f>1-E11</f>
        <v>0.89218677861748186</v>
      </c>
      <c r="H12" s="31">
        <f>1-H11</f>
        <v>0.86812516794675265</v>
      </c>
    </row>
    <row r="14" spans="1:9" ht="21" x14ac:dyDescent="0.35">
      <c r="A14" s="33" t="s">
        <v>44</v>
      </c>
    </row>
    <row r="15" spans="1:9" ht="21" x14ac:dyDescent="0.35">
      <c r="A15" s="33" t="s">
        <v>45</v>
      </c>
    </row>
    <row r="16" spans="1:9" ht="21" x14ac:dyDescent="0.35">
      <c r="A16" s="33" t="s">
        <v>46</v>
      </c>
    </row>
    <row r="17" spans="1:1" ht="21" x14ac:dyDescent="0.35">
      <c r="A17" s="33"/>
    </row>
    <row r="18" spans="1:1" ht="21" x14ac:dyDescent="0.35">
      <c r="A18" s="3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Portfolio 1</vt:lpstr>
      <vt:lpstr>Portfolio 2</vt:lpstr>
      <vt:lpstr>CAPM1</vt:lpstr>
      <vt:lpstr>CAPM2</vt:lpstr>
      <vt:lpstr>One statistic vs a given value</vt:lpstr>
      <vt:lpstr>Moving avg. charts</vt:lpstr>
      <vt:lpstr>constituents-financials_csv</vt:lpstr>
      <vt:lpstr>Avg. Financials by Sector</vt:lpstr>
      <vt:lpstr>One asset vs another</vt:lpstr>
      <vt:lpstr>Correlations</vt:lpstr>
      <vt:lpstr>Answers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Bill</dc:creator>
  <cp:lastModifiedBy>Jon Josko</cp:lastModifiedBy>
  <dcterms:created xsi:type="dcterms:W3CDTF">2014-11-04T03:14:08Z</dcterms:created>
  <dcterms:modified xsi:type="dcterms:W3CDTF">2017-11-19T05:36:12Z</dcterms:modified>
</cp:coreProperties>
</file>