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mincome\labor_force_participation\male\"/>
    </mc:Choice>
  </mc:AlternateContent>
  <bookViews>
    <workbookView xWindow="120" yWindow="90" windowWidth="19020" windowHeight="10845" activeTab="8"/>
  </bookViews>
  <sheets>
    <sheet name="lfp_age" sheetId="7" r:id="rId1"/>
    <sheet name="age" sheetId="5" r:id="rId2"/>
    <sheet name="1_3" sheetId="4" r:id="rId3"/>
    <sheet name="participation" sheetId="1" r:id="rId4"/>
    <sheet name="1_1" sheetId="2" r:id="rId5"/>
    <sheet name="1_2" sheetId="3" r:id="rId6"/>
    <sheet name="1_4" sheetId="6" r:id="rId7"/>
    <sheet name="1_5" sheetId="8" r:id="rId8"/>
    <sheet name="2_3_option" sheetId="9" r:id="rId9"/>
  </sheets>
  <calcPr calcId="152511"/>
</workbook>
</file>

<file path=xl/calcChain.xml><?xml version="1.0" encoding="utf-8"?>
<calcChain xmlns="http://schemas.openxmlformats.org/spreadsheetml/2006/main">
  <c r="B3" i="9" l="1"/>
  <c r="K14" i="5" l="1"/>
  <c r="F2" i="6"/>
  <c r="E2" i="6"/>
  <c r="D2" i="6"/>
  <c r="C2" i="6"/>
  <c r="B2" i="6"/>
  <c r="K15" i="5"/>
  <c r="K19" i="5" s="1"/>
  <c r="K16" i="5"/>
  <c r="K17" i="5"/>
  <c r="K18" i="5"/>
  <c r="C106" i="7"/>
  <c r="C100" i="7"/>
  <c r="U100" i="7"/>
  <c r="C88" i="7" l="1"/>
  <c r="C112" i="7"/>
  <c r="D112" i="7"/>
  <c r="E112" i="7"/>
  <c r="F112" i="7"/>
  <c r="G112" i="7"/>
  <c r="H112" i="7"/>
  <c r="I112" i="7"/>
  <c r="J112" i="7"/>
  <c r="K112" i="7"/>
  <c r="L112" i="7"/>
  <c r="R112" i="7" s="1"/>
  <c r="M112" i="7"/>
  <c r="S112" i="7" s="1"/>
  <c r="O112" i="7"/>
  <c r="U112" i="7" s="1"/>
  <c r="P112" i="7"/>
  <c r="Q112" i="7"/>
  <c r="W112" i="7" s="1"/>
  <c r="C113" i="7"/>
  <c r="D113" i="7"/>
  <c r="E113" i="7"/>
  <c r="F113" i="7"/>
  <c r="O113" i="7" s="1"/>
  <c r="G113" i="7"/>
  <c r="H113" i="7"/>
  <c r="P113" i="7" s="1"/>
  <c r="I113" i="7"/>
  <c r="J113" i="7"/>
  <c r="K113" i="7"/>
  <c r="L113" i="7"/>
  <c r="M113" i="7"/>
  <c r="Q113" i="7"/>
  <c r="R113" i="7"/>
  <c r="S113" i="7"/>
  <c r="C114" i="7"/>
  <c r="D114" i="7"/>
  <c r="E114" i="7"/>
  <c r="F114" i="7"/>
  <c r="O114" i="7" s="1"/>
  <c r="G114" i="7"/>
  <c r="H114" i="7"/>
  <c r="P114" i="7" s="1"/>
  <c r="I114" i="7"/>
  <c r="J114" i="7"/>
  <c r="K114" i="7"/>
  <c r="L114" i="7"/>
  <c r="M114" i="7"/>
  <c r="S114" i="7" s="1"/>
  <c r="Q114" i="7"/>
  <c r="R114" i="7"/>
  <c r="C115" i="7"/>
  <c r="D115" i="7"/>
  <c r="E115" i="7"/>
  <c r="F115" i="7"/>
  <c r="G115" i="7"/>
  <c r="H115" i="7"/>
  <c r="I115" i="7"/>
  <c r="J115" i="7"/>
  <c r="K115" i="7"/>
  <c r="Q115" i="7" s="1"/>
  <c r="L115" i="7"/>
  <c r="R115" i="7" s="1"/>
  <c r="M115" i="7"/>
  <c r="S115" i="7" s="1"/>
  <c r="O115" i="7"/>
  <c r="P115" i="7"/>
  <c r="C118" i="7"/>
  <c r="D118" i="7"/>
  <c r="E118" i="7"/>
  <c r="F118" i="7"/>
  <c r="O118" i="7" s="1"/>
  <c r="G118" i="7"/>
  <c r="H118" i="7"/>
  <c r="I118" i="7"/>
  <c r="J118" i="7"/>
  <c r="K118" i="7"/>
  <c r="Q118" i="7" s="1"/>
  <c r="W118" i="7" s="1"/>
  <c r="L118" i="7"/>
  <c r="R118" i="7" s="1"/>
  <c r="X118" i="7" s="1"/>
  <c r="M118" i="7"/>
  <c r="S118" i="7" s="1"/>
  <c r="Y118" i="7" s="1"/>
  <c r="P118" i="7"/>
  <c r="C119" i="7"/>
  <c r="D119" i="7"/>
  <c r="E119" i="7"/>
  <c r="F119" i="7"/>
  <c r="O119" i="7" s="1"/>
  <c r="G119" i="7"/>
  <c r="H119" i="7"/>
  <c r="P119" i="7" s="1"/>
  <c r="I119" i="7"/>
  <c r="J119" i="7"/>
  <c r="K119" i="7"/>
  <c r="Q119" i="7" s="1"/>
  <c r="L119" i="7"/>
  <c r="R119" i="7" s="1"/>
  <c r="M119" i="7"/>
  <c r="S119" i="7"/>
  <c r="C120" i="7"/>
  <c r="D120" i="7"/>
  <c r="E120" i="7"/>
  <c r="F120" i="7"/>
  <c r="O120" i="7" s="1"/>
  <c r="G120" i="7"/>
  <c r="H120" i="7"/>
  <c r="P120" i="7" s="1"/>
  <c r="I120" i="7"/>
  <c r="J120" i="7"/>
  <c r="K120" i="7"/>
  <c r="Q120" i="7" s="1"/>
  <c r="L120" i="7"/>
  <c r="R120" i="7" s="1"/>
  <c r="M120" i="7"/>
  <c r="S120" i="7"/>
  <c r="C121" i="7"/>
  <c r="D121" i="7"/>
  <c r="E121" i="7"/>
  <c r="F121" i="7"/>
  <c r="O121" i="7" s="1"/>
  <c r="G121" i="7"/>
  <c r="H121" i="7"/>
  <c r="P121" i="7" s="1"/>
  <c r="I121" i="7"/>
  <c r="J121" i="7"/>
  <c r="K121" i="7"/>
  <c r="Q121" i="7" s="1"/>
  <c r="L121" i="7"/>
  <c r="R121" i="7" s="1"/>
  <c r="M121" i="7"/>
  <c r="S121" i="7"/>
  <c r="C124" i="7"/>
  <c r="D124" i="7"/>
  <c r="E124" i="7"/>
  <c r="F124" i="7"/>
  <c r="G124" i="7"/>
  <c r="H124" i="7"/>
  <c r="P124" i="7" s="1"/>
  <c r="I124" i="7"/>
  <c r="J124" i="7"/>
  <c r="K124" i="7"/>
  <c r="Q124" i="7" s="1"/>
  <c r="L124" i="7"/>
  <c r="R124" i="7" s="1"/>
  <c r="X124" i="7" s="1"/>
  <c r="M124" i="7"/>
  <c r="S124" i="7" s="1"/>
  <c r="Y124" i="7" s="1"/>
  <c r="O124" i="7"/>
  <c r="C125" i="7"/>
  <c r="D125" i="7"/>
  <c r="E125" i="7"/>
  <c r="F125" i="7"/>
  <c r="O125" i="7" s="1"/>
  <c r="G125" i="7"/>
  <c r="H125" i="7"/>
  <c r="P125" i="7" s="1"/>
  <c r="I125" i="7"/>
  <c r="J125" i="7"/>
  <c r="K125" i="7"/>
  <c r="Q125" i="7" s="1"/>
  <c r="L125" i="7"/>
  <c r="R125" i="7" s="1"/>
  <c r="M125" i="7"/>
  <c r="S125" i="7" s="1"/>
  <c r="C126" i="7"/>
  <c r="D126" i="7"/>
  <c r="E126" i="7"/>
  <c r="F126" i="7"/>
  <c r="O126" i="7" s="1"/>
  <c r="G126" i="7"/>
  <c r="H126" i="7"/>
  <c r="P126" i="7" s="1"/>
  <c r="I126" i="7"/>
  <c r="J126" i="7"/>
  <c r="K126" i="7"/>
  <c r="Q126" i="7" s="1"/>
  <c r="L126" i="7"/>
  <c r="R126" i="7" s="1"/>
  <c r="M126" i="7"/>
  <c r="S126" i="7" s="1"/>
  <c r="C127" i="7"/>
  <c r="D127" i="7"/>
  <c r="E127" i="7"/>
  <c r="F127" i="7"/>
  <c r="O127" i="7" s="1"/>
  <c r="G127" i="7"/>
  <c r="H127" i="7"/>
  <c r="P127" i="7" s="1"/>
  <c r="I127" i="7"/>
  <c r="J127" i="7"/>
  <c r="K127" i="7"/>
  <c r="Q127" i="7" s="1"/>
  <c r="L127" i="7"/>
  <c r="R127" i="7" s="1"/>
  <c r="M127" i="7"/>
  <c r="S127" i="7" s="1"/>
  <c r="D106" i="7"/>
  <c r="E106" i="7"/>
  <c r="F106" i="7"/>
  <c r="O106" i="7" s="1"/>
  <c r="G106" i="7"/>
  <c r="H106" i="7"/>
  <c r="P106" i="7" s="1"/>
  <c r="I106" i="7"/>
  <c r="J106" i="7"/>
  <c r="K106" i="7"/>
  <c r="Q106" i="7" s="1"/>
  <c r="L106" i="7"/>
  <c r="R106" i="7" s="1"/>
  <c r="M106" i="7"/>
  <c r="S106" i="7" s="1"/>
  <c r="C107" i="7"/>
  <c r="D107" i="7"/>
  <c r="E107" i="7"/>
  <c r="F107" i="7"/>
  <c r="O107" i="7" s="1"/>
  <c r="G107" i="7"/>
  <c r="H107" i="7"/>
  <c r="P107" i="7" s="1"/>
  <c r="I107" i="7"/>
  <c r="J107" i="7"/>
  <c r="K107" i="7"/>
  <c r="Q107" i="7" s="1"/>
  <c r="L107" i="7"/>
  <c r="R107" i="7" s="1"/>
  <c r="M107" i="7"/>
  <c r="S107" i="7"/>
  <c r="C108" i="7"/>
  <c r="D108" i="7"/>
  <c r="E108" i="7"/>
  <c r="F108" i="7"/>
  <c r="O108" i="7" s="1"/>
  <c r="G108" i="7"/>
  <c r="H108" i="7"/>
  <c r="P108" i="7" s="1"/>
  <c r="I108" i="7"/>
  <c r="J108" i="7"/>
  <c r="K108" i="7"/>
  <c r="Q108" i="7" s="1"/>
  <c r="L108" i="7"/>
  <c r="R108" i="7" s="1"/>
  <c r="M108" i="7"/>
  <c r="S108" i="7"/>
  <c r="C109" i="7"/>
  <c r="D109" i="7"/>
  <c r="E109" i="7"/>
  <c r="F109" i="7"/>
  <c r="G109" i="7"/>
  <c r="H109" i="7"/>
  <c r="I109" i="7"/>
  <c r="J109" i="7"/>
  <c r="K109" i="7"/>
  <c r="Q109" i="7" s="1"/>
  <c r="L109" i="7"/>
  <c r="M109" i="7"/>
  <c r="O109" i="7"/>
  <c r="P109" i="7"/>
  <c r="R109" i="7"/>
  <c r="S109" i="7"/>
  <c r="V106" i="7" l="1"/>
  <c r="W124" i="7"/>
  <c r="W106" i="7"/>
  <c r="U106" i="7"/>
  <c r="V112" i="7"/>
  <c r="Y112" i="7"/>
  <c r="X112" i="7"/>
  <c r="V124" i="7"/>
  <c r="V118" i="7"/>
  <c r="U124" i="7"/>
  <c r="U118" i="7"/>
  <c r="X106" i="7"/>
  <c r="Y106" i="7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  <c r="H12" i="5"/>
  <c r="H11" i="5"/>
  <c r="H10" i="5"/>
  <c r="H9" i="5"/>
  <c r="H8" i="5"/>
  <c r="H7" i="5"/>
  <c r="H6" i="5"/>
  <c r="H5" i="5"/>
  <c r="H4" i="5"/>
  <c r="H3" i="5"/>
  <c r="H2" i="5"/>
  <c r="G12" i="5"/>
  <c r="G11" i="5"/>
  <c r="G10" i="5"/>
  <c r="G9" i="5"/>
  <c r="G8" i="5"/>
  <c r="G7" i="5"/>
  <c r="G6" i="5"/>
  <c r="G5" i="5"/>
  <c r="G4" i="5"/>
  <c r="G3" i="5"/>
  <c r="G2" i="5"/>
  <c r="F12" i="5"/>
  <c r="F11" i="5"/>
  <c r="F10" i="5"/>
  <c r="F9" i="5"/>
  <c r="F8" i="5"/>
  <c r="F7" i="5"/>
  <c r="F6" i="5"/>
  <c r="F5" i="5"/>
  <c r="F4" i="5"/>
  <c r="F3" i="5"/>
  <c r="F2" i="5"/>
  <c r="E12" i="5"/>
  <c r="E11" i="5"/>
  <c r="E10" i="5"/>
  <c r="E9" i="5"/>
  <c r="E8" i="5"/>
  <c r="E7" i="5"/>
  <c r="E6" i="5"/>
  <c r="E5" i="5"/>
  <c r="E4" i="5"/>
  <c r="E3" i="5"/>
  <c r="E2" i="5"/>
  <c r="C12" i="5"/>
  <c r="C11" i="5"/>
  <c r="C10" i="5"/>
  <c r="C9" i="5"/>
  <c r="C8" i="5"/>
  <c r="C7" i="5"/>
  <c r="C6" i="5"/>
  <c r="C5" i="5"/>
  <c r="C4" i="5"/>
  <c r="C3" i="5"/>
  <c r="C2" i="5"/>
  <c r="B12" i="5"/>
  <c r="B11" i="5"/>
  <c r="B10" i="5"/>
  <c r="B9" i="5"/>
  <c r="B8" i="5"/>
  <c r="B7" i="5"/>
  <c r="B6" i="5"/>
  <c r="B5" i="5"/>
  <c r="B14" i="5" s="1"/>
  <c r="B4" i="5"/>
  <c r="B3" i="5"/>
  <c r="B2" i="5"/>
  <c r="M97" i="7"/>
  <c r="L97" i="7"/>
  <c r="K97" i="7"/>
  <c r="J97" i="7"/>
  <c r="J91" i="7" s="1"/>
  <c r="J103" i="7" s="1"/>
  <c r="I97" i="7"/>
  <c r="I91" i="7" s="1"/>
  <c r="I103" i="7" s="1"/>
  <c r="H97" i="7"/>
  <c r="G97" i="7"/>
  <c r="G91" i="7" s="1"/>
  <c r="G103" i="7" s="1"/>
  <c r="F97" i="7"/>
  <c r="E97" i="7"/>
  <c r="E91" i="7" s="1"/>
  <c r="E103" i="7" s="1"/>
  <c r="D97" i="7"/>
  <c r="D91" i="7" s="1"/>
  <c r="D103" i="7" s="1"/>
  <c r="C97" i="7"/>
  <c r="C91" i="7" s="1"/>
  <c r="C103" i="7" s="1"/>
  <c r="M96" i="7"/>
  <c r="L96" i="7"/>
  <c r="K96" i="7"/>
  <c r="J96" i="7"/>
  <c r="J90" i="7" s="1"/>
  <c r="J102" i="7" s="1"/>
  <c r="I96" i="7"/>
  <c r="I90" i="7" s="1"/>
  <c r="I102" i="7" s="1"/>
  <c r="H96" i="7"/>
  <c r="G96" i="7"/>
  <c r="G90" i="7" s="1"/>
  <c r="G102" i="7" s="1"/>
  <c r="F96" i="7"/>
  <c r="E96" i="7"/>
  <c r="E90" i="7" s="1"/>
  <c r="E102" i="7" s="1"/>
  <c r="D96" i="7"/>
  <c r="D90" i="7" s="1"/>
  <c r="D102" i="7" s="1"/>
  <c r="C96" i="7"/>
  <c r="C90" i="7" s="1"/>
  <c r="C102" i="7" s="1"/>
  <c r="M95" i="7"/>
  <c r="L95" i="7"/>
  <c r="K95" i="7"/>
  <c r="J95" i="7"/>
  <c r="J89" i="7" s="1"/>
  <c r="J101" i="7" s="1"/>
  <c r="I95" i="7"/>
  <c r="I89" i="7" s="1"/>
  <c r="I101" i="7" s="1"/>
  <c r="H95" i="7"/>
  <c r="G95" i="7"/>
  <c r="G89" i="7" s="1"/>
  <c r="G101" i="7" s="1"/>
  <c r="F95" i="7"/>
  <c r="F89" i="7" s="1"/>
  <c r="E95" i="7"/>
  <c r="E89" i="7" s="1"/>
  <c r="E101" i="7" s="1"/>
  <c r="D95" i="7"/>
  <c r="D89" i="7" s="1"/>
  <c r="D101" i="7" s="1"/>
  <c r="C95" i="7"/>
  <c r="C89" i="7" s="1"/>
  <c r="C101" i="7" s="1"/>
  <c r="M94" i="7"/>
  <c r="L94" i="7"/>
  <c r="K94" i="7"/>
  <c r="J94" i="7"/>
  <c r="J88" i="7" s="1"/>
  <c r="J100" i="7" s="1"/>
  <c r="I94" i="7"/>
  <c r="I88" i="7" s="1"/>
  <c r="I100" i="7" s="1"/>
  <c r="H94" i="7"/>
  <c r="G94" i="7"/>
  <c r="G88" i="7" s="1"/>
  <c r="G100" i="7" s="1"/>
  <c r="F94" i="7"/>
  <c r="E94" i="7"/>
  <c r="E88" i="7" s="1"/>
  <c r="E100" i="7" s="1"/>
  <c r="D94" i="7"/>
  <c r="D88" i="7" s="1"/>
  <c r="D100" i="7" s="1"/>
  <c r="C94" i="7"/>
  <c r="O89" i="7" l="1"/>
  <c r="F101" i="7"/>
  <c r="O101" i="7" s="1"/>
  <c r="P96" i="7"/>
  <c r="H90" i="7"/>
  <c r="I2" i="5"/>
  <c r="J2" i="5"/>
  <c r="J3" i="5"/>
  <c r="I3" i="5"/>
  <c r="J14" i="1"/>
  <c r="I14" i="1"/>
  <c r="P95" i="7"/>
  <c r="H89" i="7"/>
  <c r="S97" i="7"/>
  <c r="M91" i="7"/>
  <c r="O94" i="7"/>
  <c r="F88" i="7"/>
  <c r="Q96" i="7"/>
  <c r="K90" i="7"/>
  <c r="D5" i="5"/>
  <c r="J5" i="5"/>
  <c r="J14" i="5" s="1"/>
  <c r="I5" i="5"/>
  <c r="I14" i="5" s="1"/>
  <c r="R96" i="7"/>
  <c r="L90" i="7"/>
  <c r="D6" i="5"/>
  <c r="I6" i="5"/>
  <c r="J6" i="5"/>
  <c r="Q95" i="7"/>
  <c r="W94" i="7" s="1"/>
  <c r="K89" i="7"/>
  <c r="S96" i="7"/>
  <c r="M90" i="7"/>
  <c r="J7" i="5"/>
  <c r="J15" i="5" s="1"/>
  <c r="I7" i="5"/>
  <c r="I15" i="5" s="1"/>
  <c r="J10" i="1"/>
  <c r="I10" i="1"/>
  <c r="S95" i="7"/>
  <c r="M89" i="7"/>
  <c r="I8" i="1"/>
  <c r="J8" i="1"/>
  <c r="O95" i="7"/>
  <c r="D7" i="5"/>
  <c r="I7" i="1"/>
  <c r="J7" i="1"/>
  <c r="O97" i="7"/>
  <c r="F91" i="7"/>
  <c r="J11" i="5"/>
  <c r="J17" i="5" s="1"/>
  <c r="I11" i="5"/>
  <c r="I17" i="5" s="1"/>
  <c r="I6" i="1"/>
  <c r="J6" i="1"/>
  <c r="D9" i="5"/>
  <c r="I12" i="5"/>
  <c r="I18" i="5" s="1"/>
  <c r="J12" i="5"/>
  <c r="J18" i="5" s="1"/>
  <c r="I5" i="1"/>
  <c r="J5" i="1"/>
  <c r="P97" i="7"/>
  <c r="H91" i="7"/>
  <c r="D10" i="5"/>
  <c r="I4" i="1"/>
  <c r="J4" i="1"/>
  <c r="J2" i="1"/>
  <c r="I2" i="1"/>
  <c r="Q97" i="7"/>
  <c r="K91" i="7"/>
  <c r="I15" i="1"/>
  <c r="J15" i="1"/>
  <c r="R97" i="7"/>
  <c r="L91" i="7"/>
  <c r="J4" i="5"/>
  <c r="I4" i="5"/>
  <c r="I13" i="1"/>
  <c r="J13" i="1"/>
  <c r="I12" i="1"/>
  <c r="J12" i="1"/>
  <c r="I11" i="1"/>
  <c r="J11" i="1"/>
  <c r="P94" i="7"/>
  <c r="V94" i="7" s="1"/>
  <c r="H88" i="7"/>
  <c r="R95" i="7"/>
  <c r="X94" i="7" s="1"/>
  <c r="L89" i="7"/>
  <c r="J8" i="5"/>
  <c r="I8" i="5"/>
  <c r="I9" i="1"/>
  <c r="J9" i="1"/>
  <c r="I9" i="5"/>
  <c r="J9" i="5"/>
  <c r="Q94" i="7"/>
  <c r="K88" i="7"/>
  <c r="J10" i="5"/>
  <c r="J16" i="5" s="1"/>
  <c r="I10" i="5"/>
  <c r="I16" i="5" s="1"/>
  <c r="R94" i="7"/>
  <c r="L88" i="7"/>
  <c r="D8" i="5"/>
  <c r="S94" i="7"/>
  <c r="Y94" i="7" s="1"/>
  <c r="M88" i="7"/>
  <c r="O96" i="7"/>
  <c r="F90" i="7"/>
  <c r="J3" i="1"/>
  <c r="I3" i="1"/>
  <c r="D11" i="5"/>
  <c r="D12" i="5"/>
  <c r="D2" i="5"/>
  <c r="D3" i="5"/>
  <c r="D4" i="5"/>
  <c r="R91" i="7" l="1"/>
  <c r="L103" i="7"/>
  <c r="R103" i="7" s="1"/>
  <c r="S89" i="7"/>
  <c r="M101" i="7"/>
  <c r="S101" i="7" s="1"/>
  <c r="Q89" i="7"/>
  <c r="K101" i="7"/>
  <c r="Q101" i="7" s="1"/>
  <c r="P89" i="7"/>
  <c r="H101" i="7"/>
  <c r="P101" i="7" s="1"/>
  <c r="P88" i="7"/>
  <c r="V88" i="7" s="1"/>
  <c r="C3" i="6" s="1"/>
  <c r="H100" i="7"/>
  <c r="P100" i="7" s="1"/>
  <c r="V100" i="7" s="1"/>
  <c r="R89" i="7"/>
  <c r="L101" i="7"/>
  <c r="R101" i="7" s="1"/>
  <c r="R88" i="7"/>
  <c r="L100" i="7"/>
  <c r="R100" i="7" s="1"/>
  <c r="X100" i="7" s="1"/>
  <c r="I3" i="8" s="1"/>
  <c r="I4" i="8" s="1"/>
  <c r="I5" i="8" s="1"/>
  <c r="Q90" i="7"/>
  <c r="K102" i="7"/>
  <c r="Q102" i="7" s="1"/>
  <c r="P90" i="7"/>
  <c r="H102" i="7"/>
  <c r="P102" i="7" s="1"/>
  <c r="I17" i="1"/>
  <c r="Q91" i="7"/>
  <c r="K103" i="7"/>
  <c r="Q103" i="7" s="1"/>
  <c r="S91" i="7"/>
  <c r="M103" i="7"/>
  <c r="S103" i="7" s="1"/>
  <c r="O88" i="7"/>
  <c r="F100" i="7"/>
  <c r="O100" i="7" s="1"/>
  <c r="C3" i="8" s="1"/>
  <c r="C3" i="9" s="1"/>
  <c r="P91" i="7"/>
  <c r="H103" i="7"/>
  <c r="P103" i="7" s="1"/>
  <c r="O90" i="7"/>
  <c r="B4" i="6" s="1"/>
  <c r="F102" i="7"/>
  <c r="O102" i="7" s="1"/>
  <c r="U94" i="7"/>
  <c r="S88" i="7"/>
  <c r="M100" i="7"/>
  <c r="S100" i="7" s="1"/>
  <c r="R90" i="7"/>
  <c r="L102" i="7"/>
  <c r="R102" i="7" s="1"/>
  <c r="Q88" i="7"/>
  <c r="W88" i="7" s="1"/>
  <c r="D3" i="6" s="1"/>
  <c r="K100" i="7"/>
  <c r="Q100" i="7" s="1"/>
  <c r="W100" i="7" s="1"/>
  <c r="O91" i="7"/>
  <c r="F103" i="7"/>
  <c r="O103" i="7" s="1"/>
  <c r="S90" i="7"/>
  <c r="F4" i="6" s="1"/>
  <c r="M102" i="7"/>
  <c r="S102" i="7" s="1"/>
  <c r="I19" i="5"/>
  <c r="J17" i="1"/>
  <c r="J19" i="5"/>
  <c r="J20" i="5"/>
  <c r="I20" i="5"/>
  <c r="I18" i="1"/>
  <c r="I20" i="1" s="1"/>
  <c r="J18" i="1"/>
  <c r="J3" i="8"/>
  <c r="J4" i="8" s="1"/>
  <c r="J5" i="8" s="1"/>
  <c r="H3" i="8"/>
  <c r="H4" i="8" s="1"/>
  <c r="H5" i="8" s="1"/>
  <c r="G3" i="8"/>
  <c r="F3" i="8"/>
  <c r="F4" i="8" s="1"/>
  <c r="F5" i="8" s="1"/>
  <c r="E3" i="8"/>
  <c r="E4" i="8" s="1"/>
  <c r="D3" i="8"/>
  <c r="B3" i="8"/>
  <c r="B4" i="8" s="1"/>
  <c r="E4" i="6"/>
  <c r="D4" i="6"/>
  <c r="C4" i="6"/>
  <c r="D14" i="1"/>
  <c r="D11" i="1"/>
  <c r="D10" i="1"/>
  <c r="D6" i="1"/>
  <c r="D5" i="1"/>
  <c r="H18" i="5"/>
  <c r="G18" i="5"/>
  <c r="F18" i="5"/>
  <c r="E18" i="5"/>
  <c r="C18" i="5"/>
  <c r="B18" i="5"/>
  <c r="H17" i="5"/>
  <c r="G17" i="5"/>
  <c r="F17" i="5"/>
  <c r="C17" i="5"/>
  <c r="B17" i="5"/>
  <c r="H16" i="5"/>
  <c r="G16" i="5"/>
  <c r="F16" i="5"/>
  <c r="B16" i="5"/>
  <c r="H15" i="5"/>
  <c r="G15" i="5"/>
  <c r="F15" i="5"/>
  <c r="E15" i="5"/>
  <c r="C15" i="5"/>
  <c r="D15" i="5"/>
  <c r="H14" i="5"/>
  <c r="G14" i="5"/>
  <c r="F14" i="5"/>
  <c r="C14" i="5"/>
  <c r="D14" i="5"/>
  <c r="U88" i="7" l="1"/>
  <c r="B3" i="6" s="1"/>
  <c r="X88" i="7"/>
  <c r="E3" i="6" s="1"/>
  <c r="J20" i="1"/>
  <c r="Y100" i="7"/>
  <c r="K3" i="8" s="1"/>
  <c r="K4" i="8" s="1"/>
  <c r="Y88" i="7"/>
  <c r="F3" i="6" s="1"/>
  <c r="D6" i="8"/>
  <c r="C2" i="4"/>
  <c r="F3" i="4"/>
  <c r="B6" i="8"/>
  <c r="B2" i="4"/>
  <c r="H6" i="8"/>
  <c r="E2" i="4"/>
  <c r="J19" i="1"/>
  <c r="C3" i="4"/>
  <c r="J6" i="8"/>
  <c r="F2" i="4"/>
  <c r="I19" i="1"/>
  <c r="I6" i="8"/>
  <c r="E5" i="4"/>
  <c r="K6" i="8"/>
  <c r="F5" i="4"/>
  <c r="G6" i="8"/>
  <c r="D5" i="4"/>
  <c r="D4" i="1"/>
  <c r="D13" i="1"/>
  <c r="D12" i="1"/>
  <c r="E17" i="5"/>
  <c r="D7" i="1"/>
  <c r="C17" i="1"/>
  <c r="C2" i="2" s="1"/>
  <c r="F18" i="1"/>
  <c r="G17" i="1"/>
  <c r="D9" i="1"/>
  <c r="D17" i="1" s="1"/>
  <c r="D17" i="5"/>
  <c r="F17" i="1"/>
  <c r="G20" i="5"/>
  <c r="H20" i="5"/>
  <c r="G18" i="1"/>
  <c r="H17" i="1"/>
  <c r="E20" i="5"/>
  <c r="E18" i="1"/>
  <c r="D18" i="5"/>
  <c r="H18" i="1"/>
  <c r="D15" i="1"/>
  <c r="C18" i="1"/>
  <c r="C20" i="5"/>
  <c r="D16" i="5"/>
  <c r="C4" i="8"/>
  <c r="C5" i="8" s="1"/>
  <c r="B20" i="5"/>
  <c r="D8" i="1"/>
  <c r="B18" i="1"/>
  <c r="B5" i="8"/>
  <c r="D2" i="1"/>
  <c r="B15" i="5"/>
  <c r="F20" i="5"/>
  <c r="C16" i="5"/>
  <c r="E5" i="8"/>
  <c r="D4" i="8"/>
  <c r="D5" i="8" s="1"/>
  <c r="G4" i="8"/>
  <c r="G5" i="8" s="1"/>
  <c r="K5" i="8"/>
  <c r="D3" i="1"/>
  <c r="E17" i="1"/>
  <c r="C3" i="2" s="1"/>
  <c r="B17" i="1"/>
  <c r="H19" i="5"/>
  <c r="G19" i="5"/>
  <c r="F19" i="5"/>
  <c r="E14" i="5"/>
  <c r="E16" i="5"/>
  <c r="F6" i="8" l="1"/>
  <c r="D2" i="4"/>
  <c r="E3" i="4"/>
  <c r="E20" i="1"/>
  <c r="D3" i="2" s="1"/>
  <c r="D3" i="4"/>
  <c r="B3" i="4"/>
  <c r="B4" i="4" s="1"/>
  <c r="E6" i="8"/>
  <c r="C5" i="4"/>
  <c r="B5" i="4"/>
  <c r="C6" i="8"/>
  <c r="G20" i="1"/>
  <c r="C19" i="5"/>
  <c r="G19" i="1"/>
  <c r="B19" i="5"/>
  <c r="F19" i="1"/>
  <c r="C20" i="1"/>
  <c r="D2" i="2" s="1"/>
  <c r="E2" i="2" s="1"/>
  <c r="F2" i="2" s="1"/>
  <c r="B3" i="3" s="1"/>
  <c r="B4" i="3" s="1"/>
  <c r="B5" i="3" s="1"/>
  <c r="H20" i="1"/>
  <c r="B19" i="1"/>
  <c r="F20" i="1"/>
  <c r="D20" i="5"/>
  <c r="E19" i="1"/>
  <c r="C19" i="1"/>
  <c r="B2" i="9" s="1"/>
  <c r="H19" i="1"/>
  <c r="C4" i="2"/>
  <c r="D18" i="1"/>
  <c r="D20" i="1" s="1"/>
  <c r="D19" i="5"/>
  <c r="C4" i="4"/>
  <c r="B20" i="1"/>
  <c r="E19" i="5"/>
  <c r="E4" i="4" l="1"/>
  <c r="D4" i="2"/>
  <c r="E4" i="2" s="1"/>
  <c r="D3" i="3" s="1"/>
  <c r="B6" i="3"/>
  <c r="D4" i="4"/>
  <c r="E3" i="2"/>
  <c r="F4" i="4"/>
  <c r="D19" i="1"/>
  <c r="D4" i="3" l="1"/>
  <c r="D5" i="3" s="1"/>
  <c r="C2" i="9"/>
  <c r="F3" i="2"/>
  <c r="C3" i="3" s="1"/>
  <c r="C4" i="3" s="1"/>
  <c r="C5" i="3" s="1"/>
  <c r="C6" i="3"/>
  <c r="D6" i="3" s="1"/>
</calcChain>
</file>

<file path=xl/sharedStrings.xml><?xml version="1.0" encoding="utf-8"?>
<sst xmlns="http://schemas.openxmlformats.org/spreadsheetml/2006/main" count="351" uniqueCount="75">
  <si>
    <t>LFA</t>
  </si>
  <si>
    <t>Total - Labour force activity</t>
  </si>
  <si>
    <t xml:space="preserve">  Not applicable (population less than 15 years old)</t>
  </si>
  <si>
    <t xml:space="preserve">  In the labour force</t>
  </si>
  <si>
    <t xml:space="preserve">    Employed</t>
  </si>
  <si>
    <t xml:space="preserve">      Employed - absent from job or business in reference week</t>
  </si>
  <si>
    <t xml:space="preserve">      Employed - paid worker</t>
  </si>
  <si>
    <t xml:space="preserve">      Employed - unpaid worker</t>
  </si>
  <si>
    <t xml:space="preserve">    Unemployed</t>
  </si>
  <si>
    <t xml:space="preserve">      Unemployed - on temporary layoff</t>
  </si>
  <si>
    <t xml:space="preserve">      Unemployed - looked for work</t>
  </si>
  <si>
    <t xml:space="preserve">  Not in the labour force</t>
  </si>
  <si>
    <t xml:space="preserve">  Participation rate %</t>
  </si>
  <si>
    <t xml:space="preserve">  Employment rate %</t>
  </si>
  <si>
    <t xml:space="preserve">  Unemployment rate %</t>
  </si>
  <si>
    <t>employed + unemployed</t>
  </si>
  <si>
    <t>working age population</t>
  </si>
  <si>
    <t>labor force participation rate</t>
  </si>
  <si>
    <t>Geography</t>
  </si>
  <si>
    <t>total</t>
  </si>
  <si>
    <t>dauphin</t>
  </si>
  <si>
    <t>geo</t>
  </si>
  <si>
    <t>lfp</t>
  </si>
  <si>
    <t>no lfp</t>
  </si>
  <si>
    <t>lfp rate</t>
  </si>
  <si>
    <t>N</t>
  </si>
  <si>
    <t>labor force</t>
  </si>
  <si>
    <t>Total - not applicable</t>
  </si>
  <si>
    <t>Sum total</t>
  </si>
  <si>
    <t>option 1</t>
  </si>
  <si>
    <t>Age Groups</t>
  </si>
  <si>
    <t>Total - Age Groups</t>
  </si>
  <si>
    <t xml:space="preserve">  0 - 14 years</t>
  </si>
  <si>
    <t xml:space="preserve">  15 years and over</t>
  </si>
  <si>
    <t xml:space="preserve">    15 - 19 years</t>
  </si>
  <si>
    <t xml:space="preserve">    20 - 64 years</t>
  </si>
  <si>
    <t xml:space="preserve">      20 - 29 years</t>
  </si>
  <si>
    <t xml:space="preserve">        20 - 24 years</t>
  </si>
  <si>
    <t xml:space="preserve">        25 - 29 years</t>
  </si>
  <si>
    <t xml:space="preserve">      30 - 54 years</t>
  </si>
  <si>
    <t xml:space="preserve">      55 - 64 years</t>
  </si>
  <si>
    <t xml:space="preserve">    65 years and over</t>
  </si>
  <si>
    <t>age</t>
  </si>
  <si>
    <t>15 to 19</t>
  </si>
  <si>
    <t>20 to 29</t>
  </si>
  <si>
    <t>30 to 54</t>
  </si>
  <si>
    <t>55 to 64</t>
  </si>
  <si>
    <t>65+</t>
  </si>
  <si>
    <t>Total - Age groups</t>
  </si>
  <si>
    <t>Total - Labour Force Activity</t>
  </si>
  <si>
    <t xml:space="preserve">      Employed, absent from job in reference week</t>
  </si>
  <si>
    <t xml:space="preserve">      Employed, worked in reference week</t>
  </si>
  <si>
    <t xml:space="preserve">      Employed, unpaid worker</t>
  </si>
  <si>
    <t xml:space="preserve">      Unemployed, on temporary layoff</t>
  </si>
  <si>
    <t xml:space="preserve">      Unemployed, looked for work</t>
  </si>
  <si>
    <t>employed</t>
  </si>
  <si>
    <t>unemployed</t>
  </si>
  <si>
    <t xml:space="preserve">total </t>
  </si>
  <si>
    <t>not applicable</t>
  </si>
  <si>
    <t>Manitoba minus Winnipeg on 1976Bounds</t>
  </si>
  <si>
    <t>manitoba minus wpg</t>
  </si>
  <si>
    <t>manitoba minus wpg minus dauphin</t>
  </si>
  <si>
    <t>Towns 5 000 - 25 000 minus Dauphin</t>
  </si>
  <si>
    <t>Towns 5 000 - 50 000 minus Dauphin</t>
  </si>
  <si>
    <t>Rural Manitoba</t>
  </si>
  <si>
    <t>Dauphin Town</t>
  </si>
  <si>
    <t>Dauphin Rural Municipality</t>
  </si>
  <si>
    <t>dauphin RM</t>
  </si>
  <si>
    <t>dauphin town</t>
  </si>
  <si>
    <t>age adjusted [weight 1]</t>
  </si>
  <si>
    <t>Towns 5 000 - 25 000</t>
  </si>
  <si>
    <t>Towns 5 000 - 50 000</t>
  </si>
  <si>
    <t>Towns 5 000 - 25 001</t>
  </si>
  <si>
    <t>Towns 5 000 - 25 002</t>
  </si>
  <si>
    <t>Towns 5 000 - 25 003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</si>
</sst>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00_);_(* \(#,##0.000\);_(* &quot;-&quot;??_);_(@_)"/>
    <numFmt numFmtId="167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38">
    <xf numFmtId="0" fontId="0" fillId="0" borderId="0" xfId="0"/>
    <xf numFmtId="9" fontId="0" fillId="0" borderId="0" xfId="2" applyFont="1"/>
    <xf numFmtId="164" fontId="0" fillId="0" borderId="0" xfId="2" applyNumberFormat="1" applyFont="1"/>
    <xf numFmtId="0" fontId="0" fillId="0" borderId="1" xfId="0" applyBorder="1"/>
    <xf numFmtId="165" fontId="0" fillId="0" borderId="1" xfId="1" applyNumberFormat="1" applyFont="1" applyBorder="1"/>
    <xf numFmtId="0" fontId="0" fillId="0" borderId="2" xfId="0" applyFill="1" applyBorder="1"/>
    <xf numFmtId="9" fontId="0" fillId="0" borderId="1" xfId="0" applyNumberFormat="1" applyBorder="1"/>
    <xf numFmtId="0" fontId="2" fillId="0" borderId="1" xfId="0" applyFont="1" applyBorder="1"/>
    <xf numFmtId="9" fontId="2" fillId="0" borderId="1" xfId="0" applyNumberFormat="1" applyFont="1" applyBorder="1"/>
    <xf numFmtId="165" fontId="2" fillId="0" borderId="1" xfId="1" applyNumberFormat="1" applyFont="1" applyBorder="1"/>
    <xf numFmtId="49" fontId="0" fillId="0" borderId="0" xfId="0" applyNumberFormat="1"/>
    <xf numFmtId="9" fontId="0" fillId="0" borderId="1" xfId="2" applyFont="1" applyBorder="1"/>
    <xf numFmtId="166" fontId="0" fillId="0" borderId="0" xfId="1" applyNumberFormat="1" applyFont="1"/>
    <xf numFmtId="0" fontId="2" fillId="0" borderId="0" xfId="0" applyFont="1"/>
    <xf numFmtId="10" fontId="0" fillId="0" borderId="0" xfId="2" applyNumberFormat="1" applyFont="1"/>
    <xf numFmtId="167" fontId="0" fillId="0" borderId="0" xfId="2" applyNumberFormat="1" applyFont="1"/>
    <xf numFmtId="165" fontId="0" fillId="0" borderId="0" xfId="1" applyNumberFormat="1" applyFont="1"/>
    <xf numFmtId="165" fontId="0" fillId="0" borderId="0" xfId="0" applyNumberFormat="1"/>
    <xf numFmtId="0" fontId="0" fillId="0" borderId="2" xfId="0" applyBorder="1"/>
    <xf numFmtId="9" fontId="0" fillId="0" borderId="0" xfId="0" applyNumberFormat="1" applyBorder="1"/>
    <xf numFmtId="9" fontId="2" fillId="0" borderId="0" xfId="2" applyFont="1"/>
    <xf numFmtId="10" fontId="0" fillId="0" borderId="0" xfId="0" applyNumberFormat="1" applyBorder="1"/>
    <xf numFmtId="10" fontId="0" fillId="0" borderId="0" xfId="2" applyNumberFormat="1" applyFont="1" applyBorder="1"/>
    <xf numFmtId="10" fontId="0" fillId="0" borderId="0" xfId="0" applyNumberFormat="1"/>
    <xf numFmtId="0" fontId="0" fillId="0" borderId="0" xfId="0" quotePrefix="1"/>
    <xf numFmtId="164" fontId="0" fillId="0" borderId="1" xfId="0" applyNumberFormat="1" applyBorder="1"/>
    <xf numFmtId="164" fontId="0" fillId="0" borderId="1" xfId="2" applyNumberFormat="1" applyFont="1" applyBorder="1"/>
    <xf numFmtId="0" fontId="2" fillId="0" borderId="0" xfId="0" applyFont="1" applyAlignment="1">
      <alignment horizontal="center"/>
    </xf>
    <xf numFmtId="2" fontId="0" fillId="0" borderId="1" xfId="0" applyNumberFormat="1" applyBorder="1"/>
    <xf numFmtId="2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9" fontId="0" fillId="0" borderId="0" xfId="0" applyNumberFormat="1"/>
    <xf numFmtId="165" fontId="1" fillId="0" borderId="0" xfId="1" applyNumberFormat="1" applyFont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4">
    <cellStyle name="Comma" xfId="1" builtinId="3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69"/>
  <sheetViews>
    <sheetView zoomScale="70" zoomScaleNormal="70"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A17" sqref="A17"/>
    </sheetView>
  </sheetViews>
  <sheetFormatPr defaultRowHeight="15" x14ac:dyDescent="0.25"/>
  <cols>
    <col min="1" max="1" width="39" bestFit="1" customWidth="1"/>
    <col min="2" max="2" width="46.7109375" bestFit="1" customWidth="1"/>
  </cols>
  <sheetData>
    <row r="1" spans="1:13" x14ac:dyDescent="0.25">
      <c r="B1" t="s">
        <v>30</v>
      </c>
      <c r="C1" t="s">
        <v>48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</row>
    <row r="2" spans="1:13" x14ac:dyDescent="0.25">
      <c r="A2" t="s">
        <v>18</v>
      </c>
      <c r="B2" t="s">
        <v>0</v>
      </c>
    </row>
    <row r="3" spans="1:13" x14ac:dyDescent="0.25">
      <c r="A3" t="s">
        <v>59</v>
      </c>
      <c r="B3" t="s">
        <v>49</v>
      </c>
      <c r="C3">
        <v>224545</v>
      </c>
      <c r="D3">
        <v>72525</v>
      </c>
      <c r="E3">
        <v>152015</v>
      </c>
      <c r="F3">
        <v>23145</v>
      </c>
      <c r="G3">
        <v>107530</v>
      </c>
      <c r="H3">
        <v>29150</v>
      </c>
      <c r="I3">
        <v>16050</v>
      </c>
      <c r="J3">
        <v>13100</v>
      </c>
      <c r="K3">
        <v>57545</v>
      </c>
      <c r="L3">
        <v>20840</v>
      </c>
      <c r="M3">
        <v>21340</v>
      </c>
    </row>
    <row r="4" spans="1:13" x14ac:dyDescent="0.25">
      <c r="B4" t="s">
        <v>2</v>
      </c>
      <c r="C4">
        <v>72530</v>
      </c>
      <c r="D4">
        <v>72525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B5" t="s">
        <v>3</v>
      </c>
      <c r="C5">
        <v>115620</v>
      </c>
      <c r="D5">
        <v>0</v>
      </c>
      <c r="E5">
        <v>115620</v>
      </c>
      <c r="F5">
        <v>13255</v>
      </c>
      <c r="G5">
        <v>96200</v>
      </c>
      <c r="H5">
        <v>26495</v>
      </c>
      <c r="I5">
        <v>14395</v>
      </c>
      <c r="J5">
        <v>12095</v>
      </c>
      <c r="K5">
        <v>52795</v>
      </c>
      <c r="L5">
        <v>16915</v>
      </c>
      <c r="M5">
        <v>6165</v>
      </c>
    </row>
    <row r="6" spans="1:13" x14ac:dyDescent="0.25">
      <c r="B6" t="s">
        <v>4</v>
      </c>
      <c r="C6">
        <v>110195</v>
      </c>
      <c r="D6">
        <v>0</v>
      </c>
      <c r="E6">
        <v>110200</v>
      </c>
      <c r="F6">
        <v>11905</v>
      </c>
      <c r="G6">
        <v>92400</v>
      </c>
      <c r="H6">
        <v>25020</v>
      </c>
      <c r="I6">
        <v>13410</v>
      </c>
      <c r="J6">
        <v>11610</v>
      </c>
      <c r="K6">
        <v>51090</v>
      </c>
      <c r="L6">
        <v>16290</v>
      </c>
      <c r="M6">
        <v>5895</v>
      </c>
    </row>
    <row r="7" spans="1:13" x14ac:dyDescent="0.25">
      <c r="B7" t="s">
        <v>50</v>
      </c>
      <c r="C7">
        <v>1820</v>
      </c>
      <c r="D7">
        <v>0</v>
      </c>
      <c r="E7">
        <v>1820</v>
      </c>
      <c r="F7">
        <v>75</v>
      </c>
      <c r="G7">
        <v>1620</v>
      </c>
      <c r="H7">
        <v>400</v>
      </c>
      <c r="I7">
        <v>215</v>
      </c>
      <c r="J7">
        <v>185</v>
      </c>
      <c r="K7">
        <v>815</v>
      </c>
      <c r="L7">
        <v>405</v>
      </c>
      <c r="M7">
        <v>125</v>
      </c>
    </row>
    <row r="8" spans="1:13" x14ac:dyDescent="0.25">
      <c r="B8" t="s">
        <v>51</v>
      </c>
      <c r="C8">
        <v>103760</v>
      </c>
      <c r="D8">
        <v>0</v>
      </c>
      <c r="E8">
        <v>103760</v>
      </c>
      <c r="F8">
        <v>8415</v>
      </c>
      <c r="G8">
        <v>89750</v>
      </c>
      <c r="H8">
        <v>24055</v>
      </c>
      <c r="I8">
        <v>12740</v>
      </c>
      <c r="J8">
        <v>11315</v>
      </c>
      <c r="K8">
        <v>49940</v>
      </c>
      <c r="L8">
        <v>15755</v>
      </c>
      <c r="M8">
        <v>5595</v>
      </c>
    </row>
    <row r="9" spans="1:13" x14ac:dyDescent="0.25">
      <c r="B9" t="s">
        <v>52</v>
      </c>
      <c r="C9">
        <v>4620</v>
      </c>
      <c r="D9">
        <v>0</v>
      </c>
      <c r="E9">
        <v>4615</v>
      </c>
      <c r="F9">
        <v>3415</v>
      </c>
      <c r="G9">
        <v>1025</v>
      </c>
      <c r="H9">
        <v>565</v>
      </c>
      <c r="I9">
        <v>455</v>
      </c>
      <c r="J9">
        <v>110</v>
      </c>
      <c r="K9">
        <v>335</v>
      </c>
      <c r="L9">
        <v>125</v>
      </c>
      <c r="M9">
        <v>175</v>
      </c>
    </row>
    <row r="10" spans="1:13" x14ac:dyDescent="0.25">
      <c r="B10" t="s">
        <v>8</v>
      </c>
      <c r="C10">
        <v>5420</v>
      </c>
      <c r="D10">
        <v>0</v>
      </c>
      <c r="E10">
        <v>5420</v>
      </c>
      <c r="F10">
        <v>1350</v>
      </c>
      <c r="G10">
        <v>3800</v>
      </c>
      <c r="H10">
        <v>1470</v>
      </c>
      <c r="I10">
        <v>990</v>
      </c>
      <c r="J10">
        <v>485</v>
      </c>
      <c r="K10">
        <v>1705</v>
      </c>
      <c r="L10">
        <v>625</v>
      </c>
      <c r="M10">
        <v>270</v>
      </c>
    </row>
    <row r="11" spans="1:13" x14ac:dyDescent="0.25">
      <c r="B11" t="s">
        <v>53</v>
      </c>
      <c r="C11">
        <v>825</v>
      </c>
      <c r="D11">
        <v>0</v>
      </c>
      <c r="E11">
        <v>825</v>
      </c>
      <c r="F11">
        <v>40</v>
      </c>
      <c r="G11">
        <v>750</v>
      </c>
      <c r="H11">
        <v>200</v>
      </c>
      <c r="I11">
        <v>115</v>
      </c>
      <c r="J11">
        <v>85</v>
      </c>
      <c r="K11">
        <v>370</v>
      </c>
      <c r="L11">
        <v>180</v>
      </c>
      <c r="M11">
        <v>35</v>
      </c>
    </row>
    <row r="12" spans="1:13" x14ac:dyDescent="0.25">
      <c r="B12" t="s">
        <v>54</v>
      </c>
      <c r="C12">
        <v>4595</v>
      </c>
      <c r="D12">
        <v>0</v>
      </c>
      <c r="E12">
        <v>4595</v>
      </c>
      <c r="F12">
        <v>1315</v>
      </c>
      <c r="G12">
        <v>3055</v>
      </c>
      <c r="H12">
        <v>1270</v>
      </c>
      <c r="I12">
        <v>870</v>
      </c>
      <c r="J12">
        <v>400</v>
      </c>
      <c r="K12">
        <v>1335</v>
      </c>
      <c r="L12">
        <v>450</v>
      </c>
      <c r="M12">
        <v>230</v>
      </c>
    </row>
    <row r="13" spans="1:13" x14ac:dyDescent="0.25">
      <c r="B13" t="s">
        <v>11</v>
      </c>
      <c r="C13">
        <v>36400</v>
      </c>
      <c r="D13">
        <v>0</v>
      </c>
      <c r="E13">
        <v>36400</v>
      </c>
      <c r="F13">
        <v>9890</v>
      </c>
      <c r="G13">
        <v>11330</v>
      </c>
      <c r="H13">
        <v>2660</v>
      </c>
      <c r="I13">
        <v>1655</v>
      </c>
      <c r="J13">
        <v>1005</v>
      </c>
      <c r="K13">
        <v>4750</v>
      </c>
      <c r="L13">
        <v>3920</v>
      </c>
      <c r="M13">
        <v>15175</v>
      </c>
    </row>
    <row r="14" spans="1:13" x14ac:dyDescent="0.25">
      <c r="B14" t="s">
        <v>12</v>
      </c>
      <c r="C14">
        <v>76.099999999999994</v>
      </c>
      <c r="D14">
        <v>0</v>
      </c>
      <c r="E14">
        <v>76.099999999999994</v>
      </c>
      <c r="F14">
        <v>57.3</v>
      </c>
      <c r="G14">
        <v>89.5</v>
      </c>
      <c r="H14">
        <v>90.9</v>
      </c>
      <c r="I14">
        <v>89.7</v>
      </c>
      <c r="J14">
        <v>92.3</v>
      </c>
      <c r="K14">
        <v>91.7</v>
      </c>
      <c r="L14">
        <v>81.2</v>
      </c>
      <c r="M14">
        <v>28.9</v>
      </c>
    </row>
    <row r="15" spans="1:13" x14ac:dyDescent="0.25">
      <c r="B15" t="s">
        <v>13</v>
      </c>
      <c r="C15">
        <v>72.5</v>
      </c>
      <c r="D15">
        <v>0</v>
      </c>
      <c r="E15">
        <v>72.5</v>
      </c>
      <c r="F15">
        <v>51.4</v>
      </c>
      <c r="G15">
        <v>85.9</v>
      </c>
      <c r="H15">
        <v>85.8</v>
      </c>
      <c r="I15">
        <v>83.6</v>
      </c>
      <c r="J15">
        <v>88.6</v>
      </c>
      <c r="K15">
        <v>88.8</v>
      </c>
      <c r="L15">
        <v>78.2</v>
      </c>
      <c r="M15">
        <v>27.6</v>
      </c>
    </row>
    <row r="16" spans="1:13" x14ac:dyDescent="0.25">
      <c r="B16" t="s">
        <v>14</v>
      </c>
      <c r="C16">
        <v>4.7</v>
      </c>
      <c r="D16">
        <v>0</v>
      </c>
      <c r="E16">
        <v>4.7</v>
      </c>
      <c r="F16">
        <v>10.199999999999999</v>
      </c>
      <c r="G16">
        <v>4</v>
      </c>
      <c r="H16">
        <v>5.5</v>
      </c>
      <c r="I16">
        <v>6.8</v>
      </c>
      <c r="J16">
        <v>4</v>
      </c>
      <c r="K16">
        <v>3.2</v>
      </c>
      <c r="L16">
        <v>3.7</v>
      </c>
      <c r="M16">
        <v>4.4000000000000004</v>
      </c>
    </row>
    <row r="17" spans="1:13" x14ac:dyDescent="0.25">
      <c r="A17" t="s">
        <v>62</v>
      </c>
      <c r="B17" t="s">
        <v>49</v>
      </c>
      <c r="C17">
        <v>29855</v>
      </c>
      <c r="D17">
        <v>9685</v>
      </c>
      <c r="E17">
        <v>20170</v>
      </c>
      <c r="F17">
        <v>2830</v>
      </c>
      <c r="G17">
        <v>15635</v>
      </c>
      <c r="H17">
        <v>6160</v>
      </c>
      <c r="I17">
        <v>3565</v>
      </c>
      <c r="J17">
        <v>2595</v>
      </c>
      <c r="K17">
        <v>7570</v>
      </c>
      <c r="L17">
        <v>1910</v>
      </c>
      <c r="M17">
        <v>1700</v>
      </c>
    </row>
    <row r="18" spans="1:13" x14ac:dyDescent="0.25">
      <c r="B18" t="s">
        <v>2</v>
      </c>
      <c r="C18">
        <v>9685</v>
      </c>
      <c r="D18">
        <v>9685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5">
      <c r="B19" t="s">
        <v>3</v>
      </c>
      <c r="C19">
        <v>16690</v>
      </c>
      <c r="D19">
        <v>0</v>
      </c>
      <c r="E19">
        <v>16685</v>
      </c>
      <c r="F19">
        <v>1575</v>
      </c>
      <c r="G19">
        <v>14750</v>
      </c>
      <c r="H19">
        <v>5875</v>
      </c>
      <c r="I19">
        <v>3370</v>
      </c>
      <c r="J19">
        <v>2500</v>
      </c>
      <c r="K19">
        <v>7250</v>
      </c>
      <c r="L19">
        <v>1625</v>
      </c>
      <c r="M19">
        <v>360</v>
      </c>
    </row>
    <row r="20" spans="1:13" x14ac:dyDescent="0.25">
      <c r="B20" t="s">
        <v>4</v>
      </c>
      <c r="C20">
        <v>15370</v>
      </c>
      <c r="D20">
        <v>0</v>
      </c>
      <c r="E20">
        <v>15370</v>
      </c>
      <c r="F20">
        <v>1285</v>
      </c>
      <c r="G20">
        <v>13770</v>
      </c>
      <c r="H20">
        <v>5495</v>
      </c>
      <c r="I20">
        <v>3120</v>
      </c>
      <c r="J20">
        <v>2375</v>
      </c>
      <c r="K20">
        <v>6815</v>
      </c>
      <c r="L20">
        <v>1460</v>
      </c>
      <c r="M20">
        <v>315</v>
      </c>
    </row>
    <row r="21" spans="1:13" x14ac:dyDescent="0.25">
      <c r="B21" t="s">
        <v>50</v>
      </c>
      <c r="C21">
        <v>760</v>
      </c>
      <c r="D21">
        <v>0</v>
      </c>
      <c r="E21">
        <v>760</v>
      </c>
      <c r="F21">
        <v>30</v>
      </c>
      <c r="G21">
        <v>705</v>
      </c>
      <c r="H21">
        <v>200</v>
      </c>
      <c r="I21">
        <v>105</v>
      </c>
      <c r="J21">
        <v>105</v>
      </c>
      <c r="K21">
        <v>365</v>
      </c>
      <c r="L21">
        <v>135</v>
      </c>
      <c r="M21">
        <v>20</v>
      </c>
    </row>
    <row r="22" spans="1:13" x14ac:dyDescent="0.25">
      <c r="B22" t="s">
        <v>51</v>
      </c>
      <c r="C22">
        <v>14575</v>
      </c>
      <c r="D22">
        <v>0</v>
      </c>
      <c r="E22">
        <v>14575</v>
      </c>
      <c r="F22">
        <v>1235</v>
      </c>
      <c r="G22">
        <v>13050</v>
      </c>
      <c r="H22">
        <v>5285</v>
      </c>
      <c r="I22">
        <v>3010</v>
      </c>
      <c r="J22">
        <v>2275</v>
      </c>
      <c r="K22">
        <v>6445</v>
      </c>
      <c r="L22">
        <v>1325</v>
      </c>
      <c r="M22">
        <v>290</v>
      </c>
    </row>
    <row r="23" spans="1:13" x14ac:dyDescent="0.25">
      <c r="B23" t="s">
        <v>52</v>
      </c>
      <c r="C23">
        <v>35</v>
      </c>
      <c r="D23">
        <v>0</v>
      </c>
      <c r="E23">
        <v>35</v>
      </c>
      <c r="F23">
        <v>25</v>
      </c>
      <c r="G23">
        <v>10</v>
      </c>
      <c r="H23">
        <v>0</v>
      </c>
      <c r="I23">
        <v>0</v>
      </c>
      <c r="J23">
        <v>0</v>
      </c>
      <c r="K23">
        <v>10</v>
      </c>
      <c r="L23">
        <v>0</v>
      </c>
      <c r="M23">
        <v>0</v>
      </c>
    </row>
    <row r="24" spans="1:13" x14ac:dyDescent="0.25">
      <c r="B24" t="s">
        <v>8</v>
      </c>
      <c r="C24">
        <v>1315</v>
      </c>
      <c r="D24">
        <v>0</v>
      </c>
      <c r="E24">
        <v>1320</v>
      </c>
      <c r="F24">
        <v>295</v>
      </c>
      <c r="G24">
        <v>980</v>
      </c>
      <c r="H24">
        <v>380</v>
      </c>
      <c r="I24">
        <v>255</v>
      </c>
      <c r="J24">
        <v>120</v>
      </c>
      <c r="K24">
        <v>435</v>
      </c>
      <c r="L24">
        <v>165</v>
      </c>
      <c r="M24">
        <v>45</v>
      </c>
    </row>
    <row r="25" spans="1:13" x14ac:dyDescent="0.25">
      <c r="B25" t="s">
        <v>53</v>
      </c>
      <c r="C25">
        <v>425</v>
      </c>
      <c r="D25">
        <v>0</v>
      </c>
      <c r="E25">
        <v>425</v>
      </c>
      <c r="F25">
        <v>15</v>
      </c>
      <c r="G25">
        <v>405</v>
      </c>
      <c r="H25">
        <v>100</v>
      </c>
      <c r="I25">
        <v>65</v>
      </c>
      <c r="J25">
        <v>35</v>
      </c>
      <c r="K25">
        <v>210</v>
      </c>
      <c r="L25">
        <v>95</v>
      </c>
      <c r="M25">
        <v>10</v>
      </c>
    </row>
    <row r="26" spans="1:13" x14ac:dyDescent="0.25">
      <c r="B26" t="s">
        <v>54</v>
      </c>
      <c r="C26">
        <v>895</v>
      </c>
      <c r="D26">
        <v>0</v>
      </c>
      <c r="E26">
        <v>895</v>
      </c>
      <c r="F26">
        <v>275</v>
      </c>
      <c r="G26">
        <v>575</v>
      </c>
      <c r="H26">
        <v>275</v>
      </c>
      <c r="I26">
        <v>190</v>
      </c>
      <c r="J26">
        <v>90</v>
      </c>
      <c r="K26">
        <v>235</v>
      </c>
      <c r="L26">
        <v>65</v>
      </c>
      <c r="M26">
        <v>45</v>
      </c>
    </row>
    <row r="27" spans="1:13" x14ac:dyDescent="0.25">
      <c r="B27" t="s">
        <v>11</v>
      </c>
      <c r="C27">
        <v>3485</v>
      </c>
      <c r="D27">
        <v>0</v>
      </c>
      <c r="E27">
        <v>3485</v>
      </c>
      <c r="F27">
        <v>1255</v>
      </c>
      <c r="G27">
        <v>885</v>
      </c>
      <c r="H27">
        <v>285</v>
      </c>
      <c r="I27">
        <v>190</v>
      </c>
      <c r="J27">
        <v>95</v>
      </c>
      <c r="K27">
        <v>320</v>
      </c>
      <c r="L27">
        <v>280</v>
      </c>
      <c r="M27">
        <v>1345</v>
      </c>
    </row>
    <row r="28" spans="1:13" x14ac:dyDescent="0.25">
      <c r="B28" t="s">
        <v>12</v>
      </c>
      <c r="C28">
        <v>82.7</v>
      </c>
      <c r="D28">
        <v>0</v>
      </c>
      <c r="E28">
        <v>82.7</v>
      </c>
      <c r="F28">
        <v>55.6</v>
      </c>
      <c r="G28">
        <v>94.3</v>
      </c>
      <c r="H28">
        <v>95.4</v>
      </c>
      <c r="I28">
        <v>94.5</v>
      </c>
      <c r="J28">
        <v>96.5</v>
      </c>
      <c r="K28">
        <v>95.8</v>
      </c>
      <c r="L28">
        <v>85</v>
      </c>
      <c r="M28">
        <v>20.9</v>
      </c>
    </row>
    <row r="29" spans="1:13" x14ac:dyDescent="0.25">
      <c r="B29" t="s">
        <v>13</v>
      </c>
      <c r="C29">
        <v>76.2</v>
      </c>
      <c r="D29">
        <v>0</v>
      </c>
      <c r="E29">
        <v>76.2</v>
      </c>
      <c r="F29">
        <v>45.5</v>
      </c>
      <c r="G29">
        <v>88.1</v>
      </c>
      <c r="H29">
        <v>89.2</v>
      </c>
      <c r="I29">
        <v>87.5</v>
      </c>
      <c r="J29">
        <v>91.7</v>
      </c>
      <c r="K29">
        <v>90</v>
      </c>
      <c r="L29">
        <v>76.599999999999994</v>
      </c>
      <c r="M29">
        <v>18.2</v>
      </c>
    </row>
    <row r="30" spans="1:13" x14ac:dyDescent="0.25">
      <c r="B30" t="s">
        <v>14</v>
      </c>
      <c r="C30">
        <v>7.9</v>
      </c>
      <c r="D30">
        <v>0</v>
      </c>
      <c r="E30">
        <v>7.9</v>
      </c>
      <c r="F30">
        <v>18.7</v>
      </c>
      <c r="G30">
        <v>6.6</v>
      </c>
      <c r="H30">
        <v>6.5</v>
      </c>
      <c r="I30">
        <v>7.6</v>
      </c>
      <c r="J30">
        <v>4.8</v>
      </c>
      <c r="K30">
        <v>6.1</v>
      </c>
      <c r="L30">
        <v>10.199999999999999</v>
      </c>
      <c r="M30">
        <v>12.7</v>
      </c>
    </row>
    <row r="31" spans="1:13" x14ac:dyDescent="0.25">
      <c r="A31" t="s">
        <v>63</v>
      </c>
      <c r="B31" t="s">
        <v>49</v>
      </c>
      <c r="C31">
        <v>44240</v>
      </c>
      <c r="D31">
        <v>13720</v>
      </c>
      <c r="E31">
        <v>30525</v>
      </c>
      <c r="F31">
        <v>4245</v>
      </c>
      <c r="G31">
        <v>23245</v>
      </c>
      <c r="H31">
        <v>8525</v>
      </c>
      <c r="I31">
        <v>4955</v>
      </c>
      <c r="J31">
        <v>3570</v>
      </c>
      <c r="K31">
        <v>11510</v>
      </c>
      <c r="L31">
        <v>3205</v>
      </c>
      <c r="M31">
        <v>3035</v>
      </c>
    </row>
    <row r="32" spans="1:13" x14ac:dyDescent="0.25">
      <c r="B32" t="s">
        <v>2</v>
      </c>
      <c r="C32">
        <v>13715</v>
      </c>
      <c r="D32">
        <v>13715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5">
      <c r="B33" t="s">
        <v>3</v>
      </c>
      <c r="C33">
        <v>24910</v>
      </c>
      <c r="D33">
        <v>0</v>
      </c>
      <c r="E33">
        <v>24910</v>
      </c>
      <c r="F33">
        <v>2370</v>
      </c>
      <c r="G33">
        <v>21865</v>
      </c>
      <c r="H33">
        <v>8110</v>
      </c>
      <c r="I33">
        <v>4675</v>
      </c>
      <c r="J33">
        <v>3440</v>
      </c>
      <c r="K33">
        <v>10995</v>
      </c>
      <c r="L33">
        <v>2755</v>
      </c>
      <c r="M33">
        <v>675</v>
      </c>
    </row>
    <row r="34" spans="1:13" x14ac:dyDescent="0.25">
      <c r="B34" t="s">
        <v>4</v>
      </c>
      <c r="C34">
        <v>23045</v>
      </c>
      <c r="D34">
        <v>0</v>
      </c>
      <c r="E34">
        <v>23045</v>
      </c>
      <c r="F34">
        <v>1865</v>
      </c>
      <c r="G34">
        <v>20595</v>
      </c>
      <c r="H34">
        <v>7620</v>
      </c>
      <c r="I34">
        <v>4335</v>
      </c>
      <c r="J34">
        <v>3285</v>
      </c>
      <c r="K34">
        <v>10440</v>
      </c>
      <c r="L34">
        <v>2535</v>
      </c>
      <c r="M34">
        <v>580</v>
      </c>
    </row>
    <row r="35" spans="1:13" x14ac:dyDescent="0.25">
      <c r="B35" t="s">
        <v>50</v>
      </c>
      <c r="C35">
        <v>940</v>
      </c>
      <c r="D35">
        <v>0</v>
      </c>
      <c r="E35">
        <v>945</v>
      </c>
      <c r="F35">
        <v>30</v>
      </c>
      <c r="G35">
        <v>880</v>
      </c>
      <c r="H35">
        <v>240</v>
      </c>
      <c r="I35">
        <v>125</v>
      </c>
      <c r="J35">
        <v>120</v>
      </c>
      <c r="K35">
        <v>455</v>
      </c>
      <c r="L35">
        <v>180</v>
      </c>
      <c r="M35">
        <v>35</v>
      </c>
    </row>
    <row r="36" spans="1:13" x14ac:dyDescent="0.25">
      <c r="B36" t="s">
        <v>51</v>
      </c>
      <c r="C36">
        <v>22030</v>
      </c>
      <c r="D36">
        <v>0</v>
      </c>
      <c r="E36">
        <v>22030</v>
      </c>
      <c r="F36">
        <v>1785</v>
      </c>
      <c r="G36">
        <v>19695</v>
      </c>
      <c r="H36">
        <v>7370</v>
      </c>
      <c r="I36">
        <v>4200</v>
      </c>
      <c r="J36">
        <v>3165</v>
      </c>
      <c r="K36">
        <v>9975</v>
      </c>
      <c r="L36">
        <v>2360</v>
      </c>
      <c r="M36">
        <v>550</v>
      </c>
    </row>
    <row r="37" spans="1:13" x14ac:dyDescent="0.25">
      <c r="B37" t="s">
        <v>52</v>
      </c>
      <c r="C37">
        <v>70</v>
      </c>
      <c r="D37">
        <v>0</v>
      </c>
      <c r="E37">
        <v>70</v>
      </c>
      <c r="F37">
        <v>50</v>
      </c>
      <c r="G37">
        <v>25</v>
      </c>
      <c r="H37">
        <v>10</v>
      </c>
      <c r="I37">
        <v>10</v>
      </c>
      <c r="J37">
        <v>0</v>
      </c>
      <c r="K37">
        <v>10</v>
      </c>
      <c r="L37">
        <v>10</v>
      </c>
      <c r="M37">
        <v>10</v>
      </c>
    </row>
    <row r="38" spans="1:13" x14ac:dyDescent="0.25">
      <c r="B38" t="s">
        <v>8</v>
      </c>
      <c r="C38">
        <v>1870</v>
      </c>
      <c r="D38">
        <v>0</v>
      </c>
      <c r="E38">
        <v>1870</v>
      </c>
      <c r="F38">
        <v>505</v>
      </c>
      <c r="G38">
        <v>1265</v>
      </c>
      <c r="H38">
        <v>490</v>
      </c>
      <c r="I38">
        <v>340</v>
      </c>
      <c r="J38">
        <v>155</v>
      </c>
      <c r="K38">
        <v>555</v>
      </c>
      <c r="L38">
        <v>220</v>
      </c>
      <c r="M38">
        <v>95</v>
      </c>
    </row>
    <row r="39" spans="1:13" x14ac:dyDescent="0.25">
      <c r="B39" t="s">
        <v>53</v>
      </c>
      <c r="C39">
        <v>450</v>
      </c>
      <c r="D39">
        <v>0</v>
      </c>
      <c r="E39">
        <v>455</v>
      </c>
      <c r="F39">
        <v>20</v>
      </c>
      <c r="G39">
        <v>430</v>
      </c>
      <c r="H39">
        <v>115</v>
      </c>
      <c r="I39">
        <v>70</v>
      </c>
      <c r="J39">
        <v>45</v>
      </c>
      <c r="K39">
        <v>215</v>
      </c>
      <c r="L39">
        <v>105</v>
      </c>
      <c r="M39">
        <v>10</v>
      </c>
    </row>
    <row r="40" spans="1:13" x14ac:dyDescent="0.25">
      <c r="B40" t="s">
        <v>54</v>
      </c>
      <c r="C40">
        <v>1415</v>
      </c>
      <c r="D40">
        <v>0</v>
      </c>
      <c r="E40">
        <v>1415</v>
      </c>
      <c r="F40">
        <v>490</v>
      </c>
      <c r="G40">
        <v>840</v>
      </c>
      <c r="H40">
        <v>380</v>
      </c>
      <c r="I40">
        <v>270</v>
      </c>
      <c r="J40">
        <v>110</v>
      </c>
      <c r="K40">
        <v>345</v>
      </c>
      <c r="L40">
        <v>115</v>
      </c>
      <c r="M40">
        <v>90</v>
      </c>
    </row>
    <row r="41" spans="1:13" x14ac:dyDescent="0.25">
      <c r="B41" t="s">
        <v>11</v>
      </c>
      <c r="C41">
        <v>5610</v>
      </c>
      <c r="D41">
        <v>0</v>
      </c>
      <c r="E41">
        <v>5610</v>
      </c>
      <c r="F41">
        <v>1875</v>
      </c>
      <c r="G41">
        <v>1380</v>
      </c>
      <c r="H41">
        <v>410</v>
      </c>
      <c r="I41">
        <v>275</v>
      </c>
      <c r="J41">
        <v>135</v>
      </c>
      <c r="K41">
        <v>520</v>
      </c>
      <c r="L41">
        <v>455</v>
      </c>
      <c r="M41">
        <v>2355</v>
      </c>
    </row>
    <row r="42" spans="1:13" x14ac:dyDescent="0.25">
      <c r="B42" t="s">
        <v>12</v>
      </c>
      <c r="C42">
        <v>81.599999999999994</v>
      </c>
      <c r="D42">
        <v>0</v>
      </c>
      <c r="E42">
        <v>81.599999999999994</v>
      </c>
      <c r="F42">
        <v>55.8</v>
      </c>
      <c r="G42">
        <v>94.1</v>
      </c>
      <c r="H42">
        <v>95.1</v>
      </c>
      <c r="I42">
        <v>94.2</v>
      </c>
      <c r="J42">
        <v>96.4</v>
      </c>
      <c r="K42">
        <v>95.5</v>
      </c>
      <c r="L42">
        <v>85.8</v>
      </c>
      <c r="M42">
        <v>22.4</v>
      </c>
    </row>
    <row r="43" spans="1:13" x14ac:dyDescent="0.25">
      <c r="B43" t="s">
        <v>13</v>
      </c>
      <c r="C43">
        <v>75.5</v>
      </c>
      <c r="D43">
        <v>0</v>
      </c>
      <c r="E43">
        <v>75.5</v>
      </c>
      <c r="F43">
        <v>43.9</v>
      </c>
      <c r="G43">
        <v>88.6</v>
      </c>
      <c r="H43">
        <v>89.3</v>
      </c>
      <c r="I43">
        <v>87.5</v>
      </c>
      <c r="J43">
        <v>92</v>
      </c>
      <c r="K43">
        <v>90.7</v>
      </c>
      <c r="L43">
        <v>79.099999999999994</v>
      </c>
      <c r="M43">
        <v>19.3</v>
      </c>
    </row>
    <row r="44" spans="1:13" x14ac:dyDescent="0.25">
      <c r="B44" t="s">
        <v>14</v>
      </c>
      <c r="C44">
        <v>7.5</v>
      </c>
      <c r="D44">
        <v>0</v>
      </c>
      <c r="E44">
        <v>7.5</v>
      </c>
      <c r="F44">
        <v>21.3</v>
      </c>
      <c r="G44">
        <v>5.8</v>
      </c>
      <c r="H44">
        <v>6.1</v>
      </c>
      <c r="I44">
        <v>7.3</v>
      </c>
      <c r="J44">
        <v>4.5</v>
      </c>
      <c r="K44">
        <v>5</v>
      </c>
      <c r="L44">
        <v>7.8</v>
      </c>
      <c r="M44">
        <v>14</v>
      </c>
    </row>
    <row r="45" spans="1:13" x14ac:dyDescent="0.25">
      <c r="A45" t="s">
        <v>64</v>
      </c>
      <c r="B45" t="s">
        <v>49</v>
      </c>
      <c r="C45">
        <v>122645</v>
      </c>
      <c r="D45">
        <v>39110</v>
      </c>
      <c r="E45">
        <v>83530</v>
      </c>
      <c r="F45">
        <v>13505</v>
      </c>
      <c r="G45">
        <v>59140</v>
      </c>
      <c r="H45">
        <v>13615</v>
      </c>
      <c r="I45">
        <v>7335</v>
      </c>
      <c r="J45">
        <v>6280</v>
      </c>
      <c r="K45">
        <v>33055</v>
      </c>
      <c r="L45">
        <v>12470</v>
      </c>
      <c r="M45">
        <v>10885</v>
      </c>
    </row>
    <row r="46" spans="1:13" x14ac:dyDescent="0.25">
      <c r="B46" t="s">
        <v>2</v>
      </c>
      <c r="C46">
        <v>39115</v>
      </c>
      <c r="D46">
        <v>39110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5">
      <c r="B47" t="s">
        <v>3</v>
      </c>
      <c r="C47">
        <v>66095</v>
      </c>
      <c r="D47">
        <v>0</v>
      </c>
      <c r="E47">
        <v>66095</v>
      </c>
      <c r="F47">
        <v>8575</v>
      </c>
      <c r="G47">
        <v>53525</v>
      </c>
      <c r="H47">
        <v>12565</v>
      </c>
      <c r="I47">
        <v>6700</v>
      </c>
      <c r="J47">
        <v>5865</v>
      </c>
      <c r="K47">
        <v>30555</v>
      </c>
      <c r="L47">
        <v>10405</v>
      </c>
      <c r="M47">
        <v>3995</v>
      </c>
    </row>
    <row r="48" spans="1:13" x14ac:dyDescent="0.25">
      <c r="B48" t="s">
        <v>4</v>
      </c>
      <c r="C48">
        <v>63955</v>
      </c>
      <c r="D48">
        <v>0</v>
      </c>
      <c r="E48">
        <v>63950</v>
      </c>
      <c r="F48">
        <v>8045</v>
      </c>
      <c r="G48">
        <v>51990</v>
      </c>
      <c r="H48">
        <v>11975</v>
      </c>
      <c r="I48">
        <v>6310</v>
      </c>
      <c r="J48">
        <v>5665</v>
      </c>
      <c r="K48">
        <v>29850</v>
      </c>
      <c r="L48">
        <v>10170</v>
      </c>
      <c r="M48">
        <v>3915</v>
      </c>
    </row>
    <row r="49" spans="1:13" x14ac:dyDescent="0.25">
      <c r="B49" t="s">
        <v>50</v>
      </c>
      <c r="C49">
        <v>575</v>
      </c>
      <c r="D49">
        <v>0</v>
      </c>
      <c r="E49">
        <v>575</v>
      </c>
      <c r="F49">
        <v>30</v>
      </c>
      <c r="G49">
        <v>495</v>
      </c>
      <c r="H49">
        <v>105</v>
      </c>
      <c r="I49">
        <v>55</v>
      </c>
      <c r="J49">
        <v>45</v>
      </c>
      <c r="K49">
        <v>250</v>
      </c>
      <c r="L49">
        <v>145</v>
      </c>
      <c r="M49">
        <v>50</v>
      </c>
    </row>
    <row r="50" spans="1:13" x14ac:dyDescent="0.25">
      <c r="B50" t="s">
        <v>51</v>
      </c>
      <c r="C50">
        <v>59130</v>
      </c>
      <c r="D50">
        <v>0</v>
      </c>
      <c r="E50">
        <v>59125</v>
      </c>
      <c r="F50">
        <v>4855</v>
      </c>
      <c r="G50">
        <v>50565</v>
      </c>
      <c r="H50">
        <v>11365</v>
      </c>
      <c r="I50">
        <v>5850</v>
      </c>
      <c r="J50">
        <v>5510</v>
      </c>
      <c r="K50">
        <v>29290</v>
      </c>
      <c r="L50">
        <v>9915</v>
      </c>
      <c r="M50">
        <v>3710</v>
      </c>
    </row>
    <row r="51" spans="1:13" x14ac:dyDescent="0.25">
      <c r="B51" t="s">
        <v>52</v>
      </c>
      <c r="C51">
        <v>4255</v>
      </c>
      <c r="D51">
        <v>0</v>
      </c>
      <c r="E51">
        <v>4255</v>
      </c>
      <c r="F51">
        <v>3160</v>
      </c>
      <c r="G51">
        <v>930</v>
      </c>
      <c r="H51">
        <v>505</v>
      </c>
      <c r="I51">
        <v>405</v>
      </c>
      <c r="J51">
        <v>105</v>
      </c>
      <c r="K51">
        <v>310</v>
      </c>
      <c r="L51">
        <v>115</v>
      </c>
      <c r="M51">
        <v>160</v>
      </c>
    </row>
    <row r="52" spans="1:13" x14ac:dyDescent="0.25">
      <c r="B52" t="s">
        <v>8</v>
      </c>
      <c r="C52">
        <v>2145</v>
      </c>
      <c r="D52">
        <v>0</v>
      </c>
      <c r="E52">
        <v>2145</v>
      </c>
      <c r="F52">
        <v>530</v>
      </c>
      <c r="G52">
        <v>1535</v>
      </c>
      <c r="H52">
        <v>590</v>
      </c>
      <c r="I52">
        <v>390</v>
      </c>
      <c r="J52">
        <v>205</v>
      </c>
      <c r="K52">
        <v>710</v>
      </c>
      <c r="L52">
        <v>235</v>
      </c>
      <c r="M52">
        <v>75</v>
      </c>
    </row>
    <row r="53" spans="1:13" x14ac:dyDescent="0.25">
      <c r="B53" t="s">
        <v>53</v>
      </c>
      <c r="C53">
        <v>260</v>
      </c>
      <c r="D53">
        <v>0</v>
      </c>
      <c r="E53">
        <v>260</v>
      </c>
      <c r="F53">
        <v>10</v>
      </c>
      <c r="G53">
        <v>230</v>
      </c>
      <c r="H53">
        <v>65</v>
      </c>
      <c r="I53">
        <v>30</v>
      </c>
      <c r="J53">
        <v>35</v>
      </c>
      <c r="K53">
        <v>115</v>
      </c>
      <c r="L53">
        <v>45</v>
      </c>
      <c r="M53">
        <v>20</v>
      </c>
    </row>
    <row r="54" spans="1:13" x14ac:dyDescent="0.25">
      <c r="B54" t="s">
        <v>54</v>
      </c>
      <c r="C54">
        <v>1880</v>
      </c>
      <c r="D54">
        <v>0</v>
      </c>
      <c r="E54">
        <v>1885</v>
      </c>
      <c r="F54">
        <v>520</v>
      </c>
      <c r="G54">
        <v>1305</v>
      </c>
      <c r="H54">
        <v>525</v>
      </c>
      <c r="I54">
        <v>360</v>
      </c>
      <c r="J54">
        <v>160</v>
      </c>
      <c r="K54">
        <v>590</v>
      </c>
      <c r="L54">
        <v>190</v>
      </c>
      <c r="M54">
        <v>55</v>
      </c>
    </row>
    <row r="55" spans="1:13" x14ac:dyDescent="0.25">
      <c r="B55" t="s">
        <v>11</v>
      </c>
      <c r="C55">
        <v>17435</v>
      </c>
      <c r="D55">
        <v>0</v>
      </c>
      <c r="E55">
        <v>17440</v>
      </c>
      <c r="F55">
        <v>4930</v>
      </c>
      <c r="G55">
        <v>5615</v>
      </c>
      <c r="H55">
        <v>1050</v>
      </c>
      <c r="I55">
        <v>635</v>
      </c>
      <c r="J55">
        <v>415</v>
      </c>
      <c r="K55">
        <v>2495</v>
      </c>
      <c r="L55">
        <v>2065</v>
      </c>
      <c r="M55">
        <v>6890</v>
      </c>
    </row>
    <row r="56" spans="1:13" x14ac:dyDescent="0.25">
      <c r="B56" t="s">
        <v>12</v>
      </c>
      <c r="C56">
        <v>79.099999999999994</v>
      </c>
      <c r="D56">
        <v>0</v>
      </c>
      <c r="E56">
        <v>79.099999999999994</v>
      </c>
      <c r="F56">
        <v>63.5</v>
      </c>
      <c r="G56">
        <v>90.5</v>
      </c>
      <c r="H56">
        <v>92.3</v>
      </c>
      <c r="I56">
        <v>91.3</v>
      </c>
      <c r="J56">
        <v>93.4</v>
      </c>
      <c r="K56">
        <v>92.5</v>
      </c>
      <c r="L56">
        <v>83.4</v>
      </c>
      <c r="M56">
        <v>36.700000000000003</v>
      </c>
    </row>
    <row r="57" spans="1:13" x14ac:dyDescent="0.25">
      <c r="B57" t="s">
        <v>13</v>
      </c>
      <c r="C57">
        <v>76.599999999999994</v>
      </c>
      <c r="D57">
        <v>0</v>
      </c>
      <c r="E57">
        <v>76.599999999999994</v>
      </c>
      <c r="F57">
        <v>59.5</v>
      </c>
      <c r="G57">
        <v>87.9</v>
      </c>
      <c r="H57">
        <v>88</v>
      </c>
      <c r="I57">
        <v>86</v>
      </c>
      <c r="J57">
        <v>90.1</v>
      </c>
      <c r="K57">
        <v>90.3</v>
      </c>
      <c r="L57">
        <v>81.599999999999994</v>
      </c>
      <c r="M57">
        <v>36</v>
      </c>
    </row>
    <row r="58" spans="1:13" x14ac:dyDescent="0.25">
      <c r="B58" t="s">
        <v>14</v>
      </c>
      <c r="C58">
        <v>3.2</v>
      </c>
      <c r="D58">
        <v>0</v>
      </c>
      <c r="E58">
        <v>3.2</v>
      </c>
      <c r="F58">
        <v>6.2</v>
      </c>
      <c r="G58">
        <v>2.9</v>
      </c>
      <c r="H58">
        <v>4.7</v>
      </c>
      <c r="I58">
        <v>5.8</v>
      </c>
      <c r="J58">
        <v>3.4</v>
      </c>
      <c r="K58">
        <v>2.2999999999999998</v>
      </c>
      <c r="L58">
        <v>2.2999999999999998</v>
      </c>
      <c r="M58">
        <v>1.9</v>
      </c>
    </row>
    <row r="59" spans="1:13" x14ac:dyDescent="0.25">
      <c r="A59" t="s">
        <v>65</v>
      </c>
      <c r="B59" t="s">
        <v>49</v>
      </c>
      <c r="C59">
        <v>4130</v>
      </c>
      <c r="D59">
        <v>1190</v>
      </c>
      <c r="E59">
        <v>2935</v>
      </c>
      <c r="F59">
        <v>405</v>
      </c>
      <c r="G59">
        <v>1995</v>
      </c>
      <c r="H59">
        <v>525</v>
      </c>
      <c r="I59">
        <v>300</v>
      </c>
      <c r="J59">
        <v>225</v>
      </c>
      <c r="K59">
        <v>1080</v>
      </c>
      <c r="L59">
        <v>390</v>
      </c>
      <c r="M59">
        <v>530</v>
      </c>
    </row>
    <row r="60" spans="1:13" x14ac:dyDescent="0.25">
      <c r="B60" t="s">
        <v>2</v>
      </c>
      <c r="C60">
        <v>1195</v>
      </c>
      <c r="D60">
        <v>1190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5">
      <c r="B61" t="s">
        <v>3</v>
      </c>
      <c r="C61">
        <v>2155</v>
      </c>
      <c r="D61">
        <v>0</v>
      </c>
      <c r="E61">
        <v>2155</v>
      </c>
      <c r="F61">
        <v>245</v>
      </c>
      <c r="G61">
        <v>1810</v>
      </c>
      <c r="H61">
        <v>500</v>
      </c>
      <c r="I61">
        <v>285</v>
      </c>
      <c r="J61">
        <v>215</v>
      </c>
      <c r="K61">
        <v>1035</v>
      </c>
      <c r="L61">
        <v>285</v>
      </c>
      <c r="M61">
        <v>95</v>
      </c>
    </row>
    <row r="62" spans="1:13" x14ac:dyDescent="0.25">
      <c r="B62" t="s">
        <v>4</v>
      </c>
      <c r="C62">
        <v>1980</v>
      </c>
      <c r="D62">
        <v>0</v>
      </c>
      <c r="E62">
        <v>1980</v>
      </c>
      <c r="F62">
        <v>205</v>
      </c>
      <c r="G62">
        <v>1705</v>
      </c>
      <c r="H62">
        <v>445</v>
      </c>
      <c r="I62">
        <v>235</v>
      </c>
      <c r="J62">
        <v>210</v>
      </c>
      <c r="K62">
        <v>990</v>
      </c>
      <c r="L62">
        <v>270</v>
      </c>
      <c r="M62">
        <v>70</v>
      </c>
    </row>
    <row r="63" spans="1:13" x14ac:dyDescent="0.25">
      <c r="B63" t="s">
        <v>50</v>
      </c>
      <c r="C63">
        <v>35</v>
      </c>
      <c r="D63">
        <v>0</v>
      </c>
      <c r="E63">
        <v>35</v>
      </c>
      <c r="F63">
        <v>0</v>
      </c>
      <c r="G63">
        <v>30</v>
      </c>
      <c r="H63">
        <v>10</v>
      </c>
      <c r="I63">
        <v>10</v>
      </c>
      <c r="J63">
        <v>0</v>
      </c>
      <c r="K63">
        <v>10</v>
      </c>
      <c r="L63">
        <v>15</v>
      </c>
      <c r="M63">
        <v>0</v>
      </c>
    </row>
    <row r="64" spans="1:13" x14ac:dyDescent="0.25">
      <c r="B64" t="s">
        <v>51</v>
      </c>
      <c r="C64">
        <v>1920</v>
      </c>
      <c r="D64">
        <v>0</v>
      </c>
      <c r="E64">
        <v>1920</v>
      </c>
      <c r="F64">
        <v>190</v>
      </c>
      <c r="G64">
        <v>1670</v>
      </c>
      <c r="H64">
        <v>435</v>
      </c>
      <c r="I64">
        <v>225</v>
      </c>
      <c r="J64">
        <v>210</v>
      </c>
      <c r="K64">
        <v>985</v>
      </c>
      <c r="L64">
        <v>245</v>
      </c>
      <c r="M64">
        <v>65</v>
      </c>
    </row>
    <row r="65" spans="1:13" x14ac:dyDescent="0.25">
      <c r="B65" t="s">
        <v>52</v>
      </c>
      <c r="C65">
        <v>20</v>
      </c>
      <c r="D65">
        <v>0</v>
      </c>
      <c r="E65">
        <v>20</v>
      </c>
      <c r="F65">
        <v>15</v>
      </c>
      <c r="G65">
        <v>10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5">
      <c r="B66" t="s">
        <v>8</v>
      </c>
      <c r="C66">
        <v>175</v>
      </c>
      <c r="D66">
        <v>0</v>
      </c>
      <c r="E66">
        <v>175</v>
      </c>
      <c r="F66">
        <v>45</v>
      </c>
      <c r="G66">
        <v>115</v>
      </c>
      <c r="H66">
        <v>55</v>
      </c>
      <c r="I66">
        <v>50</v>
      </c>
      <c r="J66">
        <v>0</v>
      </c>
      <c r="K66">
        <v>40</v>
      </c>
      <c r="L66">
        <v>20</v>
      </c>
      <c r="M66">
        <v>25</v>
      </c>
    </row>
    <row r="67" spans="1:13" x14ac:dyDescent="0.25">
      <c r="B67" t="s">
        <v>53</v>
      </c>
      <c r="C67">
        <v>10</v>
      </c>
      <c r="D67">
        <v>0</v>
      </c>
      <c r="E67">
        <v>10</v>
      </c>
      <c r="F67">
        <v>0</v>
      </c>
      <c r="G67">
        <v>0</v>
      </c>
      <c r="H67">
        <v>0</v>
      </c>
      <c r="I67">
        <v>0</v>
      </c>
      <c r="J67">
        <v>0</v>
      </c>
      <c r="K67">
        <v>10</v>
      </c>
      <c r="L67">
        <v>0</v>
      </c>
      <c r="M67">
        <v>0</v>
      </c>
    </row>
    <row r="68" spans="1:13" x14ac:dyDescent="0.25">
      <c r="B68" t="s">
        <v>54</v>
      </c>
      <c r="C68">
        <v>170</v>
      </c>
      <c r="D68">
        <v>0</v>
      </c>
      <c r="E68">
        <v>170</v>
      </c>
      <c r="F68">
        <v>40</v>
      </c>
      <c r="G68">
        <v>110</v>
      </c>
      <c r="H68">
        <v>55</v>
      </c>
      <c r="I68">
        <v>50</v>
      </c>
      <c r="J68">
        <v>0</v>
      </c>
      <c r="K68">
        <v>35</v>
      </c>
      <c r="L68">
        <v>20</v>
      </c>
      <c r="M68">
        <v>15</v>
      </c>
    </row>
    <row r="69" spans="1:13" x14ac:dyDescent="0.25">
      <c r="B69" t="s">
        <v>11</v>
      </c>
      <c r="C69">
        <v>780</v>
      </c>
      <c r="D69">
        <v>0</v>
      </c>
      <c r="E69">
        <v>780</v>
      </c>
      <c r="F69">
        <v>160</v>
      </c>
      <c r="G69">
        <v>180</v>
      </c>
      <c r="H69">
        <v>30</v>
      </c>
      <c r="I69">
        <v>15</v>
      </c>
      <c r="J69">
        <v>15</v>
      </c>
      <c r="K69">
        <v>50</v>
      </c>
      <c r="L69">
        <v>105</v>
      </c>
      <c r="M69">
        <v>440</v>
      </c>
    </row>
    <row r="70" spans="1:13" x14ac:dyDescent="0.25">
      <c r="B70" t="s">
        <v>12</v>
      </c>
      <c r="C70">
        <v>73.400000000000006</v>
      </c>
      <c r="D70">
        <v>0</v>
      </c>
      <c r="E70">
        <v>73.5</v>
      </c>
      <c r="F70">
        <v>60.5</v>
      </c>
      <c r="G70">
        <v>90.7</v>
      </c>
      <c r="H70">
        <v>95.2</v>
      </c>
      <c r="I70">
        <v>93.4</v>
      </c>
      <c r="J70">
        <v>93.3</v>
      </c>
      <c r="K70">
        <v>95.8</v>
      </c>
      <c r="L70">
        <v>73.099999999999994</v>
      </c>
      <c r="M70">
        <v>17.899999999999999</v>
      </c>
    </row>
    <row r="71" spans="1:13" x14ac:dyDescent="0.25">
      <c r="B71" t="s">
        <v>13</v>
      </c>
      <c r="C71">
        <v>67.3</v>
      </c>
      <c r="D71">
        <v>0</v>
      </c>
      <c r="E71">
        <v>67.400000000000006</v>
      </c>
      <c r="F71">
        <v>50.6</v>
      </c>
      <c r="G71">
        <v>85.2</v>
      </c>
      <c r="H71">
        <v>84.8</v>
      </c>
      <c r="I71">
        <v>77</v>
      </c>
      <c r="J71">
        <v>91.1</v>
      </c>
      <c r="K71">
        <v>92.1</v>
      </c>
      <c r="L71">
        <v>69.2</v>
      </c>
      <c r="M71">
        <v>13.2</v>
      </c>
    </row>
    <row r="72" spans="1:13" x14ac:dyDescent="0.25">
      <c r="B72" t="s">
        <v>14</v>
      </c>
      <c r="C72">
        <v>8.1</v>
      </c>
      <c r="D72">
        <v>0</v>
      </c>
      <c r="E72">
        <v>8.1</v>
      </c>
      <c r="F72">
        <v>16.3</v>
      </c>
      <c r="G72">
        <v>6.4</v>
      </c>
      <c r="H72">
        <v>11</v>
      </c>
      <c r="I72">
        <v>17.5</v>
      </c>
      <c r="J72">
        <v>0</v>
      </c>
      <c r="K72">
        <v>3.9</v>
      </c>
      <c r="L72">
        <v>7</v>
      </c>
      <c r="M72">
        <v>21.1</v>
      </c>
    </row>
    <row r="73" spans="1:13" x14ac:dyDescent="0.25">
      <c r="A73" t="s">
        <v>66</v>
      </c>
      <c r="B73" t="s">
        <v>49</v>
      </c>
      <c r="C73">
        <v>1710</v>
      </c>
      <c r="D73">
        <v>435</v>
      </c>
      <c r="E73">
        <v>1275</v>
      </c>
      <c r="F73">
        <v>200</v>
      </c>
      <c r="G73">
        <v>875</v>
      </c>
      <c r="H73">
        <v>165</v>
      </c>
      <c r="I73">
        <v>95</v>
      </c>
      <c r="J73">
        <v>70</v>
      </c>
      <c r="K73">
        <v>470</v>
      </c>
      <c r="L73">
        <v>240</v>
      </c>
      <c r="M73">
        <v>200</v>
      </c>
    </row>
    <row r="74" spans="1:13" x14ac:dyDescent="0.25">
      <c r="B74" t="s">
        <v>2</v>
      </c>
      <c r="C74">
        <v>435</v>
      </c>
      <c r="D74">
        <v>430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5">
      <c r="B75" t="s">
        <v>3</v>
      </c>
      <c r="C75">
        <v>945</v>
      </c>
      <c r="D75">
        <v>0</v>
      </c>
      <c r="E75">
        <v>940</v>
      </c>
      <c r="F75">
        <v>115</v>
      </c>
      <c r="G75">
        <v>750</v>
      </c>
      <c r="H75">
        <v>150</v>
      </c>
      <c r="I75">
        <v>80</v>
      </c>
      <c r="J75">
        <v>70</v>
      </c>
      <c r="K75">
        <v>415</v>
      </c>
      <c r="L75">
        <v>180</v>
      </c>
      <c r="M75">
        <v>80</v>
      </c>
    </row>
    <row r="76" spans="1:13" x14ac:dyDescent="0.25">
      <c r="B76" t="s">
        <v>4</v>
      </c>
      <c r="C76">
        <v>925</v>
      </c>
      <c r="D76">
        <v>0</v>
      </c>
      <c r="E76">
        <v>925</v>
      </c>
      <c r="F76">
        <v>110</v>
      </c>
      <c r="G76">
        <v>735</v>
      </c>
      <c r="H76">
        <v>145</v>
      </c>
      <c r="I76">
        <v>80</v>
      </c>
      <c r="J76">
        <v>65</v>
      </c>
      <c r="K76">
        <v>410</v>
      </c>
      <c r="L76">
        <v>175</v>
      </c>
      <c r="M76">
        <v>80</v>
      </c>
    </row>
    <row r="77" spans="1:13" x14ac:dyDescent="0.25">
      <c r="B77" t="s">
        <v>50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5">
      <c r="B78" t="s">
        <v>51</v>
      </c>
      <c r="C78">
        <v>860</v>
      </c>
      <c r="D78">
        <v>0</v>
      </c>
      <c r="E78">
        <v>865</v>
      </c>
      <c r="F78">
        <v>65</v>
      </c>
      <c r="G78">
        <v>720</v>
      </c>
      <c r="H78">
        <v>140</v>
      </c>
      <c r="I78">
        <v>80</v>
      </c>
      <c r="J78">
        <v>65</v>
      </c>
      <c r="K78">
        <v>400</v>
      </c>
      <c r="L78">
        <v>170</v>
      </c>
      <c r="M78">
        <v>75</v>
      </c>
    </row>
    <row r="79" spans="1:13" x14ac:dyDescent="0.25">
      <c r="B79" t="s">
        <v>52</v>
      </c>
      <c r="C79">
        <v>65</v>
      </c>
      <c r="D79">
        <v>0</v>
      </c>
      <c r="E79">
        <v>65</v>
      </c>
      <c r="F79">
        <v>45</v>
      </c>
      <c r="G79">
        <v>10</v>
      </c>
      <c r="H79">
        <v>0</v>
      </c>
      <c r="I79">
        <v>10</v>
      </c>
      <c r="J79">
        <v>0</v>
      </c>
      <c r="K79">
        <v>10</v>
      </c>
      <c r="L79">
        <v>0</v>
      </c>
      <c r="M79">
        <v>0</v>
      </c>
    </row>
    <row r="80" spans="1:13" x14ac:dyDescent="0.25">
      <c r="B80" t="s">
        <v>8</v>
      </c>
      <c r="C80">
        <v>15</v>
      </c>
      <c r="D80">
        <v>0</v>
      </c>
      <c r="E80">
        <v>15</v>
      </c>
      <c r="F80">
        <v>0</v>
      </c>
      <c r="G80">
        <v>15</v>
      </c>
      <c r="H80">
        <v>10</v>
      </c>
      <c r="I80">
        <v>10</v>
      </c>
      <c r="J80">
        <v>0</v>
      </c>
      <c r="K80">
        <v>10</v>
      </c>
      <c r="L80">
        <v>0</v>
      </c>
      <c r="M80">
        <v>0</v>
      </c>
    </row>
    <row r="81" spans="1:25" x14ac:dyDescent="0.25">
      <c r="B81" t="s">
        <v>53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25" x14ac:dyDescent="0.25">
      <c r="B82" t="s">
        <v>54</v>
      </c>
      <c r="C82">
        <v>15</v>
      </c>
      <c r="D82">
        <v>0</v>
      </c>
      <c r="E82">
        <v>15</v>
      </c>
      <c r="F82">
        <v>10</v>
      </c>
      <c r="G82">
        <v>10</v>
      </c>
      <c r="H82">
        <v>10</v>
      </c>
      <c r="I82">
        <v>10</v>
      </c>
      <c r="J82">
        <v>0</v>
      </c>
      <c r="K82">
        <v>0</v>
      </c>
      <c r="L82">
        <v>0</v>
      </c>
      <c r="M82">
        <v>0</v>
      </c>
    </row>
    <row r="83" spans="1:25" x14ac:dyDescent="0.25">
      <c r="B83" t="s">
        <v>11</v>
      </c>
      <c r="C83">
        <v>330</v>
      </c>
      <c r="D83">
        <v>0</v>
      </c>
      <c r="E83">
        <v>335</v>
      </c>
      <c r="F83">
        <v>85</v>
      </c>
      <c r="G83">
        <v>125</v>
      </c>
      <c r="H83">
        <v>15</v>
      </c>
      <c r="I83">
        <v>10</v>
      </c>
      <c r="J83">
        <v>0</v>
      </c>
      <c r="K83">
        <v>60</v>
      </c>
      <c r="L83">
        <v>60</v>
      </c>
      <c r="M83">
        <v>125</v>
      </c>
    </row>
    <row r="84" spans="1:25" x14ac:dyDescent="0.25">
      <c r="B84" t="s">
        <v>12</v>
      </c>
      <c r="C84">
        <v>74.099999999999994</v>
      </c>
      <c r="D84">
        <v>0</v>
      </c>
      <c r="E84">
        <v>73.7</v>
      </c>
      <c r="F84">
        <v>59</v>
      </c>
      <c r="G84">
        <v>85.1</v>
      </c>
      <c r="H84">
        <v>93.9</v>
      </c>
      <c r="I84">
        <v>89.5</v>
      </c>
      <c r="J84">
        <v>100</v>
      </c>
      <c r="K84">
        <v>88.3</v>
      </c>
      <c r="L84">
        <v>75</v>
      </c>
      <c r="M84">
        <v>39</v>
      </c>
    </row>
    <row r="85" spans="1:25" x14ac:dyDescent="0.25">
      <c r="B85" t="s">
        <v>13</v>
      </c>
      <c r="C85">
        <v>72.5</v>
      </c>
      <c r="D85">
        <v>0</v>
      </c>
      <c r="E85">
        <v>72.900000000000006</v>
      </c>
      <c r="F85">
        <v>56.4</v>
      </c>
      <c r="G85">
        <v>84</v>
      </c>
      <c r="H85">
        <v>87.9</v>
      </c>
      <c r="I85">
        <v>84.2</v>
      </c>
      <c r="J85">
        <v>92.9</v>
      </c>
      <c r="K85">
        <v>88.3</v>
      </c>
      <c r="L85">
        <v>75</v>
      </c>
      <c r="M85">
        <v>39</v>
      </c>
    </row>
    <row r="86" spans="1:25" x14ac:dyDescent="0.25">
      <c r="B86" t="s">
        <v>14</v>
      </c>
      <c r="C86">
        <v>1.6</v>
      </c>
      <c r="D86">
        <v>0</v>
      </c>
      <c r="E86">
        <v>2.1</v>
      </c>
      <c r="F86">
        <v>8.6999999999999993</v>
      </c>
      <c r="G86">
        <v>2</v>
      </c>
      <c r="H86">
        <v>0</v>
      </c>
      <c r="I86">
        <v>0</v>
      </c>
      <c r="J86">
        <v>14.3</v>
      </c>
      <c r="K86">
        <v>2.4</v>
      </c>
      <c r="L86">
        <v>0</v>
      </c>
      <c r="M86">
        <v>0</v>
      </c>
    </row>
    <row r="87" spans="1:25" x14ac:dyDescent="0.25">
      <c r="A87" s="13"/>
      <c r="B87" s="13"/>
      <c r="O87" t="s">
        <v>43</v>
      </c>
      <c r="P87" s="10" t="s">
        <v>44</v>
      </c>
      <c r="Q87" t="s">
        <v>45</v>
      </c>
      <c r="R87" t="s">
        <v>46</v>
      </c>
      <c r="S87" t="s">
        <v>47</v>
      </c>
      <c r="U87" t="s">
        <v>43</v>
      </c>
      <c r="V87" s="10" t="s">
        <v>44</v>
      </c>
      <c r="W87" t="s">
        <v>45</v>
      </c>
      <c r="X87" t="s">
        <v>46</v>
      </c>
      <c r="Y87" t="s">
        <v>47</v>
      </c>
    </row>
    <row r="88" spans="1:25" x14ac:dyDescent="0.25">
      <c r="A88" t="s">
        <v>70</v>
      </c>
      <c r="B88" s="13" t="s">
        <v>55</v>
      </c>
      <c r="C88">
        <f t="shared" ref="C88:M88" si="0">SUM(C94,C106)</f>
        <v>17350</v>
      </c>
      <c r="D88">
        <f t="shared" si="0"/>
        <v>0</v>
      </c>
      <c r="E88">
        <f t="shared" si="0"/>
        <v>17350</v>
      </c>
      <c r="F88">
        <f t="shared" si="0"/>
        <v>1490</v>
      </c>
      <c r="G88">
        <f t="shared" si="0"/>
        <v>15475</v>
      </c>
      <c r="H88">
        <f t="shared" si="0"/>
        <v>5940</v>
      </c>
      <c r="I88">
        <f t="shared" si="0"/>
        <v>3355</v>
      </c>
      <c r="J88">
        <f t="shared" si="0"/>
        <v>2585</v>
      </c>
      <c r="K88">
        <f t="shared" si="0"/>
        <v>7805</v>
      </c>
      <c r="L88">
        <f t="shared" si="0"/>
        <v>1730</v>
      </c>
      <c r="M88">
        <f t="shared" si="0"/>
        <v>385</v>
      </c>
      <c r="O88">
        <f>F88</f>
        <v>1490</v>
      </c>
      <c r="P88">
        <f>H88</f>
        <v>5940</v>
      </c>
      <c r="Q88">
        <f>K88</f>
        <v>7805</v>
      </c>
      <c r="R88">
        <f>L88</f>
        <v>1730</v>
      </c>
      <c r="S88">
        <f>M88</f>
        <v>385</v>
      </c>
      <c r="U88">
        <f>SUM(O88:O89)/O90</f>
        <v>0.56568778979907264</v>
      </c>
      <c r="V88">
        <f t="shared" ref="V88:W88" si="1">SUM(P88:P89)/P90</f>
        <v>0.95362752430815256</v>
      </c>
      <c r="W88">
        <f t="shared" si="1"/>
        <v>0.95722543352601153</v>
      </c>
      <c r="X88">
        <f>SUM(R88:R89)/R90</f>
        <v>0.83260869565217388</v>
      </c>
      <c r="Y88">
        <f>SUM(S88:S89)/S90</f>
        <v>0.20403587443946189</v>
      </c>
    </row>
    <row r="89" spans="1:25" x14ac:dyDescent="0.25">
      <c r="A89" t="s">
        <v>72</v>
      </c>
      <c r="B89" s="13" t="s">
        <v>56</v>
      </c>
      <c r="C89">
        <f t="shared" ref="C89:M89" si="2">SUM(C95,C107)</f>
        <v>1490</v>
      </c>
      <c r="D89">
        <f t="shared" si="2"/>
        <v>0</v>
      </c>
      <c r="E89">
        <f t="shared" si="2"/>
        <v>1495</v>
      </c>
      <c r="F89">
        <f t="shared" si="2"/>
        <v>340</v>
      </c>
      <c r="G89">
        <f t="shared" si="2"/>
        <v>1095</v>
      </c>
      <c r="H89">
        <f t="shared" si="2"/>
        <v>435</v>
      </c>
      <c r="I89">
        <f t="shared" si="2"/>
        <v>305</v>
      </c>
      <c r="J89">
        <f t="shared" si="2"/>
        <v>120</v>
      </c>
      <c r="K89">
        <f t="shared" si="2"/>
        <v>475</v>
      </c>
      <c r="L89">
        <f t="shared" si="2"/>
        <v>185</v>
      </c>
      <c r="M89">
        <f t="shared" si="2"/>
        <v>70</v>
      </c>
      <c r="O89">
        <f t="shared" ref="O89:O91" si="3">F89</f>
        <v>340</v>
      </c>
      <c r="P89">
        <f t="shared" ref="P89:P91" si="4">H89</f>
        <v>435</v>
      </c>
      <c r="Q89">
        <f t="shared" ref="Q89:S91" si="5">K89</f>
        <v>475</v>
      </c>
      <c r="R89">
        <f t="shared" si="5"/>
        <v>185</v>
      </c>
      <c r="S89">
        <f t="shared" si="5"/>
        <v>70</v>
      </c>
    </row>
    <row r="90" spans="1:25" x14ac:dyDescent="0.25">
      <c r="A90" t="s">
        <v>73</v>
      </c>
      <c r="B90" s="13" t="s">
        <v>57</v>
      </c>
      <c r="C90">
        <f t="shared" ref="C90:M90" si="6">SUM(C96,C108)</f>
        <v>33985</v>
      </c>
      <c r="D90">
        <f t="shared" si="6"/>
        <v>10875</v>
      </c>
      <c r="E90">
        <f t="shared" si="6"/>
        <v>23105</v>
      </c>
      <c r="F90">
        <f t="shared" si="6"/>
        <v>3235</v>
      </c>
      <c r="G90">
        <f t="shared" si="6"/>
        <v>17630</v>
      </c>
      <c r="H90">
        <f t="shared" si="6"/>
        <v>6685</v>
      </c>
      <c r="I90">
        <f t="shared" si="6"/>
        <v>3865</v>
      </c>
      <c r="J90">
        <f t="shared" si="6"/>
        <v>2820</v>
      </c>
      <c r="K90">
        <f t="shared" si="6"/>
        <v>8650</v>
      </c>
      <c r="L90">
        <f t="shared" si="6"/>
        <v>2300</v>
      </c>
      <c r="M90">
        <f t="shared" si="6"/>
        <v>2230</v>
      </c>
      <c r="O90">
        <f t="shared" si="3"/>
        <v>3235</v>
      </c>
      <c r="P90">
        <f t="shared" si="4"/>
        <v>6685</v>
      </c>
      <c r="Q90">
        <f t="shared" si="5"/>
        <v>8650</v>
      </c>
      <c r="R90">
        <f t="shared" si="5"/>
        <v>2300</v>
      </c>
      <c r="S90">
        <f t="shared" si="5"/>
        <v>2230</v>
      </c>
    </row>
    <row r="91" spans="1:25" x14ac:dyDescent="0.25">
      <c r="A91" t="s">
        <v>74</v>
      </c>
      <c r="B91" s="13" t="s">
        <v>58</v>
      </c>
      <c r="C91">
        <f t="shared" ref="C91:M91" si="7">SUM(C97,C109)</f>
        <v>4265</v>
      </c>
      <c r="D91">
        <f t="shared" si="7"/>
        <v>0</v>
      </c>
      <c r="E91">
        <f t="shared" si="7"/>
        <v>4265</v>
      </c>
      <c r="F91">
        <f t="shared" si="7"/>
        <v>1415</v>
      </c>
      <c r="G91">
        <f t="shared" si="7"/>
        <v>1065</v>
      </c>
      <c r="H91">
        <f t="shared" si="7"/>
        <v>315</v>
      </c>
      <c r="I91">
        <f t="shared" si="7"/>
        <v>205</v>
      </c>
      <c r="J91">
        <f t="shared" si="7"/>
        <v>110</v>
      </c>
      <c r="K91">
        <f t="shared" si="7"/>
        <v>370</v>
      </c>
      <c r="L91">
        <f t="shared" si="7"/>
        <v>385</v>
      </c>
      <c r="M91">
        <f t="shared" si="7"/>
        <v>1785</v>
      </c>
      <c r="O91">
        <f t="shared" si="3"/>
        <v>1415</v>
      </c>
      <c r="P91">
        <f t="shared" si="4"/>
        <v>315</v>
      </c>
      <c r="Q91">
        <f t="shared" si="5"/>
        <v>370</v>
      </c>
      <c r="R91">
        <f t="shared" si="5"/>
        <v>385</v>
      </c>
      <c r="S91">
        <f t="shared" si="5"/>
        <v>1785</v>
      </c>
    </row>
    <row r="92" spans="1:25" x14ac:dyDescent="0.25">
      <c r="A92" s="13"/>
      <c r="B92" s="13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5"/>
    </row>
    <row r="93" spans="1:25" x14ac:dyDescent="0.25">
      <c r="A93" s="13"/>
      <c r="B93" s="13"/>
      <c r="O93" t="s">
        <v>43</v>
      </c>
      <c r="P93" s="10" t="s">
        <v>44</v>
      </c>
      <c r="Q93" t="s">
        <v>45</v>
      </c>
      <c r="R93" t="s">
        <v>46</v>
      </c>
      <c r="S93" t="s">
        <v>47</v>
      </c>
      <c r="U93" t="s">
        <v>43</v>
      </c>
      <c r="V93" s="10" t="s">
        <v>44</v>
      </c>
      <c r="W93" t="s">
        <v>45</v>
      </c>
      <c r="X93" t="s">
        <v>46</v>
      </c>
      <c r="Y93" t="s">
        <v>47</v>
      </c>
    </row>
    <row r="94" spans="1:25" x14ac:dyDescent="0.25">
      <c r="A94" s="13" t="s">
        <v>68</v>
      </c>
      <c r="B94" s="13" t="s">
        <v>55</v>
      </c>
      <c r="C94">
        <f>C62</f>
        <v>1980</v>
      </c>
      <c r="D94">
        <f t="shared" ref="D94:M94" si="8">D62</f>
        <v>0</v>
      </c>
      <c r="E94">
        <f t="shared" si="8"/>
        <v>1980</v>
      </c>
      <c r="F94">
        <f t="shared" si="8"/>
        <v>205</v>
      </c>
      <c r="G94">
        <f t="shared" si="8"/>
        <v>1705</v>
      </c>
      <c r="H94">
        <f t="shared" si="8"/>
        <v>445</v>
      </c>
      <c r="I94">
        <f t="shared" si="8"/>
        <v>235</v>
      </c>
      <c r="J94">
        <f t="shared" si="8"/>
        <v>210</v>
      </c>
      <c r="K94">
        <f t="shared" si="8"/>
        <v>990</v>
      </c>
      <c r="L94">
        <f t="shared" si="8"/>
        <v>270</v>
      </c>
      <c r="M94">
        <f t="shared" si="8"/>
        <v>70</v>
      </c>
      <c r="O94">
        <f>F94</f>
        <v>205</v>
      </c>
      <c r="P94">
        <f>H94</f>
        <v>445</v>
      </c>
      <c r="Q94">
        <f>K94</f>
        <v>990</v>
      </c>
      <c r="R94">
        <f>L94</f>
        <v>270</v>
      </c>
      <c r="S94">
        <f>M94</f>
        <v>70</v>
      </c>
      <c r="U94">
        <f>SUM(O94:O95)/O96</f>
        <v>0.61728395061728392</v>
      </c>
      <c r="V94">
        <f t="shared" ref="V94" si="9">SUM(P94:P95)/P96</f>
        <v>0.95238095238095233</v>
      </c>
      <c r="W94">
        <f t="shared" ref="W94" si="10">SUM(Q94:Q95)/Q96</f>
        <v>0.95370370370370372</v>
      </c>
      <c r="X94">
        <f t="shared" ref="X94:Y94" si="11">SUM(R94:R95)/R96</f>
        <v>0.74358974358974361</v>
      </c>
      <c r="Y94">
        <f t="shared" si="11"/>
        <v>0.17924528301886791</v>
      </c>
    </row>
    <row r="95" spans="1:25" x14ac:dyDescent="0.25">
      <c r="A95" s="13" t="s">
        <v>68</v>
      </c>
      <c r="B95" s="13" t="s">
        <v>56</v>
      </c>
      <c r="C95">
        <f>C66</f>
        <v>175</v>
      </c>
      <c r="D95">
        <f t="shared" ref="D95:M95" si="12">D66</f>
        <v>0</v>
      </c>
      <c r="E95">
        <f t="shared" si="12"/>
        <v>175</v>
      </c>
      <c r="F95">
        <f t="shared" si="12"/>
        <v>45</v>
      </c>
      <c r="G95">
        <f t="shared" si="12"/>
        <v>115</v>
      </c>
      <c r="H95">
        <f t="shared" si="12"/>
        <v>55</v>
      </c>
      <c r="I95">
        <f t="shared" si="12"/>
        <v>50</v>
      </c>
      <c r="J95">
        <f t="shared" si="12"/>
        <v>0</v>
      </c>
      <c r="K95">
        <f t="shared" si="12"/>
        <v>40</v>
      </c>
      <c r="L95">
        <f t="shared" si="12"/>
        <v>20</v>
      </c>
      <c r="M95">
        <f t="shared" si="12"/>
        <v>25</v>
      </c>
      <c r="O95">
        <f t="shared" ref="O95:O97" si="13">F95</f>
        <v>45</v>
      </c>
      <c r="P95">
        <f t="shared" ref="P95:P97" si="14">H95</f>
        <v>55</v>
      </c>
      <c r="Q95">
        <f t="shared" ref="Q95:S97" si="15">K95</f>
        <v>40</v>
      </c>
      <c r="R95">
        <f t="shared" si="15"/>
        <v>20</v>
      </c>
      <c r="S95">
        <f t="shared" si="15"/>
        <v>25</v>
      </c>
    </row>
    <row r="96" spans="1:25" x14ac:dyDescent="0.25">
      <c r="A96" s="13" t="s">
        <v>68</v>
      </c>
      <c r="B96" s="13" t="s">
        <v>57</v>
      </c>
      <c r="C96">
        <f>C59</f>
        <v>4130</v>
      </c>
      <c r="D96">
        <f t="shared" ref="D96:M96" si="16">D59</f>
        <v>1190</v>
      </c>
      <c r="E96">
        <f t="shared" si="16"/>
        <v>2935</v>
      </c>
      <c r="F96">
        <f t="shared" si="16"/>
        <v>405</v>
      </c>
      <c r="G96">
        <f t="shared" si="16"/>
        <v>1995</v>
      </c>
      <c r="H96">
        <f t="shared" si="16"/>
        <v>525</v>
      </c>
      <c r="I96">
        <f t="shared" si="16"/>
        <v>300</v>
      </c>
      <c r="J96">
        <f t="shared" si="16"/>
        <v>225</v>
      </c>
      <c r="K96">
        <f t="shared" si="16"/>
        <v>1080</v>
      </c>
      <c r="L96">
        <f t="shared" si="16"/>
        <v>390</v>
      </c>
      <c r="M96">
        <f t="shared" si="16"/>
        <v>530</v>
      </c>
      <c r="O96">
        <f t="shared" si="13"/>
        <v>405</v>
      </c>
      <c r="P96">
        <f t="shared" si="14"/>
        <v>525</v>
      </c>
      <c r="Q96">
        <f t="shared" si="15"/>
        <v>1080</v>
      </c>
      <c r="R96">
        <f t="shared" si="15"/>
        <v>390</v>
      </c>
      <c r="S96">
        <f t="shared" si="15"/>
        <v>530</v>
      </c>
    </row>
    <row r="97" spans="1:25" x14ac:dyDescent="0.25">
      <c r="A97" s="13" t="s">
        <v>68</v>
      </c>
      <c r="B97" s="13" t="s">
        <v>58</v>
      </c>
      <c r="C97">
        <f>C69</f>
        <v>780</v>
      </c>
      <c r="D97">
        <f t="shared" ref="D97:M97" si="17">D69</f>
        <v>0</v>
      </c>
      <c r="E97">
        <f t="shared" si="17"/>
        <v>780</v>
      </c>
      <c r="F97">
        <f t="shared" si="17"/>
        <v>160</v>
      </c>
      <c r="G97">
        <f t="shared" si="17"/>
        <v>180</v>
      </c>
      <c r="H97">
        <f t="shared" si="17"/>
        <v>30</v>
      </c>
      <c r="I97">
        <f t="shared" si="17"/>
        <v>15</v>
      </c>
      <c r="J97">
        <f t="shared" si="17"/>
        <v>15</v>
      </c>
      <c r="K97">
        <f t="shared" si="17"/>
        <v>50</v>
      </c>
      <c r="L97">
        <f t="shared" si="17"/>
        <v>105</v>
      </c>
      <c r="M97">
        <f t="shared" si="17"/>
        <v>440</v>
      </c>
      <c r="O97">
        <f t="shared" si="13"/>
        <v>160</v>
      </c>
      <c r="P97">
        <f t="shared" si="14"/>
        <v>30</v>
      </c>
      <c r="Q97">
        <f t="shared" si="15"/>
        <v>50</v>
      </c>
      <c r="R97">
        <f t="shared" si="15"/>
        <v>105</v>
      </c>
      <c r="S97">
        <f t="shared" si="15"/>
        <v>440</v>
      </c>
    </row>
    <row r="98" spans="1:25" x14ac:dyDescent="0.25">
      <c r="A98" s="13"/>
      <c r="B98" s="13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</row>
    <row r="99" spans="1:25" x14ac:dyDescent="0.25">
      <c r="A99" s="13"/>
      <c r="B99" s="13"/>
      <c r="O99" t="s">
        <v>43</v>
      </c>
      <c r="P99" s="10" t="s">
        <v>44</v>
      </c>
      <c r="Q99" t="s">
        <v>45</v>
      </c>
      <c r="R99" t="s">
        <v>46</v>
      </c>
      <c r="S99" t="s">
        <v>47</v>
      </c>
      <c r="U99" t="s">
        <v>43</v>
      </c>
      <c r="V99" s="10" t="s">
        <v>44</v>
      </c>
      <c r="W99" t="s">
        <v>45</v>
      </c>
      <c r="X99" t="s">
        <v>46</v>
      </c>
      <c r="Y99" t="s">
        <v>47</v>
      </c>
    </row>
    <row r="100" spans="1:25" x14ac:dyDescent="0.25">
      <c r="A100" t="s">
        <v>62</v>
      </c>
      <c r="B100" s="13" t="s">
        <v>55</v>
      </c>
      <c r="C100">
        <f>C88-C94</f>
        <v>15370</v>
      </c>
      <c r="D100">
        <f t="shared" ref="D100:M100" si="18">D88-D94</f>
        <v>0</v>
      </c>
      <c r="E100">
        <f t="shared" si="18"/>
        <v>15370</v>
      </c>
      <c r="F100">
        <f t="shared" si="18"/>
        <v>1285</v>
      </c>
      <c r="G100">
        <f t="shared" si="18"/>
        <v>13770</v>
      </c>
      <c r="H100">
        <f t="shared" si="18"/>
        <v>5495</v>
      </c>
      <c r="I100">
        <f t="shared" si="18"/>
        <v>3120</v>
      </c>
      <c r="J100">
        <f t="shared" si="18"/>
        <v>2375</v>
      </c>
      <c r="K100">
        <f t="shared" si="18"/>
        <v>6815</v>
      </c>
      <c r="L100">
        <f t="shared" si="18"/>
        <v>1460</v>
      </c>
      <c r="M100">
        <f t="shared" si="18"/>
        <v>315</v>
      </c>
      <c r="O100">
        <f>F100</f>
        <v>1285</v>
      </c>
      <c r="P100">
        <f>H100</f>
        <v>5495</v>
      </c>
      <c r="Q100">
        <f>K100</f>
        <v>6815</v>
      </c>
      <c r="R100">
        <f>L100</f>
        <v>1460</v>
      </c>
      <c r="S100">
        <f>M100</f>
        <v>315</v>
      </c>
      <c r="U100">
        <f>SUM(O100:O101)/O102</f>
        <v>0.55830388692579502</v>
      </c>
      <c r="V100">
        <f t="shared" ref="V100" si="19">SUM(P100:P101)/P102</f>
        <v>0.95373376623376627</v>
      </c>
      <c r="W100">
        <f t="shared" ref="W100" si="20">SUM(Q100:Q101)/Q102</f>
        <v>0.95772787318361952</v>
      </c>
      <c r="X100">
        <f t="shared" ref="X100:Y100" si="21">SUM(R100:R101)/R102</f>
        <v>0.85078534031413611</v>
      </c>
      <c r="Y100">
        <f t="shared" si="21"/>
        <v>0.21176470588235294</v>
      </c>
    </row>
    <row r="101" spans="1:25" x14ac:dyDescent="0.25">
      <c r="A101" t="s">
        <v>62</v>
      </c>
      <c r="B101" s="13" t="s">
        <v>56</v>
      </c>
      <c r="C101">
        <f t="shared" ref="C101:M103" si="22">C89-C95</f>
        <v>1315</v>
      </c>
      <c r="D101">
        <f t="shared" si="22"/>
        <v>0</v>
      </c>
      <c r="E101">
        <f t="shared" si="22"/>
        <v>1320</v>
      </c>
      <c r="F101">
        <f t="shared" si="22"/>
        <v>295</v>
      </c>
      <c r="G101">
        <f t="shared" si="22"/>
        <v>980</v>
      </c>
      <c r="H101">
        <f t="shared" si="22"/>
        <v>380</v>
      </c>
      <c r="I101">
        <f t="shared" si="22"/>
        <v>255</v>
      </c>
      <c r="J101">
        <f t="shared" si="22"/>
        <v>120</v>
      </c>
      <c r="K101">
        <f t="shared" si="22"/>
        <v>435</v>
      </c>
      <c r="L101">
        <f t="shared" si="22"/>
        <v>165</v>
      </c>
      <c r="M101">
        <f t="shared" si="22"/>
        <v>45</v>
      </c>
      <c r="O101">
        <f t="shared" ref="O101:O103" si="23">F101</f>
        <v>295</v>
      </c>
      <c r="P101">
        <f t="shared" ref="P101:P103" si="24">H101</f>
        <v>380</v>
      </c>
      <c r="Q101">
        <f t="shared" ref="Q101:S103" si="25">K101</f>
        <v>435</v>
      </c>
      <c r="R101">
        <f t="shared" si="25"/>
        <v>165</v>
      </c>
      <c r="S101">
        <f t="shared" si="25"/>
        <v>45</v>
      </c>
    </row>
    <row r="102" spans="1:25" x14ac:dyDescent="0.25">
      <c r="A102" t="s">
        <v>62</v>
      </c>
      <c r="B102" s="13" t="s">
        <v>57</v>
      </c>
      <c r="C102">
        <f t="shared" si="22"/>
        <v>29855</v>
      </c>
      <c r="D102">
        <f t="shared" si="22"/>
        <v>9685</v>
      </c>
      <c r="E102">
        <f t="shared" si="22"/>
        <v>20170</v>
      </c>
      <c r="F102">
        <f t="shared" si="22"/>
        <v>2830</v>
      </c>
      <c r="G102">
        <f t="shared" si="22"/>
        <v>15635</v>
      </c>
      <c r="H102">
        <f t="shared" si="22"/>
        <v>6160</v>
      </c>
      <c r="I102">
        <f t="shared" si="22"/>
        <v>3565</v>
      </c>
      <c r="J102">
        <f t="shared" si="22"/>
        <v>2595</v>
      </c>
      <c r="K102">
        <f t="shared" si="22"/>
        <v>7570</v>
      </c>
      <c r="L102">
        <f t="shared" si="22"/>
        <v>1910</v>
      </c>
      <c r="M102">
        <f t="shared" si="22"/>
        <v>1700</v>
      </c>
      <c r="O102">
        <f t="shared" si="23"/>
        <v>2830</v>
      </c>
      <c r="P102">
        <f t="shared" si="24"/>
        <v>6160</v>
      </c>
      <c r="Q102">
        <f t="shared" si="25"/>
        <v>7570</v>
      </c>
      <c r="R102">
        <f t="shared" si="25"/>
        <v>1910</v>
      </c>
      <c r="S102">
        <f t="shared" si="25"/>
        <v>1700</v>
      </c>
    </row>
    <row r="103" spans="1:25" x14ac:dyDescent="0.25">
      <c r="A103" t="s">
        <v>62</v>
      </c>
      <c r="B103" s="13" t="s">
        <v>58</v>
      </c>
      <c r="C103">
        <f t="shared" si="22"/>
        <v>3485</v>
      </c>
      <c r="D103">
        <f t="shared" si="22"/>
        <v>0</v>
      </c>
      <c r="E103">
        <f t="shared" si="22"/>
        <v>3485</v>
      </c>
      <c r="F103">
        <f t="shared" si="22"/>
        <v>1255</v>
      </c>
      <c r="G103">
        <f t="shared" si="22"/>
        <v>885</v>
      </c>
      <c r="H103">
        <f t="shared" si="22"/>
        <v>285</v>
      </c>
      <c r="I103">
        <f t="shared" si="22"/>
        <v>190</v>
      </c>
      <c r="J103">
        <f t="shared" si="22"/>
        <v>95</v>
      </c>
      <c r="K103">
        <f t="shared" si="22"/>
        <v>320</v>
      </c>
      <c r="L103">
        <f t="shared" si="22"/>
        <v>280</v>
      </c>
      <c r="M103">
        <f t="shared" si="22"/>
        <v>1345</v>
      </c>
      <c r="O103">
        <f t="shared" si="23"/>
        <v>1255</v>
      </c>
      <c r="P103">
        <f t="shared" si="24"/>
        <v>285</v>
      </c>
      <c r="Q103">
        <f t="shared" si="25"/>
        <v>320</v>
      </c>
      <c r="R103">
        <f t="shared" si="25"/>
        <v>280</v>
      </c>
      <c r="S103">
        <f t="shared" si="25"/>
        <v>1345</v>
      </c>
    </row>
    <row r="104" spans="1:25" x14ac:dyDescent="0.25">
      <c r="A104" s="13"/>
      <c r="B104" s="13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</row>
    <row r="105" spans="1:25" x14ac:dyDescent="0.25">
      <c r="B105" s="13"/>
      <c r="O105" t="s">
        <v>43</v>
      </c>
      <c r="P105" s="10" t="s">
        <v>44</v>
      </c>
      <c r="Q105" t="s">
        <v>45</v>
      </c>
      <c r="R105" t="s">
        <v>46</v>
      </c>
      <c r="S105" t="s">
        <v>47</v>
      </c>
      <c r="U105" t="s">
        <v>43</v>
      </c>
      <c r="V105" s="10" t="s">
        <v>44</v>
      </c>
      <c r="W105" t="s">
        <v>45</v>
      </c>
      <c r="X105" t="s">
        <v>46</v>
      </c>
      <c r="Y105" t="s">
        <v>47</v>
      </c>
    </row>
    <row r="106" spans="1:25" x14ac:dyDescent="0.25">
      <c r="A106" t="s">
        <v>62</v>
      </c>
      <c r="B106" s="13" t="s">
        <v>55</v>
      </c>
      <c r="C106">
        <f>C20</f>
        <v>15370</v>
      </c>
      <c r="D106">
        <f t="shared" ref="C106:M106" si="26">D20</f>
        <v>0</v>
      </c>
      <c r="E106">
        <f t="shared" si="26"/>
        <v>15370</v>
      </c>
      <c r="F106">
        <f t="shared" si="26"/>
        <v>1285</v>
      </c>
      <c r="G106">
        <f t="shared" si="26"/>
        <v>13770</v>
      </c>
      <c r="H106">
        <f t="shared" si="26"/>
        <v>5495</v>
      </c>
      <c r="I106">
        <f t="shared" si="26"/>
        <v>3120</v>
      </c>
      <c r="J106">
        <f t="shared" si="26"/>
        <v>2375</v>
      </c>
      <c r="K106">
        <f t="shared" si="26"/>
        <v>6815</v>
      </c>
      <c r="L106">
        <f t="shared" si="26"/>
        <v>1460</v>
      </c>
      <c r="M106">
        <f t="shared" si="26"/>
        <v>315</v>
      </c>
      <c r="O106">
        <f>F106</f>
        <v>1285</v>
      </c>
      <c r="P106">
        <f>H106</f>
        <v>5495</v>
      </c>
      <c r="Q106">
        <f>K106</f>
        <v>6815</v>
      </c>
      <c r="R106">
        <f>L106</f>
        <v>1460</v>
      </c>
      <c r="S106">
        <f>M106</f>
        <v>315</v>
      </c>
      <c r="U106">
        <f>SUM(O106:O107)/O108</f>
        <v>0.55830388692579502</v>
      </c>
      <c r="V106">
        <f t="shared" ref="V106" si="27">SUM(P106:P107)/P108</f>
        <v>0.95373376623376627</v>
      </c>
      <c r="W106">
        <f t="shared" ref="W106" si="28">SUM(Q106:Q107)/Q108</f>
        <v>0.95772787318361952</v>
      </c>
      <c r="X106">
        <f t="shared" ref="X106:Y106" si="29">SUM(R106:R107)/R108</f>
        <v>0.85078534031413611</v>
      </c>
      <c r="Y106">
        <f t="shared" si="29"/>
        <v>0.21176470588235294</v>
      </c>
    </row>
    <row r="107" spans="1:25" x14ac:dyDescent="0.25">
      <c r="A107" t="s">
        <v>62</v>
      </c>
      <c r="B107" s="13" t="s">
        <v>56</v>
      </c>
      <c r="C107">
        <f t="shared" ref="C107:M107" si="30">C24</f>
        <v>1315</v>
      </c>
      <c r="D107">
        <f t="shared" si="30"/>
        <v>0</v>
      </c>
      <c r="E107">
        <f t="shared" si="30"/>
        <v>1320</v>
      </c>
      <c r="F107">
        <f t="shared" si="30"/>
        <v>295</v>
      </c>
      <c r="G107">
        <f t="shared" si="30"/>
        <v>980</v>
      </c>
      <c r="H107">
        <f t="shared" si="30"/>
        <v>380</v>
      </c>
      <c r="I107">
        <f t="shared" si="30"/>
        <v>255</v>
      </c>
      <c r="J107">
        <f t="shared" si="30"/>
        <v>120</v>
      </c>
      <c r="K107">
        <f t="shared" si="30"/>
        <v>435</v>
      </c>
      <c r="L107">
        <f t="shared" si="30"/>
        <v>165</v>
      </c>
      <c r="M107">
        <f t="shared" si="30"/>
        <v>45</v>
      </c>
      <c r="O107">
        <f t="shared" ref="O107:O109" si="31">F107</f>
        <v>295</v>
      </c>
      <c r="P107">
        <f t="shared" ref="P107:P109" si="32">H107</f>
        <v>380</v>
      </c>
      <c r="Q107">
        <f t="shared" ref="Q107:S109" si="33">K107</f>
        <v>435</v>
      </c>
      <c r="R107">
        <f t="shared" si="33"/>
        <v>165</v>
      </c>
      <c r="S107">
        <f t="shared" si="33"/>
        <v>45</v>
      </c>
    </row>
    <row r="108" spans="1:25" x14ac:dyDescent="0.25">
      <c r="A108" t="s">
        <v>62</v>
      </c>
      <c r="B108" s="13" t="s">
        <v>57</v>
      </c>
      <c r="C108">
        <f t="shared" ref="C108:M108" si="34">C17</f>
        <v>29855</v>
      </c>
      <c r="D108">
        <f t="shared" si="34"/>
        <v>9685</v>
      </c>
      <c r="E108">
        <f t="shared" si="34"/>
        <v>20170</v>
      </c>
      <c r="F108">
        <f t="shared" si="34"/>
        <v>2830</v>
      </c>
      <c r="G108">
        <f t="shared" si="34"/>
        <v>15635</v>
      </c>
      <c r="H108">
        <f t="shared" si="34"/>
        <v>6160</v>
      </c>
      <c r="I108">
        <f t="shared" si="34"/>
        <v>3565</v>
      </c>
      <c r="J108">
        <f t="shared" si="34"/>
        <v>2595</v>
      </c>
      <c r="K108">
        <f t="shared" si="34"/>
        <v>7570</v>
      </c>
      <c r="L108">
        <f t="shared" si="34"/>
        <v>1910</v>
      </c>
      <c r="M108">
        <f t="shared" si="34"/>
        <v>1700</v>
      </c>
      <c r="O108">
        <f t="shared" si="31"/>
        <v>2830</v>
      </c>
      <c r="P108">
        <f t="shared" si="32"/>
        <v>6160</v>
      </c>
      <c r="Q108">
        <f t="shared" si="33"/>
        <v>7570</v>
      </c>
      <c r="R108">
        <f t="shared" si="33"/>
        <v>1910</v>
      </c>
      <c r="S108">
        <f t="shared" si="33"/>
        <v>1700</v>
      </c>
    </row>
    <row r="109" spans="1:25" x14ac:dyDescent="0.25">
      <c r="A109" t="s">
        <v>62</v>
      </c>
      <c r="B109" s="13" t="s">
        <v>58</v>
      </c>
      <c r="C109">
        <f t="shared" ref="C109:M109" si="35">C27</f>
        <v>3485</v>
      </c>
      <c r="D109">
        <f t="shared" si="35"/>
        <v>0</v>
      </c>
      <c r="E109">
        <f t="shared" si="35"/>
        <v>3485</v>
      </c>
      <c r="F109">
        <f t="shared" si="35"/>
        <v>1255</v>
      </c>
      <c r="G109">
        <f t="shared" si="35"/>
        <v>885</v>
      </c>
      <c r="H109">
        <f t="shared" si="35"/>
        <v>285</v>
      </c>
      <c r="I109">
        <f t="shared" si="35"/>
        <v>190</v>
      </c>
      <c r="J109">
        <f t="shared" si="35"/>
        <v>95</v>
      </c>
      <c r="K109">
        <f t="shared" si="35"/>
        <v>320</v>
      </c>
      <c r="L109">
        <f t="shared" si="35"/>
        <v>280</v>
      </c>
      <c r="M109">
        <f t="shared" si="35"/>
        <v>1345</v>
      </c>
      <c r="O109">
        <f t="shared" si="31"/>
        <v>1255</v>
      </c>
      <c r="P109">
        <f t="shared" si="32"/>
        <v>285</v>
      </c>
      <c r="Q109">
        <f t="shared" si="33"/>
        <v>320</v>
      </c>
      <c r="R109">
        <f t="shared" si="33"/>
        <v>280</v>
      </c>
      <c r="S109">
        <f t="shared" si="33"/>
        <v>1345</v>
      </c>
    </row>
    <row r="110" spans="1:25" x14ac:dyDescent="0.25">
      <c r="A110" s="13"/>
      <c r="B110" s="13"/>
    </row>
    <row r="111" spans="1:25" x14ac:dyDescent="0.25">
      <c r="O111" t="s">
        <v>43</v>
      </c>
      <c r="P111" s="10" t="s">
        <v>44</v>
      </c>
      <c r="Q111" t="s">
        <v>45</v>
      </c>
      <c r="R111" t="s">
        <v>46</v>
      </c>
      <c r="S111" t="s">
        <v>47</v>
      </c>
      <c r="U111" t="s">
        <v>43</v>
      </c>
      <c r="V111" s="10" t="s">
        <v>44</v>
      </c>
      <c r="W111" t="s">
        <v>45</v>
      </c>
      <c r="X111" t="s">
        <v>46</v>
      </c>
      <c r="Y111" t="s">
        <v>47</v>
      </c>
    </row>
    <row r="112" spans="1:25" x14ac:dyDescent="0.25">
      <c r="A112" t="s">
        <v>63</v>
      </c>
      <c r="B112" s="13" t="s">
        <v>55</v>
      </c>
      <c r="C112">
        <f>C34</f>
        <v>23045</v>
      </c>
      <c r="D112">
        <f t="shared" ref="D112:M112" si="36">D34</f>
        <v>0</v>
      </c>
      <c r="E112">
        <f t="shared" si="36"/>
        <v>23045</v>
      </c>
      <c r="F112">
        <f t="shared" si="36"/>
        <v>1865</v>
      </c>
      <c r="G112">
        <f t="shared" si="36"/>
        <v>20595</v>
      </c>
      <c r="H112">
        <f t="shared" si="36"/>
        <v>7620</v>
      </c>
      <c r="I112">
        <f t="shared" si="36"/>
        <v>4335</v>
      </c>
      <c r="J112">
        <f t="shared" si="36"/>
        <v>3285</v>
      </c>
      <c r="K112">
        <f t="shared" si="36"/>
        <v>10440</v>
      </c>
      <c r="L112">
        <f t="shared" si="36"/>
        <v>2535</v>
      </c>
      <c r="M112">
        <f t="shared" si="36"/>
        <v>580</v>
      </c>
      <c r="O112">
        <f>F112</f>
        <v>1865</v>
      </c>
      <c r="P112">
        <f>H112</f>
        <v>7620</v>
      </c>
      <c r="Q112">
        <f>K112</f>
        <v>10440</v>
      </c>
      <c r="R112">
        <f>L112</f>
        <v>2535</v>
      </c>
      <c r="S112">
        <f>M112</f>
        <v>580</v>
      </c>
      <c r="U112">
        <f>SUM(O112:O113)/O114</f>
        <v>0.55830388692579502</v>
      </c>
      <c r="V112">
        <f t="shared" ref="V112" si="37">SUM(P112:P113)/P114</f>
        <v>0.95131964809384162</v>
      </c>
      <c r="W112">
        <f t="shared" ref="W112" si="38">SUM(Q112:Q113)/Q114</f>
        <v>0.9552562988705473</v>
      </c>
      <c r="X112">
        <f t="shared" ref="X112:Y112" si="39">SUM(R112:R113)/R114</f>
        <v>0.85959438377535102</v>
      </c>
      <c r="Y112">
        <f t="shared" si="39"/>
        <v>0.22240527182866557</v>
      </c>
    </row>
    <row r="113" spans="1:25" x14ac:dyDescent="0.25">
      <c r="A113" t="s">
        <v>63</v>
      </c>
      <c r="B113" s="13" t="s">
        <v>56</v>
      </c>
      <c r="C113">
        <f t="shared" ref="C113:M113" si="40">C38</f>
        <v>1870</v>
      </c>
      <c r="D113">
        <f t="shared" si="40"/>
        <v>0</v>
      </c>
      <c r="E113">
        <f t="shared" si="40"/>
        <v>1870</v>
      </c>
      <c r="F113">
        <f t="shared" si="40"/>
        <v>505</v>
      </c>
      <c r="G113">
        <f t="shared" si="40"/>
        <v>1265</v>
      </c>
      <c r="H113">
        <f t="shared" si="40"/>
        <v>490</v>
      </c>
      <c r="I113">
        <f t="shared" si="40"/>
        <v>340</v>
      </c>
      <c r="J113">
        <f t="shared" si="40"/>
        <v>155</v>
      </c>
      <c r="K113">
        <f t="shared" si="40"/>
        <v>555</v>
      </c>
      <c r="L113">
        <f t="shared" si="40"/>
        <v>220</v>
      </c>
      <c r="M113">
        <f t="shared" si="40"/>
        <v>95</v>
      </c>
      <c r="O113">
        <f t="shared" ref="O113:O115" si="41">F113</f>
        <v>505</v>
      </c>
      <c r="P113">
        <f t="shared" ref="P113:P115" si="42">H113</f>
        <v>490</v>
      </c>
      <c r="Q113">
        <f t="shared" ref="Q113:S115" si="43">K113</f>
        <v>555</v>
      </c>
      <c r="R113">
        <f t="shared" si="43"/>
        <v>220</v>
      </c>
      <c r="S113">
        <f t="shared" si="43"/>
        <v>95</v>
      </c>
    </row>
    <row r="114" spans="1:25" x14ac:dyDescent="0.25">
      <c r="A114" t="s">
        <v>63</v>
      </c>
      <c r="B114" s="13" t="s">
        <v>57</v>
      </c>
      <c r="C114">
        <f t="shared" ref="C114:M114" si="44">C31</f>
        <v>44240</v>
      </c>
      <c r="D114">
        <f t="shared" si="44"/>
        <v>13720</v>
      </c>
      <c r="E114">
        <f t="shared" si="44"/>
        <v>30525</v>
      </c>
      <c r="F114">
        <f t="shared" si="44"/>
        <v>4245</v>
      </c>
      <c r="G114">
        <f t="shared" si="44"/>
        <v>23245</v>
      </c>
      <c r="H114">
        <f t="shared" si="44"/>
        <v>8525</v>
      </c>
      <c r="I114">
        <f t="shared" si="44"/>
        <v>4955</v>
      </c>
      <c r="J114">
        <f t="shared" si="44"/>
        <v>3570</v>
      </c>
      <c r="K114">
        <f t="shared" si="44"/>
        <v>11510</v>
      </c>
      <c r="L114">
        <f t="shared" si="44"/>
        <v>3205</v>
      </c>
      <c r="M114">
        <f t="shared" si="44"/>
        <v>3035</v>
      </c>
      <c r="O114">
        <f t="shared" si="41"/>
        <v>4245</v>
      </c>
      <c r="P114">
        <f t="shared" si="42"/>
        <v>8525</v>
      </c>
      <c r="Q114">
        <f t="shared" si="43"/>
        <v>11510</v>
      </c>
      <c r="R114">
        <f t="shared" si="43"/>
        <v>3205</v>
      </c>
      <c r="S114">
        <f t="shared" si="43"/>
        <v>3035</v>
      </c>
    </row>
    <row r="115" spans="1:25" x14ac:dyDescent="0.25">
      <c r="A115" t="s">
        <v>63</v>
      </c>
      <c r="B115" s="13" t="s">
        <v>58</v>
      </c>
      <c r="C115">
        <f t="shared" ref="C115:M115" si="45">C41</f>
        <v>5610</v>
      </c>
      <c r="D115">
        <f t="shared" si="45"/>
        <v>0</v>
      </c>
      <c r="E115">
        <f t="shared" si="45"/>
        <v>5610</v>
      </c>
      <c r="F115">
        <f t="shared" si="45"/>
        <v>1875</v>
      </c>
      <c r="G115">
        <f t="shared" si="45"/>
        <v>1380</v>
      </c>
      <c r="H115">
        <f t="shared" si="45"/>
        <v>410</v>
      </c>
      <c r="I115">
        <f t="shared" si="45"/>
        <v>275</v>
      </c>
      <c r="J115">
        <f t="shared" si="45"/>
        <v>135</v>
      </c>
      <c r="K115">
        <f t="shared" si="45"/>
        <v>520</v>
      </c>
      <c r="L115">
        <f t="shared" si="45"/>
        <v>455</v>
      </c>
      <c r="M115">
        <f t="shared" si="45"/>
        <v>2355</v>
      </c>
      <c r="O115">
        <f t="shared" si="41"/>
        <v>1875</v>
      </c>
      <c r="P115">
        <f t="shared" si="42"/>
        <v>410</v>
      </c>
      <c r="Q115">
        <f t="shared" si="43"/>
        <v>520</v>
      </c>
      <c r="R115">
        <f t="shared" si="43"/>
        <v>455</v>
      </c>
      <c r="S115">
        <f t="shared" si="43"/>
        <v>2355</v>
      </c>
    </row>
    <row r="117" spans="1:25" x14ac:dyDescent="0.25">
      <c r="O117" t="s">
        <v>43</v>
      </c>
      <c r="P117" s="10" t="s">
        <v>44</v>
      </c>
      <c r="Q117" t="s">
        <v>45</v>
      </c>
      <c r="R117" t="s">
        <v>46</v>
      </c>
      <c r="S117" t="s">
        <v>47</v>
      </c>
      <c r="U117" t="s">
        <v>43</v>
      </c>
      <c r="V117" s="10" t="s">
        <v>44</v>
      </c>
      <c r="W117" t="s">
        <v>45</v>
      </c>
      <c r="X117" t="s">
        <v>46</v>
      </c>
      <c r="Y117" t="s">
        <v>47</v>
      </c>
    </row>
    <row r="118" spans="1:25" x14ac:dyDescent="0.25">
      <c r="A118" s="13" t="s">
        <v>67</v>
      </c>
      <c r="B118" s="13" t="s">
        <v>55</v>
      </c>
      <c r="C118">
        <f t="shared" ref="C118:M118" si="46">C76</f>
        <v>925</v>
      </c>
      <c r="D118">
        <f t="shared" si="46"/>
        <v>0</v>
      </c>
      <c r="E118">
        <f t="shared" si="46"/>
        <v>925</v>
      </c>
      <c r="F118">
        <f t="shared" si="46"/>
        <v>110</v>
      </c>
      <c r="G118">
        <f t="shared" si="46"/>
        <v>735</v>
      </c>
      <c r="H118">
        <f t="shared" si="46"/>
        <v>145</v>
      </c>
      <c r="I118">
        <f t="shared" si="46"/>
        <v>80</v>
      </c>
      <c r="J118">
        <f t="shared" si="46"/>
        <v>65</v>
      </c>
      <c r="K118">
        <f t="shared" si="46"/>
        <v>410</v>
      </c>
      <c r="L118">
        <f t="shared" si="46"/>
        <v>175</v>
      </c>
      <c r="M118">
        <f t="shared" si="46"/>
        <v>80</v>
      </c>
      <c r="O118">
        <f>F118</f>
        <v>110</v>
      </c>
      <c r="P118">
        <f>H118</f>
        <v>145</v>
      </c>
      <c r="Q118">
        <f>K118</f>
        <v>410</v>
      </c>
      <c r="R118">
        <f>L118</f>
        <v>175</v>
      </c>
      <c r="S118">
        <f>M118</f>
        <v>80</v>
      </c>
      <c r="U118">
        <f>SUM(O118:O119)/O120</f>
        <v>0.55000000000000004</v>
      </c>
      <c r="V118">
        <f t="shared" ref="V118" si="47">SUM(P118:P119)/P120</f>
        <v>0.93939393939393945</v>
      </c>
      <c r="W118">
        <f t="shared" ref="W118" si="48">SUM(Q118:Q119)/Q120</f>
        <v>0.8936170212765957</v>
      </c>
      <c r="X118">
        <f t="shared" ref="X118" si="49">SUM(R118:R119)/R120</f>
        <v>0.72916666666666663</v>
      </c>
      <c r="Y118">
        <f t="shared" ref="Y118" si="50">SUM(S118:S119)/S120</f>
        <v>0.4</v>
      </c>
    </row>
    <row r="119" spans="1:25" x14ac:dyDescent="0.25">
      <c r="A119" s="13" t="s">
        <v>67</v>
      </c>
      <c r="B119" s="13" t="s">
        <v>56</v>
      </c>
      <c r="C119">
        <f t="shared" ref="C119:M119" si="51">C80</f>
        <v>15</v>
      </c>
      <c r="D119">
        <f t="shared" si="51"/>
        <v>0</v>
      </c>
      <c r="E119">
        <f t="shared" si="51"/>
        <v>15</v>
      </c>
      <c r="F119">
        <f t="shared" si="51"/>
        <v>0</v>
      </c>
      <c r="G119">
        <f t="shared" si="51"/>
        <v>15</v>
      </c>
      <c r="H119">
        <f t="shared" si="51"/>
        <v>10</v>
      </c>
      <c r="I119">
        <f t="shared" si="51"/>
        <v>10</v>
      </c>
      <c r="J119">
        <f t="shared" si="51"/>
        <v>0</v>
      </c>
      <c r="K119">
        <f t="shared" si="51"/>
        <v>10</v>
      </c>
      <c r="L119">
        <f t="shared" si="51"/>
        <v>0</v>
      </c>
      <c r="M119">
        <f t="shared" si="51"/>
        <v>0</v>
      </c>
      <c r="O119">
        <f t="shared" ref="O119:O121" si="52">F119</f>
        <v>0</v>
      </c>
      <c r="P119">
        <f t="shared" ref="P119:P121" si="53">H119</f>
        <v>10</v>
      </c>
      <c r="Q119">
        <f t="shared" ref="Q119:Q121" si="54">K119</f>
        <v>10</v>
      </c>
      <c r="R119">
        <f t="shared" ref="R119:R121" si="55">L119</f>
        <v>0</v>
      </c>
      <c r="S119">
        <f t="shared" ref="S119:S121" si="56">M119</f>
        <v>0</v>
      </c>
    </row>
    <row r="120" spans="1:25" x14ac:dyDescent="0.25">
      <c r="A120" s="13" t="s">
        <v>67</v>
      </c>
      <c r="B120" s="13" t="s">
        <v>57</v>
      </c>
      <c r="C120">
        <f t="shared" ref="C120:M120" si="57">C73</f>
        <v>1710</v>
      </c>
      <c r="D120">
        <f t="shared" si="57"/>
        <v>435</v>
      </c>
      <c r="E120">
        <f t="shared" si="57"/>
        <v>1275</v>
      </c>
      <c r="F120">
        <f t="shared" si="57"/>
        <v>200</v>
      </c>
      <c r="G120">
        <f t="shared" si="57"/>
        <v>875</v>
      </c>
      <c r="H120">
        <f t="shared" si="57"/>
        <v>165</v>
      </c>
      <c r="I120">
        <f t="shared" si="57"/>
        <v>95</v>
      </c>
      <c r="J120">
        <f t="shared" si="57"/>
        <v>70</v>
      </c>
      <c r="K120">
        <f t="shared" si="57"/>
        <v>470</v>
      </c>
      <c r="L120">
        <f t="shared" si="57"/>
        <v>240</v>
      </c>
      <c r="M120">
        <f t="shared" si="57"/>
        <v>200</v>
      </c>
      <c r="O120">
        <f t="shared" si="52"/>
        <v>200</v>
      </c>
      <c r="P120">
        <f t="shared" si="53"/>
        <v>165</v>
      </c>
      <c r="Q120">
        <f t="shared" si="54"/>
        <v>470</v>
      </c>
      <c r="R120">
        <f t="shared" si="55"/>
        <v>240</v>
      </c>
      <c r="S120">
        <f t="shared" si="56"/>
        <v>200</v>
      </c>
    </row>
    <row r="121" spans="1:25" x14ac:dyDescent="0.25">
      <c r="A121" s="13" t="s">
        <v>67</v>
      </c>
      <c r="B121" s="13" t="s">
        <v>58</v>
      </c>
      <c r="C121">
        <f t="shared" ref="C121:M121" si="58">C83</f>
        <v>330</v>
      </c>
      <c r="D121">
        <f t="shared" si="58"/>
        <v>0</v>
      </c>
      <c r="E121">
        <f t="shared" si="58"/>
        <v>335</v>
      </c>
      <c r="F121">
        <f t="shared" si="58"/>
        <v>85</v>
      </c>
      <c r="G121">
        <f t="shared" si="58"/>
        <v>125</v>
      </c>
      <c r="H121">
        <f t="shared" si="58"/>
        <v>15</v>
      </c>
      <c r="I121">
        <f t="shared" si="58"/>
        <v>10</v>
      </c>
      <c r="J121">
        <f t="shared" si="58"/>
        <v>0</v>
      </c>
      <c r="K121">
        <f t="shared" si="58"/>
        <v>60</v>
      </c>
      <c r="L121">
        <f t="shared" si="58"/>
        <v>60</v>
      </c>
      <c r="M121">
        <f t="shared" si="58"/>
        <v>125</v>
      </c>
      <c r="O121">
        <f t="shared" si="52"/>
        <v>85</v>
      </c>
      <c r="P121">
        <f t="shared" si="53"/>
        <v>15</v>
      </c>
      <c r="Q121">
        <f t="shared" si="54"/>
        <v>60</v>
      </c>
      <c r="R121">
        <f t="shared" si="55"/>
        <v>60</v>
      </c>
      <c r="S121">
        <f t="shared" si="56"/>
        <v>125</v>
      </c>
    </row>
    <row r="123" spans="1:25" x14ac:dyDescent="0.25">
      <c r="O123" t="s">
        <v>43</v>
      </c>
      <c r="P123" s="10" t="s">
        <v>44</v>
      </c>
      <c r="Q123" t="s">
        <v>45</v>
      </c>
      <c r="R123" t="s">
        <v>46</v>
      </c>
      <c r="S123" t="s">
        <v>47</v>
      </c>
      <c r="U123" t="s">
        <v>43</v>
      </c>
      <c r="V123" s="10" t="s">
        <v>44</v>
      </c>
      <c r="W123" t="s">
        <v>45</v>
      </c>
      <c r="X123" t="s">
        <v>46</v>
      </c>
      <c r="Y123" t="s">
        <v>47</v>
      </c>
    </row>
    <row r="124" spans="1:25" x14ac:dyDescent="0.25">
      <c r="A124" t="s">
        <v>64</v>
      </c>
      <c r="B124" s="13" t="s">
        <v>55</v>
      </c>
      <c r="C124">
        <f t="shared" ref="C124:M124" si="59">C48</f>
        <v>63955</v>
      </c>
      <c r="D124">
        <f t="shared" si="59"/>
        <v>0</v>
      </c>
      <c r="E124">
        <f t="shared" si="59"/>
        <v>63950</v>
      </c>
      <c r="F124">
        <f t="shared" si="59"/>
        <v>8045</v>
      </c>
      <c r="G124">
        <f t="shared" si="59"/>
        <v>51990</v>
      </c>
      <c r="H124">
        <f t="shared" si="59"/>
        <v>11975</v>
      </c>
      <c r="I124">
        <f t="shared" si="59"/>
        <v>6310</v>
      </c>
      <c r="J124">
        <f t="shared" si="59"/>
        <v>5665</v>
      </c>
      <c r="K124">
        <f t="shared" si="59"/>
        <v>29850</v>
      </c>
      <c r="L124">
        <f t="shared" si="59"/>
        <v>10170</v>
      </c>
      <c r="M124">
        <f t="shared" si="59"/>
        <v>3915</v>
      </c>
      <c r="O124">
        <f>F124</f>
        <v>8045</v>
      </c>
      <c r="P124">
        <f>H124</f>
        <v>11975</v>
      </c>
      <c r="Q124">
        <f>K124</f>
        <v>29850</v>
      </c>
      <c r="R124">
        <f>L124</f>
        <v>10170</v>
      </c>
      <c r="S124">
        <f>M124</f>
        <v>3915</v>
      </c>
      <c r="U124">
        <f>SUM(O124:O125)/O126</f>
        <v>0.63495001851166233</v>
      </c>
      <c r="V124">
        <f t="shared" ref="V124" si="60">SUM(P124:P125)/P126</f>
        <v>0.92287917737789205</v>
      </c>
      <c r="W124">
        <f t="shared" ref="W124" si="61">SUM(Q124:Q125)/Q126</f>
        <v>0.92451973982756008</v>
      </c>
      <c r="X124">
        <f t="shared" ref="X124" si="62">SUM(R124:R125)/R126</f>
        <v>0.83440256615878106</v>
      </c>
      <c r="Y124">
        <f t="shared" ref="Y124" si="63">SUM(S124:S125)/S126</f>
        <v>0.36655948553054662</v>
      </c>
    </row>
    <row r="125" spans="1:25" x14ac:dyDescent="0.25">
      <c r="A125" t="s">
        <v>64</v>
      </c>
      <c r="B125" s="13" t="s">
        <v>56</v>
      </c>
      <c r="C125">
        <f t="shared" ref="C125:M125" si="64">C52</f>
        <v>2145</v>
      </c>
      <c r="D125">
        <f t="shared" si="64"/>
        <v>0</v>
      </c>
      <c r="E125">
        <f t="shared" si="64"/>
        <v>2145</v>
      </c>
      <c r="F125">
        <f t="shared" si="64"/>
        <v>530</v>
      </c>
      <c r="G125">
        <f t="shared" si="64"/>
        <v>1535</v>
      </c>
      <c r="H125">
        <f t="shared" si="64"/>
        <v>590</v>
      </c>
      <c r="I125">
        <f t="shared" si="64"/>
        <v>390</v>
      </c>
      <c r="J125">
        <f t="shared" si="64"/>
        <v>205</v>
      </c>
      <c r="K125">
        <f t="shared" si="64"/>
        <v>710</v>
      </c>
      <c r="L125">
        <f t="shared" si="64"/>
        <v>235</v>
      </c>
      <c r="M125">
        <f t="shared" si="64"/>
        <v>75</v>
      </c>
      <c r="O125">
        <f t="shared" ref="O125:O127" si="65">F125</f>
        <v>530</v>
      </c>
      <c r="P125">
        <f t="shared" ref="P125:P127" si="66">H125</f>
        <v>590</v>
      </c>
      <c r="Q125">
        <f t="shared" ref="Q125:Q127" si="67">K125</f>
        <v>710</v>
      </c>
      <c r="R125">
        <f t="shared" ref="R125:R127" si="68">L125</f>
        <v>235</v>
      </c>
      <c r="S125">
        <f t="shared" ref="S125:S127" si="69">M125</f>
        <v>75</v>
      </c>
    </row>
    <row r="126" spans="1:25" x14ac:dyDescent="0.25">
      <c r="A126" t="s">
        <v>64</v>
      </c>
      <c r="B126" s="13" t="s">
        <v>57</v>
      </c>
      <c r="C126">
        <f t="shared" ref="C126:M126" si="70">C45</f>
        <v>122645</v>
      </c>
      <c r="D126">
        <f t="shared" si="70"/>
        <v>39110</v>
      </c>
      <c r="E126">
        <f t="shared" si="70"/>
        <v>83530</v>
      </c>
      <c r="F126">
        <f t="shared" si="70"/>
        <v>13505</v>
      </c>
      <c r="G126">
        <f t="shared" si="70"/>
        <v>59140</v>
      </c>
      <c r="H126">
        <f t="shared" si="70"/>
        <v>13615</v>
      </c>
      <c r="I126">
        <f t="shared" si="70"/>
        <v>7335</v>
      </c>
      <c r="J126">
        <f t="shared" si="70"/>
        <v>6280</v>
      </c>
      <c r="K126">
        <f t="shared" si="70"/>
        <v>33055</v>
      </c>
      <c r="L126">
        <f t="shared" si="70"/>
        <v>12470</v>
      </c>
      <c r="M126">
        <f t="shared" si="70"/>
        <v>10885</v>
      </c>
      <c r="O126">
        <f t="shared" si="65"/>
        <v>13505</v>
      </c>
      <c r="P126">
        <f t="shared" si="66"/>
        <v>13615</v>
      </c>
      <c r="Q126">
        <f t="shared" si="67"/>
        <v>33055</v>
      </c>
      <c r="R126">
        <f t="shared" si="68"/>
        <v>12470</v>
      </c>
      <c r="S126">
        <f t="shared" si="69"/>
        <v>10885</v>
      </c>
    </row>
    <row r="127" spans="1:25" x14ac:dyDescent="0.25">
      <c r="A127" t="s">
        <v>64</v>
      </c>
      <c r="B127" s="13" t="s">
        <v>58</v>
      </c>
      <c r="C127">
        <f t="shared" ref="C127:M127" si="71">C55</f>
        <v>17435</v>
      </c>
      <c r="D127">
        <f t="shared" si="71"/>
        <v>0</v>
      </c>
      <c r="E127">
        <f t="shared" si="71"/>
        <v>17440</v>
      </c>
      <c r="F127">
        <f t="shared" si="71"/>
        <v>4930</v>
      </c>
      <c r="G127">
        <f t="shared" si="71"/>
        <v>5615</v>
      </c>
      <c r="H127">
        <f t="shared" si="71"/>
        <v>1050</v>
      </c>
      <c r="I127">
        <f t="shared" si="71"/>
        <v>635</v>
      </c>
      <c r="J127">
        <f t="shared" si="71"/>
        <v>415</v>
      </c>
      <c r="K127">
        <f t="shared" si="71"/>
        <v>2495</v>
      </c>
      <c r="L127">
        <f t="shared" si="71"/>
        <v>2065</v>
      </c>
      <c r="M127">
        <f t="shared" si="71"/>
        <v>6890</v>
      </c>
      <c r="O127">
        <f t="shared" si="65"/>
        <v>4930</v>
      </c>
      <c r="P127">
        <f t="shared" si="66"/>
        <v>1050</v>
      </c>
      <c r="Q127">
        <f t="shared" si="67"/>
        <v>2495</v>
      </c>
      <c r="R127">
        <f t="shared" si="68"/>
        <v>2065</v>
      </c>
      <c r="S127">
        <f t="shared" si="69"/>
        <v>6890</v>
      </c>
    </row>
    <row r="129" spans="1:7" x14ac:dyDescent="0.25">
      <c r="C129" s="13"/>
    </row>
    <row r="130" spans="1:7" x14ac:dyDescent="0.25">
      <c r="A130" s="13" t="s">
        <v>60</v>
      </c>
      <c r="B130" s="13" t="s">
        <v>68</v>
      </c>
      <c r="C130" s="13" t="s">
        <v>61</v>
      </c>
      <c r="D130" t="s">
        <v>62</v>
      </c>
      <c r="E130" t="s">
        <v>63</v>
      </c>
      <c r="F130" s="13" t="s">
        <v>67</v>
      </c>
      <c r="G130" t="s">
        <v>64</v>
      </c>
    </row>
    <row r="746" spans="1:21" x14ac:dyDescent="0.25">
      <c r="A746" s="13"/>
      <c r="O746" s="10"/>
      <c r="U746" s="10"/>
    </row>
    <row r="747" spans="1:21" x14ac:dyDescent="0.25">
      <c r="A747" s="13"/>
    </row>
    <row r="748" spans="1:21" x14ac:dyDescent="0.25">
      <c r="A748" s="13"/>
    </row>
    <row r="749" spans="1:21" x14ac:dyDescent="0.25">
      <c r="A749" s="13"/>
    </row>
    <row r="750" spans="1:21" x14ac:dyDescent="0.25">
      <c r="A750" s="13"/>
    </row>
    <row r="751" spans="1:21" x14ac:dyDescent="0.25">
      <c r="A751" s="13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5"/>
    </row>
    <row r="752" spans="1:21" x14ac:dyDescent="0.25">
      <c r="A752" s="13"/>
      <c r="O752" s="10"/>
      <c r="U752" s="10"/>
    </row>
    <row r="753" spans="1:21" x14ac:dyDescent="0.25">
      <c r="A753" s="13"/>
    </row>
    <row r="754" spans="1:21" x14ac:dyDescent="0.25">
      <c r="A754" s="13"/>
    </row>
    <row r="755" spans="1:21" x14ac:dyDescent="0.25">
      <c r="A755" s="13"/>
    </row>
    <row r="756" spans="1:21" x14ac:dyDescent="0.25">
      <c r="A756" s="13"/>
    </row>
    <row r="757" spans="1:21" x14ac:dyDescent="0.25">
      <c r="A757" s="13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</row>
    <row r="758" spans="1:21" x14ac:dyDescent="0.25">
      <c r="A758" s="13"/>
      <c r="O758" s="10"/>
      <c r="U758" s="10"/>
    </row>
    <row r="759" spans="1:21" x14ac:dyDescent="0.25">
      <c r="A759" s="13"/>
    </row>
    <row r="760" spans="1:21" x14ac:dyDescent="0.25">
      <c r="A760" s="13"/>
    </row>
    <row r="761" spans="1:21" x14ac:dyDescent="0.25">
      <c r="A761" s="13"/>
    </row>
    <row r="762" spans="1:21" x14ac:dyDescent="0.25">
      <c r="A762" s="13"/>
    </row>
    <row r="763" spans="1:21" x14ac:dyDescent="0.25">
      <c r="A763" s="13"/>
      <c r="B763" s="16"/>
      <c r="C763" s="15"/>
      <c r="D763" s="15"/>
      <c r="E763" s="15"/>
      <c r="F763" s="15"/>
      <c r="G763" s="15"/>
      <c r="H763" s="15"/>
      <c r="I763" s="15"/>
      <c r="J763" s="15"/>
      <c r="K763" s="15"/>
    </row>
    <row r="764" spans="1:21" x14ac:dyDescent="0.25">
      <c r="A764" s="13"/>
    </row>
    <row r="765" spans="1:21" x14ac:dyDescent="0.25">
      <c r="A765" s="13"/>
    </row>
    <row r="766" spans="1:21" x14ac:dyDescent="0.25">
      <c r="A766" s="13"/>
    </row>
    <row r="767" spans="1:21" x14ac:dyDescent="0.25">
      <c r="A767" s="13"/>
    </row>
    <row r="768" spans="1:21" x14ac:dyDescent="0.25">
      <c r="A768" s="13"/>
    </row>
    <row r="769" spans="1:1" x14ac:dyDescent="0.25">
      <c r="A769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"/>
    </sheetView>
  </sheetViews>
  <sheetFormatPr defaultColWidth="8.85546875" defaultRowHeight="15" x14ac:dyDescent="0.25"/>
  <cols>
    <col min="1" max="1" width="21.5703125" bestFit="1" customWidth="1"/>
    <col min="2" max="2" width="25.7109375" bestFit="1" customWidth="1"/>
    <col min="3" max="3" width="11" bestFit="1" customWidth="1"/>
    <col min="4" max="4" width="38.7109375" bestFit="1" customWidth="1"/>
    <col min="5" max="5" width="11.42578125" bestFit="1" customWidth="1"/>
    <col min="6" max="6" width="13.42578125" bestFit="1" customWidth="1"/>
    <col min="7" max="7" width="20.140625" bestFit="1" customWidth="1"/>
    <col min="8" max="8" width="9.140625" bestFit="1" customWidth="1"/>
    <col min="9" max="10" width="9.140625" customWidth="1"/>
    <col min="11" max="11" width="16.85546875" bestFit="1" customWidth="1"/>
    <col min="12" max="12" width="11.140625" bestFit="1" customWidth="1"/>
    <col min="13" max="13" width="12.42578125" bestFit="1" customWidth="1"/>
  </cols>
  <sheetData>
    <row r="1" spans="1:13" x14ac:dyDescent="0.25">
      <c r="A1" t="s">
        <v>42</v>
      </c>
      <c r="B1" s="13" t="s">
        <v>60</v>
      </c>
      <c r="C1" s="13" t="s">
        <v>68</v>
      </c>
      <c r="D1" s="13" t="s">
        <v>61</v>
      </c>
      <c r="E1" t="s">
        <v>62</v>
      </c>
      <c r="F1" t="s">
        <v>63</v>
      </c>
      <c r="G1" s="13" t="s">
        <v>67</v>
      </c>
      <c r="H1" t="s">
        <v>64</v>
      </c>
      <c r="I1" t="s">
        <v>70</v>
      </c>
      <c r="J1" t="s">
        <v>71</v>
      </c>
    </row>
    <row r="2" spans="1:13" x14ac:dyDescent="0.25">
      <c r="A2" t="s">
        <v>31</v>
      </c>
      <c r="B2">
        <f>lfp_age!$C$3</f>
        <v>224545</v>
      </c>
      <c r="C2">
        <f>lfp_age!$C$59</f>
        <v>4130</v>
      </c>
      <c r="D2">
        <f>B2-C2</f>
        <v>220415</v>
      </c>
      <c r="E2">
        <f>lfp_age!$C$17</f>
        <v>29855</v>
      </c>
      <c r="F2">
        <f>lfp_age!$C$31</f>
        <v>44240</v>
      </c>
      <c r="G2">
        <f>lfp_age!$C$73</f>
        <v>1710</v>
      </c>
      <c r="H2">
        <f>lfp_age!$C$45</f>
        <v>122645</v>
      </c>
      <c r="I2">
        <f>SUM(C2,E2)</f>
        <v>33985</v>
      </c>
      <c r="J2">
        <f>SUM(C2,F2)</f>
        <v>48370</v>
      </c>
    </row>
    <row r="3" spans="1:13" x14ac:dyDescent="0.25">
      <c r="A3" t="s">
        <v>32</v>
      </c>
      <c r="B3">
        <f>lfp_age!$D$3</f>
        <v>72525</v>
      </c>
      <c r="C3">
        <f>lfp_age!$D$59</f>
        <v>1190</v>
      </c>
      <c r="D3">
        <f t="shared" ref="D3:D12" si="0">B3-C3</f>
        <v>71335</v>
      </c>
      <c r="E3">
        <f>lfp_age!$D$17</f>
        <v>9685</v>
      </c>
      <c r="F3">
        <f>lfp_age!$D$31</f>
        <v>13720</v>
      </c>
      <c r="G3">
        <f>lfp_age!$D$73</f>
        <v>435</v>
      </c>
      <c r="H3">
        <f>lfp_age!$D$45</f>
        <v>39110</v>
      </c>
      <c r="I3">
        <f t="shared" ref="I3:I11" si="1">SUM(C3,E3)</f>
        <v>10875</v>
      </c>
      <c r="J3">
        <f t="shared" ref="J3:J12" si="2">SUM(C3,F3)</f>
        <v>14910</v>
      </c>
    </row>
    <row r="4" spans="1:13" x14ac:dyDescent="0.25">
      <c r="A4" t="s">
        <v>33</v>
      </c>
      <c r="B4">
        <f>lfp_age!$E$3</f>
        <v>152015</v>
      </c>
      <c r="C4">
        <f>lfp_age!$E$59</f>
        <v>2935</v>
      </c>
      <c r="D4">
        <f t="shared" si="0"/>
        <v>149080</v>
      </c>
      <c r="E4">
        <f>lfp_age!$E$17</f>
        <v>20170</v>
      </c>
      <c r="F4">
        <f>lfp_age!$E$31</f>
        <v>30525</v>
      </c>
      <c r="G4">
        <f>lfp_age!$E$73</f>
        <v>1275</v>
      </c>
      <c r="H4">
        <f>lfp_age!$E$45</f>
        <v>83530</v>
      </c>
      <c r="I4">
        <f t="shared" si="1"/>
        <v>23105</v>
      </c>
      <c r="J4">
        <f t="shared" si="2"/>
        <v>33460</v>
      </c>
    </row>
    <row r="5" spans="1:13" x14ac:dyDescent="0.25">
      <c r="A5" t="s">
        <v>34</v>
      </c>
      <c r="B5">
        <f>lfp_age!$F$3</f>
        <v>23145</v>
      </c>
      <c r="C5">
        <f>lfp_age!$F$59</f>
        <v>405</v>
      </c>
      <c r="D5">
        <f t="shared" si="0"/>
        <v>22740</v>
      </c>
      <c r="E5">
        <f>lfp_age!$F$17</f>
        <v>2830</v>
      </c>
      <c r="F5">
        <f>lfp_age!$F$31</f>
        <v>4245</v>
      </c>
      <c r="G5">
        <f>lfp_age!$F$73</f>
        <v>200</v>
      </c>
      <c r="H5">
        <f>lfp_age!$F$45</f>
        <v>13505</v>
      </c>
      <c r="I5">
        <f t="shared" si="1"/>
        <v>3235</v>
      </c>
      <c r="J5">
        <f t="shared" si="2"/>
        <v>4650</v>
      </c>
    </row>
    <row r="6" spans="1:13" x14ac:dyDescent="0.25">
      <c r="A6" t="s">
        <v>35</v>
      </c>
      <c r="B6">
        <f>lfp_age!$G$3</f>
        <v>107530</v>
      </c>
      <c r="C6">
        <f>lfp_age!$G$59</f>
        <v>1995</v>
      </c>
      <c r="D6">
        <f t="shared" si="0"/>
        <v>105535</v>
      </c>
      <c r="E6">
        <f>lfp_age!$G$17</f>
        <v>15635</v>
      </c>
      <c r="F6">
        <f>lfp_age!$G$31</f>
        <v>23245</v>
      </c>
      <c r="G6">
        <f>lfp_age!$G$73</f>
        <v>875</v>
      </c>
      <c r="H6">
        <f>lfp_age!$G$45</f>
        <v>59140</v>
      </c>
      <c r="I6">
        <f t="shared" si="1"/>
        <v>17630</v>
      </c>
      <c r="J6">
        <f t="shared" si="2"/>
        <v>25240</v>
      </c>
    </row>
    <row r="7" spans="1:13" x14ac:dyDescent="0.25">
      <c r="A7" t="s">
        <v>36</v>
      </c>
      <c r="B7">
        <f>lfp_age!$H$3</f>
        <v>29150</v>
      </c>
      <c r="C7">
        <f>lfp_age!$H$59</f>
        <v>525</v>
      </c>
      <c r="D7">
        <f t="shared" si="0"/>
        <v>28625</v>
      </c>
      <c r="E7">
        <f>lfp_age!$H$17</f>
        <v>6160</v>
      </c>
      <c r="F7">
        <f>lfp_age!$H$31</f>
        <v>8525</v>
      </c>
      <c r="G7">
        <f>lfp_age!$H$73</f>
        <v>165</v>
      </c>
      <c r="H7">
        <f>lfp_age!$H$45</f>
        <v>13615</v>
      </c>
      <c r="I7">
        <f t="shared" si="1"/>
        <v>6685</v>
      </c>
      <c r="J7">
        <f t="shared" si="2"/>
        <v>9050</v>
      </c>
    </row>
    <row r="8" spans="1:13" x14ac:dyDescent="0.25">
      <c r="A8" t="s">
        <v>37</v>
      </c>
      <c r="B8">
        <f>lfp_age!$I$3</f>
        <v>16050</v>
      </c>
      <c r="C8">
        <f>lfp_age!$I$59</f>
        <v>300</v>
      </c>
      <c r="D8">
        <f t="shared" si="0"/>
        <v>15750</v>
      </c>
      <c r="E8">
        <f>lfp_age!$I$17</f>
        <v>3565</v>
      </c>
      <c r="F8">
        <f>lfp_age!$I$31</f>
        <v>4955</v>
      </c>
      <c r="G8">
        <f>lfp_age!$I$73</f>
        <v>95</v>
      </c>
      <c r="H8">
        <f>lfp_age!$I$45</f>
        <v>7335</v>
      </c>
      <c r="I8">
        <f t="shared" si="1"/>
        <v>3865</v>
      </c>
      <c r="J8">
        <f t="shared" si="2"/>
        <v>5255</v>
      </c>
    </row>
    <row r="9" spans="1:13" x14ac:dyDescent="0.25">
      <c r="A9" t="s">
        <v>38</v>
      </c>
      <c r="B9">
        <f>lfp_age!$J$3</f>
        <v>13100</v>
      </c>
      <c r="C9">
        <f>lfp_age!$J$59</f>
        <v>225</v>
      </c>
      <c r="D9">
        <f t="shared" si="0"/>
        <v>12875</v>
      </c>
      <c r="E9">
        <f>lfp_age!$J$17</f>
        <v>2595</v>
      </c>
      <c r="F9">
        <f>lfp_age!$J$31</f>
        <v>3570</v>
      </c>
      <c r="G9">
        <f>lfp_age!$J$73</f>
        <v>70</v>
      </c>
      <c r="H9">
        <f>lfp_age!$J$45</f>
        <v>6280</v>
      </c>
      <c r="I9">
        <f t="shared" si="1"/>
        <v>2820</v>
      </c>
      <c r="J9">
        <f t="shared" si="2"/>
        <v>3795</v>
      </c>
    </row>
    <row r="10" spans="1:13" x14ac:dyDescent="0.25">
      <c r="A10" t="s">
        <v>39</v>
      </c>
      <c r="B10">
        <f>lfp_age!$K$3</f>
        <v>57545</v>
      </c>
      <c r="C10">
        <f>lfp_age!$K$59</f>
        <v>1080</v>
      </c>
      <c r="D10">
        <f t="shared" si="0"/>
        <v>56465</v>
      </c>
      <c r="E10">
        <f>lfp_age!$K$17</f>
        <v>7570</v>
      </c>
      <c r="F10">
        <f>lfp_age!$K$31</f>
        <v>11510</v>
      </c>
      <c r="G10">
        <f>lfp_age!$K$73</f>
        <v>470</v>
      </c>
      <c r="H10">
        <f>lfp_age!$K$45</f>
        <v>33055</v>
      </c>
      <c r="I10">
        <f t="shared" si="1"/>
        <v>8650</v>
      </c>
      <c r="J10">
        <f t="shared" si="2"/>
        <v>12590</v>
      </c>
      <c r="K10" s="27"/>
    </row>
    <row r="11" spans="1:13" x14ac:dyDescent="0.25">
      <c r="A11" t="s">
        <v>40</v>
      </c>
      <c r="B11">
        <f>lfp_age!$L$3</f>
        <v>20840</v>
      </c>
      <c r="C11">
        <f>lfp_age!$L$59</f>
        <v>390</v>
      </c>
      <c r="D11">
        <f t="shared" si="0"/>
        <v>20450</v>
      </c>
      <c r="E11">
        <f>lfp_age!$L$17</f>
        <v>1910</v>
      </c>
      <c r="F11">
        <f>lfp_age!$L$31</f>
        <v>3205</v>
      </c>
      <c r="G11">
        <f>lfp_age!$L$73</f>
        <v>240</v>
      </c>
      <c r="H11">
        <f>lfp_age!$L$45</f>
        <v>12470</v>
      </c>
      <c r="I11">
        <f t="shared" si="1"/>
        <v>2300</v>
      </c>
      <c r="J11">
        <f t="shared" si="2"/>
        <v>3595</v>
      </c>
      <c r="K11" t="s">
        <v>62</v>
      </c>
    </row>
    <row r="12" spans="1:13" x14ac:dyDescent="0.25">
      <c r="A12" t="s">
        <v>41</v>
      </c>
      <c r="B12">
        <f>lfp_age!$M$3</f>
        <v>21340</v>
      </c>
      <c r="C12">
        <f>lfp_age!$M$59</f>
        <v>530</v>
      </c>
      <c r="D12">
        <f t="shared" si="0"/>
        <v>20810</v>
      </c>
      <c r="E12">
        <f>lfp_age!$M$17</f>
        <v>1700</v>
      </c>
      <c r="F12">
        <f>lfp_age!$M$31</f>
        <v>3035</v>
      </c>
      <c r="G12">
        <f>lfp_age!$M$73</f>
        <v>200</v>
      </c>
      <c r="H12">
        <f>lfp_age!$M$45</f>
        <v>10885</v>
      </c>
      <c r="I12">
        <f>SUM(C12,E12)</f>
        <v>2230</v>
      </c>
      <c r="J12">
        <f t="shared" si="2"/>
        <v>3565</v>
      </c>
      <c r="K12" s="13" t="s">
        <v>29</v>
      </c>
      <c r="L12" s="13"/>
    </row>
    <row r="13" spans="1:13" x14ac:dyDescent="0.25">
      <c r="B13" s="24"/>
      <c r="D13" s="24"/>
      <c r="K13" s="13"/>
      <c r="L13" s="13"/>
    </row>
    <row r="14" spans="1:13" x14ac:dyDescent="0.25">
      <c r="A14" t="s">
        <v>43</v>
      </c>
      <c r="B14">
        <f>B5</f>
        <v>23145</v>
      </c>
      <c r="C14">
        <f>C5</f>
        <v>405</v>
      </c>
      <c r="D14">
        <f>D5</f>
        <v>22740</v>
      </c>
      <c r="E14">
        <f t="shared" ref="E14:H14" si="3">E5</f>
        <v>2830</v>
      </c>
      <c r="F14">
        <f t="shared" si="3"/>
        <v>4245</v>
      </c>
      <c r="G14">
        <f t="shared" si="3"/>
        <v>200</v>
      </c>
      <c r="H14">
        <f t="shared" si="3"/>
        <v>13505</v>
      </c>
      <c r="I14">
        <f>I5</f>
        <v>3235</v>
      </c>
      <c r="J14">
        <f t="shared" ref="J14" si="4">J5</f>
        <v>4650</v>
      </c>
      <c r="K14" s="20">
        <f>E14/$E$19</f>
        <v>0.14030738720872582</v>
      </c>
      <c r="L14" s="20"/>
      <c r="M14" s="33"/>
    </row>
    <row r="15" spans="1:13" x14ac:dyDescent="0.25">
      <c r="A15" s="10" t="s">
        <v>44</v>
      </c>
      <c r="B15">
        <f>B7</f>
        <v>29150</v>
      </c>
      <c r="C15">
        <f>C7</f>
        <v>525</v>
      </c>
      <c r="D15">
        <f>D7</f>
        <v>28625</v>
      </c>
      <c r="E15">
        <f t="shared" ref="E15:H15" si="5">E7</f>
        <v>6160</v>
      </c>
      <c r="F15">
        <f t="shared" si="5"/>
        <v>8525</v>
      </c>
      <c r="G15">
        <f t="shared" si="5"/>
        <v>165</v>
      </c>
      <c r="H15">
        <f t="shared" si="5"/>
        <v>13615</v>
      </c>
      <c r="I15">
        <f t="shared" ref="I15:J15" si="6">I7</f>
        <v>6685</v>
      </c>
      <c r="J15">
        <f t="shared" si="6"/>
        <v>9050</v>
      </c>
      <c r="K15" s="20">
        <f>E15/$E$19</f>
        <v>0.30540406544372833</v>
      </c>
      <c r="L15" s="20"/>
      <c r="M15" s="20"/>
    </row>
    <row r="16" spans="1:13" x14ac:dyDescent="0.25">
      <c r="A16" t="s">
        <v>45</v>
      </c>
      <c r="B16">
        <f t="shared" ref="B16:H18" si="7">B10</f>
        <v>57545</v>
      </c>
      <c r="C16">
        <f t="shared" si="7"/>
        <v>1080</v>
      </c>
      <c r="D16">
        <f t="shared" si="7"/>
        <v>56465</v>
      </c>
      <c r="E16">
        <f t="shared" si="7"/>
        <v>7570</v>
      </c>
      <c r="F16">
        <f t="shared" si="7"/>
        <v>11510</v>
      </c>
      <c r="G16">
        <f t="shared" si="7"/>
        <v>470</v>
      </c>
      <c r="H16">
        <f t="shared" si="7"/>
        <v>33055</v>
      </c>
      <c r="I16">
        <f t="shared" ref="I16:J16" si="8">I10</f>
        <v>8650</v>
      </c>
      <c r="J16">
        <f t="shared" si="8"/>
        <v>12590</v>
      </c>
      <c r="K16" s="20">
        <f>E16/$E$19</f>
        <v>0.37530986613782846</v>
      </c>
      <c r="L16" s="20"/>
      <c r="M16" s="20"/>
    </row>
    <row r="17" spans="1:13" x14ac:dyDescent="0.25">
      <c r="A17" t="s">
        <v>46</v>
      </c>
      <c r="B17">
        <f t="shared" si="7"/>
        <v>20840</v>
      </c>
      <c r="C17">
        <f t="shared" si="7"/>
        <v>390</v>
      </c>
      <c r="D17">
        <f t="shared" si="7"/>
        <v>20450</v>
      </c>
      <c r="E17">
        <f t="shared" si="7"/>
        <v>1910</v>
      </c>
      <c r="F17">
        <f t="shared" si="7"/>
        <v>3205</v>
      </c>
      <c r="G17">
        <f t="shared" si="7"/>
        <v>240</v>
      </c>
      <c r="H17">
        <f t="shared" si="7"/>
        <v>12470</v>
      </c>
      <c r="I17">
        <f t="shared" ref="I17:J17" si="9">I11</f>
        <v>2300</v>
      </c>
      <c r="J17">
        <f t="shared" si="9"/>
        <v>3595</v>
      </c>
      <c r="K17" s="20">
        <f>E17/$E$19</f>
        <v>9.4695091720376795E-2</v>
      </c>
      <c r="L17" s="20"/>
      <c r="M17" s="20"/>
    </row>
    <row r="18" spans="1:13" x14ac:dyDescent="0.25">
      <c r="A18" t="s">
        <v>47</v>
      </c>
      <c r="B18">
        <f t="shared" si="7"/>
        <v>21340</v>
      </c>
      <c r="C18">
        <f t="shared" si="7"/>
        <v>530</v>
      </c>
      <c r="D18">
        <f t="shared" si="7"/>
        <v>20810</v>
      </c>
      <c r="E18">
        <f t="shared" si="7"/>
        <v>1700</v>
      </c>
      <c r="F18">
        <f t="shared" si="7"/>
        <v>3035</v>
      </c>
      <c r="G18">
        <f t="shared" si="7"/>
        <v>200</v>
      </c>
      <c r="H18">
        <f t="shared" si="7"/>
        <v>10885</v>
      </c>
      <c r="I18">
        <f t="shared" ref="I18:J18" si="10">I12</f>
        <v>2230</v>
      </c>
      <c r="J18">
        <f t="shared" si="10"/>
        <v>3565</v>
      </c>
      <c r="K18" s="20">
        <f>E18/$E$19</f>
        <v>8.4283589489340602E-2</v>
      </c>
      <c r="L18" s="20"/>
      <c r="M18" s="20"/>
    </row>
    <row r="19" spans="1:13" x14ac:dyDescent="0.25">
      <c r="A19" t="s">
        <v>28</v>
      </c>
      <c r="B19">
        <f>SUM(B14:B18)</f>
        <v>152020</v>
      </c>
      <c r="C19">
        <f>SUM(C14:C18)</f>
        <v>2930</v>
      </c>
      <c r="D19">
        <f>SUM(D14:D18)</f>
        <v>149090</v>
      </c>
      <c r="E19">
        <f t="shared" ref="E19:H19" si="11">SUM(E14:E18)</f>
        <v>20170</v>
      </c>
      <c r="F19">
        <f t="shared" si="11"/>
        <v>30520</v>
      </c>
      <c r="G19">
        <f t="shared" si="11"/>
        <v>1275</v>
      </c>
      <c r="H19">
        <f t="shared" si="11"/>
        <v>83530</v>
      </c>
      <c r="I19">
        <f t="shared" ref="I19:J19" si="12">SUM(I14:I18)</f>
        <v>23100</v>
      </c>
      <c r="J19">
        <f t="shared" si="12"/>
        <v>33450</v>
      </c>
      <c r="K19" s="32">
        <f>SUM(K14:K18)</f>
        <v>1</v>
      </c>
      <c r="L19" s="1"/>
    </row>
    <row r="20" spans="1:13" x14ac:dyDescent="0.25">
      <c r="A20" t="s">
        <v>27</v>
      </c>
      <c r="B20">
        <f>B2-B3</f>
        <v>152020</v>
      </c>
      <c r="C20">
        <f>C2-C3</f>
        <v>2940</v>
      </c>
      <c r="D20">
        <f>D2-D3</f>
        <v>149080</v>
      </c>
      <c r="E20">
        <f t="shared" ref="E20:H20" si="13">E2-E3</f>
        <v>20170</v>
      </c>
      <c r="F20">
        <f t="shared" si="13"/>
        <v>30520</v>
      </c>
      <c r="G20">
        <f t="shared" si="13"/>
        <v>1275</v>
      </c>
      <c r="H20">
        <f t="shared" si="13"/>
        <v>83535</v>
      </c>
      <c r="I20">
        <f t="shared" ref="I20:J20" si="14">I2-I3</f>
        <v>23110</v>
      </c>
      <c r="J20">
        <f t="shared" si="14"/>
        <v>33460</v>
      </c>
      <c r="K20" s="1"/>
      <c r="L20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265" zoomScaleNormal="265" workbookViewId="0">
      <selection activeCell="B3" sqref="B3"/>
    </sheetView>
  </sheetViews>
  <sheetFormatPr defaultRowHeight="15" x14ac:dyDescent="0.25"/>
  <sheetData>
    <row r="1" spans="1:6" x14ac:dyDescent="0.25">
      <c r="A1" s="3"/>
      <c r="B1" t="s">
        <v>43</v>
      </c>
      <c r="C1" s="10" t="s">
        <v>44</v>
      </c>
      <c r="D1" t="s">
        <v>45</v>
      </c>
      <c r="E1" t="s">
        <v>46</v>
      </c>
      <c r="F1" t="s">
        <v>47</v>
      </c>
    </row>
    <row r="2" spans="1:6" x14ac:dyDescent="0.25">
      <c r="A2" s="3" t="s">
        <v>20</v>
      </c>
      <c r="B2" s="11">
        <f>age!$C14/age!$I14</f>
        <v>0.12519319938176199</v>
      </c>
      <c r="C2" s="11">
        <f>age!$C15/age!$I15</f>
        <v>7.8534031413612565E-2</v>
      </c>
      <c r="D2" s="11">
        <f>age!$C16/age!$I16</f>
        <v>0.12485549132947976</v>
      </c>
      <c r="E2" s="11">
        <f>age!$C17/age!$I17</f>
        <v>0.16956521739130434</v>
      </c>
      <c r="F2" s="11">
        <f>age!$C18/age!$I18</f>
        <v>0.23766816143497757</v>
      </c>
    </row>
    <row r="3" spans="1:6" x14ac:dyDescent="0.25">
      <c r="A3" t="s">
        <v>62</v>
      </c>
      <c r="B3" s="11">
        <f>age!$E14/age!$I14</f>
        <v>0.87480680061823801</v>
      </c>
      <c r="C3" s="11">
        <f>age!$E15/age!$I15</f>
        <v>0.92146596858638741</v>
      </c>
      <c r="D3" s="11">
        <f>age!$E16/age!$I16</f>
        <v>0.87514450867052018</v>
      </c>
      <c r="E3" s="11">
        <f>age!$E17/age!$I17</f>
        <v>0.83043478260869563</v>
      </c>
      <c r="F3" s="11">
        <f>age!$E18/age!$I18</f>
        <v>0.7623318385650224</v>
      </c>
    </row>
    <row r="4" spans="1:6" x14ac:dyDescent="0.25">
      <c r="A4" s="3" t="s">
        <v>19</v>
      </c>
      <c r="B4" s="11">
        <f>SUM(B2:B3)</f>
        <v>1</v>
      </c>
      <c r="C4" s="11">
        <f>SUM(C2:C3)</f>
        <v>1</v>
      </c>
      <c r="D4" s="11">
        <f t="shared" ref="D4:F4" si="0">SUM(D2:D3)</f>
        <v>1</v>
      </c>
      <c r="E4" s="11">
        <f t="shared" si="0"/>
        <v>1</v>
      </c>
      <c r="F4" s="11">
        <f t="shared" si="0"/>
        <v>1</v>
      </c>
    </row>
    <row r="5" spans="1:6" x14ac:dyDescent="0.25">
      <c r="A5" s="5" t="s">
        <v>25</v>
      </c>
      <c r="B5">
        <f>age!$B14</f>
        <v>23145</v>
      </c>
      <c r="C5">
        <f>age!$B15</f>
        <v>29150</v>
      </c>
      <c r="D5">
        <f>age!$B16</f>
        <v>57545</v>
      </c>
      <c r="E5">
        <f>age!$B17</f>
        <v>20840</v>
      </c>
      <c r="F5">
        <f>age!$B18</f>
        <v>21340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E2" sqref="E2"/>
    </sheetView>
  </sheetViews>
  <sheetFormatPr defaultRowHeight="15" x14ac:dyDescent="0.25"/>
  <cols>
    <col min="1" max="1" width="59.28515625" bestFit="1" customWidth="1"/>
    <col min="2" max="2" width="24.28515625" bestFit="1" customWidth="1"/>
    <col min="3" max="3" width="10.5703125" bestFit="1" customWidth="1"/>
    <col min="4" max="4" width="10.5703125" customWidth="1"/>
    <col min="5" max="5" width="10.5703125" bestFit="1" customWidth="1"/>
    <col min="6" max="6" width="12.5703125" bestFit="1" customWidth="1"/>
    <col min="7" max="7" width="19" bestFit="1" customWidth="1"/>
    <col min="8" max="8" width="10.5703125" bestFit="1" customWidth="1"/>
  </cols>
  <sheetData>
    <row r="1" spans="1:10" x14ac:dyDescent="0.25">
      <c r="A1" t="s">
        <v>26</v>
      </c>
      <c r="B1" s="13" t="s">
        <v>60</v>
      </c>
      <c r="C1" s="13" t="s">
        <v>68</v>
      </c>
      <c r="D1" s="13" t="s">
        <v>61</v>
      </c>
      <c r="E1" t="s">
        <v>62</v>
      </c>
      <c r="F1" t="s">
        <v>63</v>
      </c>
      <c r="G1" s="13" t="s">
        <v>67</v>
      </c>
      <c r="H1" t="s">
        <v>64</v>
      </c>
      <c r="I1" t="s">
        <v>70</v>
      </c>
      <c r="J1" t="s">
        <v>71</v>
      </c>
    </row>
    <row r="2" spans="1:10" x14ac:dyDescent="0.25">
      <c r="A2" t="s">
        <v>1</v>
      </c>
      <c r="B2">
        <f>lfp_age!C3</f>
        <v>224545</v>
      </c>
      <c r="C2">
        <f>lfp_age!C59</f>
        <v>4130</v>
      </c>
      <c r="D2">
        <f>B2-C2</f>
        <v>220415</v>
      </c>
      <c r="E2">
        <f>lfp_age!C17</f>
        <v>29855</v>
      </c>
      <c r="F2">
        <f>lfp_age!C31</f>
        <v>44240</v>
      </c>
      <c r="G2">
        <f>lfp_age!C73</f>
        <v>1710</v>
      </c>
      <c r="H2">
        <f>lfp_age!C45</f>
        <v>122645</v>
      </c>
      <c r="I2">
        <f>SUM(C2,E2)</f>
        <v>33985</v>
      </c>
      <c r="J2">
        <f>SUM(C2,F2)</f>
        <v>48370</v>
      </c>
    </row>
    <row r="3" spans="1:10" x14ac:dyDescent="0.25">
      <c r="A3" t="s">
        <v>2</v>
      </c>
      <c r="B3">
        <f>lfp_age!C4</f>
        <v>72530</v>
      </c>
      <c r="C3">
        <f>lfp_age!C60</f>
        <v>1195</v>
      </c>
      <c r="D3">
        <f t="shared" ref="D3:D15" si="0">B3-C3</f>
        <v>71335</v>
      </c>
      <c r="E3">
        <f>lfp_age!C18</f>
        <v>9685</v>
      </c>
      <c r="F3">
        <f>lfp_age!C32</f>
        <v>13715</v>
      </c>
      <c r="G3">
        <f>lfp_age!C74</f>
        <v>435</v>
      </c>
      <c r="H3">
        <f>lfp_age!C46</f>
        <v>39115</v>
      </c>
      <c r="I3">
        <f t="shared" ref="I3:I15" si="1">SUM(C3,E3)</f>
        <v>10880</v>
      </c>
      <c r="J3">
        <f t="shared" ref="J3:J15" si="2">SUM(C3,F3)</f>
        <v>14910</v>
      </c>
    </row>
    <row r="4" spans="1:10" x14ac:dyDescent="0.25">
      <c r="A4" t="s">
        <v>3</v>
      </c>
      <c r="B4">
        <f>lfp_age!C5</f>
        <v>115620</v>
      </c>
      <c r="C4">
        <f>lfp_age!C61</f>
        <v>2155</v>
      </c>
      <c r="D4">
        <f t="shared" si="0"/>
        <v>113465</v>
      </c>
      <c r="E4">
        <f>lfp_age!C19</f>
        <v>16690</v>
      </c>
      <c r="F4">
        <f>lfp_age!C33</f>
        <v>24910</v>
      </c>
      <c r="G4">
        <f>lfp_age!C75</f>
        <v>945</v>
      </c>
      <c r="H4">
        <f>lfp_age!C47</f>
        <v>66095</v>
      </c>
      <c r="I4">
        <f t="shared" si="1"/>
        <v>18845</v>
      </c>
      <c r="J4">
        <f t="shared" si="2"/>
        <v>27065</v>
      </c>
    </row>
    <row r="5" spans="1:10" x14ac:dyDescent="0.25">
      <c r="A5" t="s">
        <v>4</v>
      </c>
      <c r="B5">
        <f>lfp_age!C6</f>
        <v>110195</v>
      </c>
      <c r="C5">
        <f>lfp_age!C62</f>
        <v>1980</v>
      </c>
      <c r="D5">
        <f t="shared" si="0"/>
        <v>108215</v>
      </c>
      <c r="E5">
        <f>lfp_age!C20</f>
        <v>15370</v>
      </c>
      <c r="F5">
        <f>lfp_age!C34</f>
        <v>23045</v>
      </c>
      <c r="G5">
        <f>lfp_age!C76</f>
        <v>925</v>
      </c>
      <c r="H5">
        <f>lfp_age!C48</f>
        <v>63955</v>
      </c>
      <c r="I5">
        <f t="shared" si="1"/>
        <v>17350</v>
      </c>
      <c r="J5">
        <f t="shared" si="2"/>
        <v>25025</v>
      </c>
    </row>
    <row r="6" spans="1:10" x14ac:dyDescent="0.25">
      <c r="A6" t="s">
        <v>5</v>
      </c>
      <c r="B6">
        <f>lfp_age!C7</f>
        <v>1820</v>
      </c>
      <c r="C6">
        <f>lfp_age!C63</f>
        <v>35</v>
      </c>
      <c r="D6">
        <f t="shared" si="0"/>
        <v>1785</v>
      </c>
      <c r="E6">
        <f>lfp_age!C21</f>
        <v>760</v>
      </c>
      <c r="F6">
        <f>lfp_age!C35</f>
        <v>940</v>
      </c>
      <c r="G6">
        <f>lfp_age!C77</f>
        <v>0</v>
      </c>
      <c r="H6">
        <f>lfp_age!C49</f>
        <v>575</v>
      </c>
      <c r="I6">
        <f t="shared" si="1"/>
        <v>795</v>
      </c>
      <c r="J6">
        <f t="shared" si="2"/>
        <v>975</v>
      </c>
    </row>
    <row r="7" spans="1:10" x14ac:dyDescent="0.25">
      <c r="A7" t="s">
        <v>6</v>
      </c>
      <c r="B7">
        <f>lfp_age!C8</f>
        <v>103760</v>
      </c>
      <c r="C7">
        <f>lfp_age!C64</f>
        <v>1920</v>
      </c>
      <c r="D7">
        <f t="shared" si="0"/>
        <v>101840</v>
      </c>
      <c r="E7">
        <f>lfp_age!C22</f>
        <v>14575</v>
      </c>
      <c r="F7">
        <f>lfp_age!C36</f>
        <v>22030</v>
      </c>
      <c r="G7">
        <f>lfp_age!C78</f>
        <v>860</v>
      </c>
      <c r="H7">
        <f>lfp_age!C50</f>
        <v>59130</v>
      </c>
      <c r="I7">
        <f t="shared" si="1"/>
        <v>16495</v>
      </c>
      <c r="J7">
        <f t="shared" si="2"/>
        <v>23950</v>
      </c>
    </row>
    <row r="8" spans="1:10" x14ac:dyDescent="0.25">
      <c r="A8" t="s">
        <v>7</v>
      </c>
      <c r="B8">
        <f>lfp_age!C9</f>
        <v>4620</v>
      </c>
      <c r="C8">
        <f>lfp_age!C65</f>
        <v>20</v>
      </c>
      <c r="D8">
        <f t="shared" si="0"/>
        <v>4600</v>
      </c>
      <c r="E8">
        <f>lfp_age!C23</f>
        <v>35</v>
      </c>
      <c r="F8">
        <f>lfp_age!C37</f>
        <v>70</v>
      </c>
      <c r="G8">
        <f>lfp_age!C79</f>
        <v>65</v>
      </c>
      <c r="H8">
        <f>lfp_age!C51</f>
        <v>4255</v>
      </c>
      <c r="I8">
        <f t="shared" si="1"/>
        <v>55</v>
      </c>
      <c r="J8">
        <f t="shared" si="2"/>
        <v>90</v>
      </c>
    </row>
    <row r="9" spans="1:10" x14ac:dyDescent="0.25">
      <c r="A9" t="s">
        <v>8</v>
      </c>
      <c r="B9">
        <f>lfp_age!C10</f>
        <v>5420</v>
      </c>
      <c r="C9">
        <f>lfp_age!C66</f>
        <v>175</v>
      </c>
      <c r="D9">
        <f t="shared" si="0"/>
        <v>5245</v>
      </c>
      <c r="E9">
        <f>lfp_age!C24</f>
        <v>1315</v>
      </c>
      <c r="F9">
        <f>lfp_age!C38</f>
        <v>1870</v>
      </c>
      <c r="G9">
        <f>lfp_age!C80</f>
        <v>15</v>
      </c>
      <c r="H9">
        <f>lfp_age!C52</f>
        <v>2145</v>
      </c>
      <c r="I9">
        <f t="shared" si="1"/>
        <v>1490</v>
      </c>
      <c r="J9">
        <f t="shared" si="2"/>
        <v>2045</v>
      </c>
    </row>
    <row r="10" spans="1:10" x14ac:dyDescent="0.25">
      <c r="A10" t="s">
        <v>9</v>
      </c>
      <c r="B10">
        <f>lfp_age!C11</f>
        <v>825</v>
      </c>
      <c r="C10">
        <f>lfp_age!C67</f>
        <v>10</v>
      </c>
      <c r="D10">
        <f t="shared" si="0"/>
        <v>815</v>
      </c>
      <c r="E10">
        <f>lfp_age!C25</f>
        <v>425</v>
      </c>
      <c r="F10">
        <f>lfp_age!C39</f>
        <v>450</v>
      </c>
      <c r="G10">
        <f>lfp_age!C81</f>
        <v>0</v>
      </c>
      <c r="H10">
        <f>lfp_age!C53</f>
        <v>260</v>
      </c>
      <c r="I10">
        <f t="shared" si="1"/>
        <v>435</v>
      </c>
      <c r="J10">
        <f t="shared" si="2"/>
        <v>460</v>
      </c>
    </row>
    <row r="11" spans="1:10" x14ac:dyDescent="0.25">
      <c r="A11" t="s">
        <v>10</v>
      </c>
      <c r="B11">
        <f>lfp_age!C12</f>
        <v>4595</v>
      </c>
      <c r="C11">
        <f>lfp_age!C68</f>
        <v>170</v>
      </c>
      <c r="D11">
        <f t="shared" si="0"/>
        <v>4425</v>
      </c>
      <c r="E11">
        <f>lfp_age!C26</f>
        <v>895</v>
      </c>
      <c r="F11">
        <f>lfp_age!C40</f>
        <v>1415</v>
      </c>
      <c r="G11">
        <f>lfp_age!C82</f>
        <v>15</v>
      </c>
      <c r="H11">
        <f>lfp_age!C54</f>
        <v>1880</v>
      </c>
      <c r="I11">
        <f t="shared" si="1"/>
        <v>1065</v>
      </c>
      <c r="J11">
        <f t="shared" si="2"/>
        <v>1585</v>
      </c>
    </row>
    <row r="12" spans="1:10" x14ac:dyDescent="0.25">
      <c r="A12" t="s">
        <v>11</v>
      </c>
      <c r="B12">
        <f>lfp_age!C13</f>
        <v>36400</v>
      </c>
      <c r="C12">
        <f>lfp_age!C69</f>
        <v>780</v>
      </c>
      <c r="D12">
        <f t="shared" si="0"/>
        <v>35620</v>
      </c>
      <c r="E12">
        <f>lfp_age!C27</f>
        <v>3485</v>
      </c>
      <c r="F12">
        <f>lfp_age!C41</f>
        <v>5610</v>
      </c>
      <c r="G12">
        <f>lfp_age!C83</f>
        <v>330</v>
      </c>
      <c r="H12">
        <f>lfp_age!C55</f>
        <v>17435</v>
      </c>
      <c r="I12">
        <f t="shared" si="1"/>
        <v>4265</v>
      </c>
      <c r="J12">
        <f t="shared" si="2"/>
        <v>6390</v>
      </c>
    </row>
    <row r="13" spans="1:10" x14ac:dyDescent="0.25">
      <c r="A13" t="s">
        <v>12</v>
      </c>
      <c r="B13">
        <f>lfp_age!C14</f>
        <v>76.099999999999994</v>
      </c>
      <c r="C13">
        <f>lfp_age!C70</f>
        <v>73.400000000000006</v>
      </c>
      <c r="D13">
        <f t="shared" si="0"/>
        <v>2.6999999999999886</v>
      </c>
      <c r="E13">
        <f>lfp_age!C28</f>
        <v>82.7</v>
      </c>
      <c r="F13">
        <f>lfp_age!C42</f>
        <v>81.599999999999994</v>
      </c>
      <c r="G13">
        <f>lfp_age!C84</f>
        <v>74.099999999999994</v>
      </c>
      <c r="H13">
        <f>lfp_age!C56</f>
        <v>79.099999999999994</v>
      </c>
      <c r="I13">
        <f t="shared" si="1"/>
        <v>156.10000000000002</v>
      </c>
      <c r="J13">
        <f t="shared" si="2"/>
        <v>155</v>
      </c>
    </row>
    <row r="14" spans="1:10" x14ac:dyDescent="0.25">
      <c r="A14" t="s">
        <v>13</v>
      </c>
      <c r="B14">
        <f>lfp_age!C15</f>
        <v>72.5</v>
      </c>
      <c r="C14">
        <f>lfp_age!C71</f>
        <v>67.3</v>
      </c>
      <c r="D14">
        <f t="shared" si="0"/>
        <v>5.2000000000000028</v>
      </c>
      <c r="E14">
        <f>lfp_age!C29</f>
        <v>76.2</v>
      </c>
      <c r="F14">
        <f>lfp_age!C43</f>
        <v>75.5</v>
      </c>
      <c r="G14">
        <f>lfp_age!C85</f>
        <v>72.5</v>
      </c>
      <c r="H14">
        <f>lfp_age!C57</f>
        <v>76.599999999999994</v>
      </c>
      <c r="I14">
        <f t="shared" si="1"/>
        <v>143.5</v>
      </c>
      <c r="J14">
        <f t="shared" si="2"/>
        <v>142.80000000000001</v>
      </c>
    </row>
    <row r="15" spans="1:10" x14ac:dyDescent="0.25">
      <c r="A15" t="s">
        <v>14</v>
      </c>
      <c r="B15">
        <f>lfp_age!C16</f>
        <v>4.7</v>
      </c>
      <c r="C15">
        <f>lfp_age!C72</f>
        <v>8.1</v>
      </c>
      <c r="D15">
        <f t="shared" si="0"/>
        <v>-3.3999999999999995</v>
      </c>
      <c r="E15">
        <f>lfp_age!C30</f>
        <v>7.9</v>
      </c>
      <c r="F15">
        <f>lfp_age!C44</f>
        <v>7.5</v>
      </c>
      <c r="G15">
        <f>lfp_age!C86</f>
        <v>1.6</v>
      </c>
      <c r="H15">
        <f>lfp_age!C58</f>
        <v>3.2</v>
      </c>
      <c r="I15">
        <f t="shared" si="1"/>
        <v>16</v>
      </c>
      <c r="J15">
        <f t="shared" si="2"/>
        <v>15.6</v>
      </c>
    </row>
    <row r="17" spans="1:10" x14ac:dyDescent="0.25">
      <c r="A17" t="s">
        <v>15</v>
      </c>
      <c r="B17">
        <f t="shared" ref="B17:H17" si="3">B5+B9</f>
        <v>115615</v>
      </c>
      <c r="C17">
        <f t="shared" si="3"/>
        <v>2155</v>
      </c>
      <c r="D17">
        <f t="shared" si="3"/>
        <v>113460</v>
      </c>
      <c r="E17">
        <f t="shared" si="3"/>
        <v>16685</v>
      </c>
      <c r="F17">
        <f t="shared" si="3"/>
        <v>24915</v>
      </c>
      <c r="G17">
        <f t="shared" si="3"/>
        <v>940</v>
      </c>
      <c r="H17">
        <f t="shared" si="3"/>
        <v>66100</v>
      </c>
      <c r="I17">
        <f t="shared" ref="I17:J17" si="4">I5+I9</f>
        <v>18840</v>
      </c>
      <c r="J17">
        <f t="shared" si="4"/>
        <v>27070</v>
      </c>
    </row>
    <row r="18" spans="1:10" x14ac:dyDescent="0.25">
      <c r="A18" t="s">
        <v>16</v>
      </c>
      <c r="B18">
        <f t="shared" ref="B18:H18" si="5">B2-B3</f>
        <v>152015</v>
      </c>
      <c r="C18">
        <f t="shared" si="5"/>
        <v>2935</v>
      </c>
      <c r="D18">
        <f t="shared" si="5"/>
        <v>149080</v>
      </c>
      <c r="E18">
        <f t="shared" si="5"/>
        <v>20170</v>
      </c>
      <c r="F18">
        <f t="shared" si="5"/>
        <v>30525</v>
      </c>
      <c r="G18">
        <f t="shared" si="5"/>
        <v>1275</v>
      </c>
      <c r="H18">
        <f t="shared" si="5"/>
        <v>83530</v>
      </c>
      <c r="I18">
        <f t="shared" ref="I18:J18" si="6">I2-I3</f>
        <v>23105</v>
      </c>
      <c r="J18">
        <f t="shared" si="6"/>
        <v>33460</v>
      </c>
    </row>
    <row r="19" spans="1:10" x14ac:dyDescent="0.25">
      <c r="A19" t="s">
        <v>17</v>
      </c>
      <c r="B19" s="2">
        <f t="shared" ref="B19:H19" si="7">B17/B18</f>
        <v>0.76054994572903989</v>
      </c>
      <c r="C19" s="2">
        <f t="shared" si="7"/>
        <v>0.73424190800681433</v>
      </c>
      <c r="D19" s="2">
        <f t="shared" si="7"/>
        <v>0.76106788301583039</v>
      </c>
      <c r="E19" s="2">
        <f t="shared" si="7"/>
        <v>0.82721864154685176</v>
      </c>
      <c r="F19" s="2">
        <f t="shared" si="7"/>
        <v>0.81621621621621621</v>
      </c>
      <c r="G19" s="2">
        <f t="shared" si="7"/>
        <v>0.73725490196078436</v>
      </c>
      <c r="H19" s="2">
        <f t="shared" si="7"/>
        <v>0.79133245540524366</v>
      </c>
      <c r="I19" s="2">
        <f t="shared" ref="I19:J19" si="8">I17/I18</f>
        <v>0.81540792036355769</v>
      </c>
      <c r="J19" s="2">
        <f t="shared" si="8"/>
        <v>0.80902570233114168</v>
      </c>
    </row>
    <row r="20" spans="1:10" x14ac:dyDescent="0.25">
      <c r="A20" t="s">
        <v>23</v>
      </c>
      <c r="B20">
        <f>B18-B17</f>
        <v>36400</v>
      </c>
      <c r="C20">
        <f>C18-C17</f>
        <v>780</v>
      </c>
      <c r="D20">
        <f>D18-D17</f>
        <v>35620</v>
      </c>
      <c r="E20">
        <f t="shared" ref="E20:H20" si="9">E18-E17</f>
        <v>3485</v>
      </c>
      <c r="F20">
        <f t="shared" si="9"/>
        <v>5610</v>
      </c>
      <c r="G20">
        <f t="shared" si="9"/>
        <v>335</v>
      </c>
      <c r="H20">
        <f t="shared" si="9"/>
        <v>17430</v>
      </c>
      <c r="I20">
        <f t="shared" ref="I20:J20" si="10">I18-I17</f>
        <v>4265</v>
      </c>
      <c r="J20">
        <f t="shared" si="10"/>
        <v>6390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175" zoomScaleNormal="175" workbookViewId="0">
      <selection activeCell="C3" sqref="C3"/>
    </sheetView>
  </sheetViews>
  <sheetFormatPr defaultRowHeight="15" x14ac:dyDescent="0.25"/>
  <cols>
    <col min="3" max="5" width="10.7109375" bestFit="1" customWidth="1"/>
  </cols>
  <sheetData>
    <row r="1" spans="1:6" x14ac:dyDescent="0.25">
      <c r="A1" s="3"/>
      <c r="B1" s="3"/>
      <c r="C1" s="3" t="s">
        <v>22</v>
      </c>
      <c r="D1" s="3" t="s">
        <v>23</v>
      </c>
      <c r="E1" s="3" t="s">
        <v>19</v>
      </c>
      <c r="F1" s="5" t="s">
        <v>24</v>
      </c>
    </row>
    <row r="2" spans="1:6" x14ac:dyDescent="0.25">
      <c r="A2" s="34" t="s">
        <v>21</v>
      </c>
      <c r="B2" s="3" t="s">
        <v>20</v>
      </c>
      <c r="C2" s="4">
        <f>participation!C17</f>
        <v>2155</v>
      </c>
      <c r="D2" s="4">
        <f>participation!C20</f>
        <v>780</v>
      </c>
      <c r="E2" s="4">
        <f>SUM(C2:D2)</f>
        <v>2935</v>
      </c>
      <c r="F2" s="2">
        <f>C2/E2</f>
        <v>0.73424190800681433</v>
      </c>
    </row>
    <row r="3" spans="1:6" x14ac:dyDescent="0.25">
      <c r="A3" s="34"/>
      <c r="B3" t="s">
        <v>62</v>
      </c>
      <c r="C3" s="4">
        <f>participation!E17</f>
        <v>16685</v>
      </c>
      <c r="D3" s="4">
        <f>participation!E20</f>
        <v>3485</v>
      </c>
      <c r="E3" s="4">
        <f>SUM(C3:D3)</f>
        <v>20170</v>
      </c>
      <c r="F3" s="2">
        <f>C3/E3</f>
        <v>0.82721864154685176</v>
      </c>
    </row>
    <row r="4" spans="1:6" x14ac:dyDescent="0.25">
      <c r="A4" s="3"/>
      <c r="B4" s="3" t="s">
        <v>19</v>
      </c>
      <c r="C4" s="4">
        <f>SUM(C2:C3)</f>
        <v>18840</v>
      </c>
      <c r="D4" s="4">
        <f>SUM(D2:D3)</f>
        <v>4265</v>
      </c>
      <c r="E4" s="4">
        <f>SUM(C4:D4)</f>
        <v>23105</v>
      </c>
    </row>
  </sheetData>
  <mergeCells count="1">
    <mergeCell ref="A2:A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220" zoomScaleNormal="220" workbookViewId="0">
      <selection activeCell="B3" sqref="B3"/>
    </sheetView>
  </sheetViews>
  <sheetFormatPr defaultRowHeight="15" x14ac:dyDescent="0.25"/>
  <cols>
    <col min="2" max="2" width="9.5703125" bestFit="1" customWidth="1"/>
    <col min="3" max="4" width="10.5703125" bestFit="1" customWidth="1"/>
  </cols>
  <sheetData>
    <row r="1" spans="1:4" x14ac:dyDescent="0.25">
      <c r="A1" s="3"/>
      <c r="B1" s="35" t="s">
        <v>21</v>
      </c>
      <c r="C1" s="36"/>
      <c r="D1" s="37"/>
    </row>
    <row r="2" spans="1:4" x14ac:dyDescent="0.25">
      <c r="A2" s="3"/>
      <c r="B2" s="3" t="s">
        <v>20</v>
      </c>
      <c r="C2" t="s">
        <v>62</v>
      </c>
      <c r="D2" s="7" t="s">
        <v>19</v>
      </c>
    </row>
    <row r="3" spans="1:4" x14ac:dyDescent="0.25">
      <c r="A3" s="3" t="s">
        <v>22</v>
      </c>
      <c r="B3" s="25">
        <f>'1_1'!F2</f>
        <v>0.73424190800681433</v>
      </c>
      <c r="C3" s="25">
        <f>'1_1'!F3</f>
        <v>0.82721864154685176</v>
      </c>
      <c r="D3" s="8">
        <f>'1_1'!C4/'1_1'!E4</f>
        <v>0.81540792036355769</v>
      </c>
    </row>
    <row r="4" spans="1:4" x14ac:dyDescent="0.25">
      <c r="A4" s="3" t="s">
        <v>23</v>
      </c>
      <c r="B4" s="6">
        <f>1-B3</f>
        <v>0.26575809199318567</v>
      </c>
      <c r="C4" s="6">
        <f>1-C3</f>
        <v>0.17278135845314824</v>
      </c>
      <c r="D4" s="8">
        <f>'1_1'!D4/'1_1'!E4</f>
        <v>0.18459207963644234</v>
      </c>
    </row>
    <row r="5" spans="1:4" x14ac:dyDescent="0.25">
      <c r="A5" s="7" t="s">
        <v>19</v>
      </c>
      <c r="B5" s="8">
        <f>SUM(B3:B4)</f>
        <v>1</v>
      </c>
      <c r="C5" s="8">
        <f t="shared" ref="C5" si="0">SUM(C3:C4)</f>
        <v>1</v>
      </c>
      <c r="D5" s="8">
        <f>SUM(D3:D4)</f>
        <v>1</v>
      </c>
    </row>
    <row r="6" spans="1:4" x14ac:dyDescent="0.25">
      <c r="A6" s="3" t="s">
        <v>25</v>
      </c>
      <c r="B6" s="4">
        <f>'1_1'!E2</f>
        <v>2935</v>
      </c>
      <c r="C6" s="4">
        <f>'1_1'!E3</f>
        <v>20170</v>
      </c>
      <c r="D6" s="9">
        <f>SUM(B6:C6)</f>
        <v>23105</v>
      </c>
    </row>
  </sheetData>
  <mergeCells count="1">
    <mergeCell ref="B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265" zoomScaleNormal="265" workbookViewId="0">
      <selection activeCell="C2" sqref="C2"/>
    </sheetView>
  </sheetViews>
  <sheetFormatPr defaultRowHeight="15" x14ac:dyDescent="0.25"/>
  <sheetData>
    <row r="1" spans="1:6" x14ac:dyDescent="0.25">
      <c r="A1" s="3"/>
      <c r="B1" t="s">
        <v>43</v>
      </c>
      <c r="C1" s="10" t="s">
        <v>44</v>
      </c>
      <c r="D1" t="s">
        <v>45</v>
      </c>
      <c r="E1" t="s">
        <v>46</v>
      </c>
      <c r="F1" t="s">
        <v>47</v>
      </c>
    </row>
    <row r="2" spans="1:6" x14ac:dyDescent="0.25">
      <c r="A2" s="3" t="s">
        <v>22</v>
      </c>
      <c r="B2" s="28">
        <f>lfp_age!U100</f>
        <v>0.55830388692579502</v>
      </c>
      <c r="C2" s="28">
        <f>lfp_age!V100</f>
        <v>0.95373376623376627</v>
      </c>
      <c r="D2" s="28">
        <f>lfp_age!W100</f>
        <v>0.95772787318361952</v>
      </c>
      <c r="E2" s="28">
        <f>lfp_age!X100</f>
        <v>0.85078534031413611</v>
      </c>
      <c r="F2" s="29">
        <f>lfp_age!Y100</f>
        <v>0.21176470588235294</v>
      </c>
    </row>
    <row r="3" spans="1:6" x14ac:dyDescent="0.25">
      <c r="A3" s="3" t="s">
        <v>23</v>
      </c>
      <c r="B3" s="28">
        <f>1-B2</f>
        <v>0.44169611307420498</v>
      </c>
      <c r="C3" s="28">
        <f t="shared" ref="C3:F3" si="0">1-C2</f>
        <v>4.6266233766233733E-2</v>
      </c>
      <c r="D3" s="28">
        <f t="shared" si="0"/>
        <v>4.2272126816380484E-2</v>
      </c>
      <c r="E3" s="28">
        <f t="shared" si="0"/>
        <v>0.14921465968586389</v>
      </c>
      <c r="F3" s="28">
        <f t="shared" si="0"/>
        <v>0.78823529411764703</v>
      </c>
    </row>
    <row r="4" spans="1:6" x14ac:dyDescent="0.25">
      <c r="A4" s="5" t="s">
        <v>25</v>
      </c>
      <c r="B4" s="30">
        <f>lfp_age!O90</f>
        <v>3235</v>
      </c>
      <c r="C4" s="30">
        <f>lfp_age!P90</f>
        <v>6685</v>
      </c>
      <c r="D4" s="30">
        <f>lfp_age!Q90</f>
        <v>8650</v>
      </c>
      <c r="E4" s="31">
        <f>lfp_age!R90</f>
        <v>2300</v>
      </c>
      <c r="F4" s="31">
        <f>lfp_age!S90</f>
        <v>2230</v>
      </c>
    </row>
    <row r="5" spans="1:6" x14ac:dyDescent="0.25">
      <c r="B5" s="12"/>
      <c r="C5" s="12"/>
      <c r="D5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zoomScale="130" zoomScaleNormal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3" sqref="K3"/>
    </sheetView>
  </sheetViews>
  <sheetFormatPr defaultRowHeight="15" x14ac:dyDescent="0.25"/>
  <cols>
    <col min="2" max="2" width="9.5703125" bestFit="1" customWidth="1"/>
    <col min="3" max="3" width="10.5703125" bestFit="1" customWidth="1"/>
    <col min="4" max="4" width="9.5703125" bestFit="1" customWidth="1"/>
    <col min="5" max="5" width="10.5703125" bestFit="1" customWidth="1"/>
    <col min="6" max="6" width="9.5703125" bestFit="1" customWidth="1"/>
    <col min="7" max="7" width="10.5703125" bestFit="1" customWidth="1"/>
    <col min="8" max="8" width="9.28515625" bestFit="1" customWidth="1"/>
    <col min="9" max="9" width="9.5703125" bestFit="1" customWidth="1"/>
  </cols>
  <sheetData>
    <row r="1" spans="1:12" x14ac:dyDescent="0.25">
      <c r="A1" s="3"/>
      <c r="B1" s="35" t="s">
        <v>43</v>
      </c>
      <c r="C1" s="37"/>
      <c r="D1" s="35" t="s">
        <v>44</v>
      </c>
      <c r="E1" s="37"/>
      <c r="F1" s="35" t="s">
        <v>45</v>
      </c>
      <c r="G1" s="37"/>
      <c r="H1" s="35" t="s">
        <v>46</v>
      </c>
      <c r="I1" s="37"/>
      <c r="J1" s="35" t="s">
        <v>47</v>
      </c>
      <c r="K1" s="37"/>
    </row>
    <row r="2" spans="1:12" x14ac:dyDescent="0.25">
      <c r="A2" s="3"/>
      <c r="B2" s="3" t="s">
        <v>20</v>
      </c>
      <c r="C2" t="s">
        <v>62</v>
      </c>
      <c r="D2" s="3" t="s">
        <v>20</v>
      </c>
      <c r="E2" t="s">
        <v>62</v>
      </c>
      <c r="F2" s="3" t="s">
        <v>20</v>
      </c>
      <c r="G2" t="s">
        <v>62</v>
      </c>
      <c r="H2" s="3" t="s">
        <v>20</v>
      </c>
      <c r="I2" t="s">
        <v>62</v>
      </c>
      <c r="J2" s="3" t="s">
        <v>20</v>
      </c>
      <c r="K2" t="s">
        <v>62</v>
      </c>
    </row>
    <row r="3" spans="1:12" x14ac:dyDescent="0.25">
      <c r="A3" s="3" t="s">
        <v>22</v>
      </c>
      <c r="B3" s="11">
        <f>lfp_age!U94</f>
        <v>0.61728395061728392</v>
      </c>
      <c r="C3" s="11">
        <f>lfp_age!U100</f>
        <v>0.55830388692579502</v>
      </c>
      <c r="D3" s="11">
        <f>lfp_age!V94</f>
        <v>0.95238095238095233</v>
      </c>
      <c r="E3" s="11">
        <f>lfp_age!V100</f>
        <v>0.95373376623376627</v>
      </c>
      <c r="F3" s="11">
        <f>lfp_age!W94</f>
        <v>0.95370370370370372</v>
      </c>
      <c r="G3" s="11">
        <f>lfp_age!W100</f>
        <v>0.95772787318361952</v>
      </c>
      <c r="H3" s="1">
        <f>lfp_age!X94</f>
        <v>0.74358974358974361</v>
      </c>
      <c r="I3" s="1">
        <f>lfp_age!X100</f>
        <v>0.85078534031413611</v>
      </c>
      <c r="J3" s="1">
        <f>lfp_age!Y94</f>
        <v>0.17924528301886791</v>
      </c>
      <c r="K3" s="1">
        <f>lfp_age!Y100</f>
        <v>0.21176470588235294</v>
      </c>
    </row>
    <row r="4" spans="1:12" x14ac:dyDescent="0.25">
      <c r="A4" s="3" t="s">
        <v>23</v>
      </c>
      <c r="B4" s="11">
        <f>1-B3</f>
        <v>0.38271604938271608</v>
      </c>
      <c r="C4" s="11">
        <f t="shared" ref="C4:K4" si="0">1-C3</f>
        <v>0.44169611307420498</v>
      </c>
      <c r="D4" s="11">
        <f t="shared" si="0"/>
        <v>4.7619047619047672E-2</v>
      </c>
      <c r="E4" s="11">
        <f t="shared" si="0"/>
        <v>4.6266233766233733E-2</v>
      </c>
      <c r="F4" s="11">
        <f t="shared" si="0"/>
        <v>4.629629629629628E-2</v>
      </c>
      <c r="G4" s="11">
        <f t="shared" si="0"/>
        <v>4.2272126816380484E-2</v>
      </c>
      <c r="H4" s="11">
        <f t="shared" si="0"/>
        <v>0.25641025641025639</v>
      </c>
      <c r="I4" s="11">
        <f t="shared" si="0"/>
        <v>0.14921465968586389</v>
      </c>
      <c r="J4" s="11">
        <f t="shared" si="0"/>
        <v>0.82075471698113212</v>
      </c>
      <c r="K4" s="11">
        <f t="shared" si="0"/>
        <v>0.78823529411764703</v>
      </c>
    </row>
    <row r="5" spans="1:12" x14ac:dyDescent="0.25">
      <c r="A5" s="3" t="s">
        <v>19</v>
      </c>
      <c r="B5" s="11">
        <f>SUM(B3:B4)</f>
        <v>1</v>
      </c>
      <c r="C5" s="11">
        <f t="shared" ref="C5:K5" si="1">SUM(C3:C4)</f>
        <v>1</v>
      </c>
      <c r="D5" s="11">
        <f t="shared" si="1"/>
        <v>1</v>
      </c>
      <c r="E5" s="11">
        <f t="shared" si="1"/>
        <v>1</v>
      </c>
      <c r="F5" s="11">
        <f t="shared" si="1"/>
        <v>1</v>
      </c>
      <c r="G5" s="11">
        <f t="shared" si="1"/>
        <v>1</v>
      </c>
      <c r="H5" s="11">
        <f t="shared" si="1"/>
        <v>1</v>
      </c>
      <c r="I5" s="11">
        <f t="shared" si="1"/>
        <v>1</v>
      </c>
      <c r="J5" s="11">
        <f t="shared" si="1"/>
        <v>1</v>
      </c>
      <c r="K5" s="11">
        <f t="shared" si="1"/>
        <v>1</v>
      </c>
    </row>
    <row r="6" spans="1:12" x14ac:dyDescent="0.25">
      <c r="A6" s="3" t="s">
        <v>25</v>
      </c>
      <c r="B6" s="4">
        <f>age!C14</f>
        <v>405</v>
      </c>
      <c r="C6" s="4">
        <f>age!B14</f>
        <v>23145</v>
      </c>
      <c r="D6" s="4">
        <f>age!C15</f>
        <v>525</v>
      </c>
      <c r="E6" s="4">
        <f>age!B15</f>
        <v>29150</v>
      </c>
      <c r="F6" s="4">
        <f>age!C16</f>
        <v>1080</v>
      </c>
      <c r="G6" s="4">
        <f>age!B16</f>
        <v>57545</v>
      </c>
      <c r="H6" s="16">
        <f>age!C17</f>
        <v>390</v>
      </c>
      <c r="I6" s="16">
        <f>age!B17</f>
        <v>20840</v>
      </c>
      <c r="J6" s="17">
        <f>age!C18</f>
        <v>530</v>
      </c>
      <c r="K6" s="17">
        <f>age!B18</f>
        <v>21340</v>
      </c>
      <c r="L6" s="17"/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="175" zoomScaleNormal="175" workbookViewId="0">
      <selection activeCell="B4" sqref="B4"/>
    </sheetView>
  </sheetViews>
  <sheetFormatPr defaultRowHeight="15" x14ac:dyDescent="0.25"/>
  <cols>
    <col min="2" max="2" width="10.42578125" bestFit="1" customWidth="1"/>
    <col min="3" max="3" width="21.28515625" bestFit="1" customWidth="1"/>
  </cols>
  <sheetData>
    <row r="1" spans="1:5" x14ac:dyDescent="0.25">
      <c r="A1" s="3"/>
      <c r="B1" s="3" t="s">
        <v>22</v>
      </c>
      <c r="C1" s="3" t="s">
        <v>69</v>
      </c>
      <c r="D1" s="3"/>
      <c r="E1" s="3"/>
    </row>
    <row r="2" spans="1:5" x14ac:dyDescent="0.25">
      <c r="A2" t="s">
        <v>20</v>
      </c>
      <c r="B2" s="25">
        <f>participation!C19</f>
        <v>0.73424190800681433</v>
      </c>
      <c r="C2" s="26">
        <f>'1_5'!B3*age!K14+'1_5'!D3*age!K15+'1_5'!F3*age!K16+'1_5'!H3*age!K17+'1_5'!J3*age!K18</f>
        <v>0.82092665718091729</v>
      </c>
    </row>
    <row r="3" spans="1:5" x14ac:dyDescent="0.25">
      <c r="A3" t="s">
        <v>62</v>
      </c>
      <c r="B3" s="25">
        <f>participation!E19</f>
        <v>0.82721864154685176</v>
      </c>
      <c r="C3" s="26">
        <f>'1_5'!C3*age!K14+'1_5'!E3*age!K15+'1_5'!G3*age!K16+'1_5'!I3*age!K17+'1_5'!K3*age!K18</f>
        <v>0.82746653445711449</v>
      </c>
    </row>
    <row r="4" spans="1:5" x14ac:dyDescent="0.25">
      <c r="A4" s="10"/>
      <c r="B4" s="19"/>
    </row>
    <row r="5" spans="1:5" x14ac:dyDescent="0.25">
      <c r="A5" s="18"/>
      <c r="B5" s="21"/>
      <c r="C5" s="21"/>
    </row>
    <row r="6" spans="1:5" x14ac:dyDescent="0.25">
      <c r="A6" s="18"/>
      <c r="B6" s="21"/>
      <c r="C6" s="21"/>
    </row>
    <row r="7" spans="1:5" x14ac:dyDescent="0.25">
      <c r="A7" s="18"/>
      <c r="B7" s="21"/>
      <c r="C7" s="22"/>
    </row>
    <row r="8" spans="1:5" x14ac:dyDescent="0.25">
      <c r="A8" s="5"/>
      <c r="B8" s="23"/>
      <c r="C8" s="23"/>
    </row>
    <row r="9" spans="1:5" x14ac:dyDescent="0.25">
      <c r="C9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lfp_age</vt:lpstr>
      <vt:lpstr>age</vt:lpstr>
      <vt:lpstr>1_3</vt:lpstr>
      <vt:lpstr>participation</vt:lpstr>
      <vt:lpstr>1_1</vt:lpstr>
      <vt:lpstr>1_2</vt:lpstr>
      <vt:lpstr>1_4</vt:lpstr>
      <vt:lpstr>1_5</vt:lpstr>
      <vt:lpstr>2_3_option</vt:lpstr>
    </vt:vector>
  </TitlesOfParts>
  <Company>Univ of Wisc-Madison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Latner</dc:creator>
  <cp:lastModifiedBy>Jonathan Latner</cp:lastModifiedBy>
  <dcterms:created xsi:type="dcterms:W3CDTF">2013-07-24T20:07:17Z</dcterms:created>
  <dcterms:modified xsi:type="dcterms:W3CDTF">2014-05-18T22:04:19Z</dcterms:modified>
</cp:coreProperties>
</file>