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asma\Documents\Desktop Folders\"/>
    </mc:Choice>
  </mc:AlternateContent>
  <xr:revisionPtr revIDLastSave="0" documentId="13_ncr:1_{35B98A72-4CB0-4E57-B5A9-36996556E53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2" i="1" l="1"/>
  <c r="AG72" i="1" s="1"/>
  <c r="AB72" i="1"/>
  <c r="AA72" i="1"/>
  <c r="AF71" i="1"/>
  <c r="AG71" i="1" s="1"/>
  <c r="AB71" i="1"/>
  <c r="AA71" i="1"/>
  <c r="AF70" i="1"/>
  <c r="AG70" i="1" s="1"/>
  <c r="AB70" i="1"/>
  <c r="AA70" i="1"/>
  <c r="AF69" i="1"/>
  <c r="AG69" i="1" s="1"/>
  <c r="AB69" i="1"/>
  <c r="AA69" i="1"/>
  <c r="AG68" i="1"/>
  <c r="AF68" i="1"/>
  <c r="AB68" i="1"/>
  <c r="AA68" i="1"/>
  <c r="AF67" i="1"/>
  <c r="AG67" i="1" s="1"/>
  <c r="AB67" i="1"/>
  <c r="AA67" i="1"/>
  <c r="AF66" i="1"/>
  <c r="AG66" i="1" s="1"/>
  <c r="AB66" i="1"/>
  <c r="AA66" i="1"/>
  <c r="AF65" i="1"/>
  <c r="AG65" i="1" s="1"/>
  <c r="AB65" i="1"/>
  <c r="AA65" i="1"/>
  <c r="AF64" i="1"/>
  <c r="AG64" i="1" s="1"/>
  <c r="AB64" i="1"/>
  <c r="AA64" i="1"/>
  <c r="AG63" i="1"/>
  <c r="AF63" i="1"/>
  <c r="AB63" i="1"/>
  <c r="AA63" i="1"/>
  <c r="AF62" i="1"/>
  <c r="AG62" i="1" s="1"/>
  <c r="AB62" i="1"/>
  <c r="AA62" i="1"/>
  <c r="AF61" i="1"/>
  <c r="AG61" i="1" s="1"/>
  <c r="AB61" i="1"/>
  <c r="AA61" i="1"/>
  <c r="AF60" i="1"/>
  <c r="AG60" i="1" s="1"/>
  <c r="AB60" i="1"/>
  <c r="AA60" i="1"/>
  <c r="AF59" i="1"/>
  <c r="AG59" i="1" s="1"/>
  <c r="AB59" i="1"/>
  <c r="AA59" i="1"/>
  <c r="AG58" i="1"/>
  <c r="AF58" i="1"/>
  <c r="AB58" i="1"/>
  <c r="AA58" i="1"/>
  <c r="AF57" i="1"/>
  <c r="AG57" i="1" s="1"/>
  <c r="AB57" i="1"/>
  <c r="AA57" i="1"/>
  <c r="AF56" i="1"/>
  <c r="AG56" i="1" s="1"/>
  <c r="AB56" i="1"/>
  <c r="AA56" i="1"/>
  <c r="AF55" i="1"/>
  <c r="AG55" i="1" s="1"/>
  <c r="AB55" i="1"/>
  <c r="AA55" i="1"/>
  <c r="AF54" i="1"/>
  <c r="AG54" i="1" s="1"/>
  <c r="AB54" i="1"/>
  <c r="AA54" i="1"/>
  <c r="AG53" i="1"/>
  <c r="AF53" i="1"/>
  <c r="AB53" i="1"/>
  <c r="AA53" i="1"/>
  <c r="AF52" i="1"/>
  <c r="AG52" i="1" s="1"/>
  <c r="AB52" i="1"/>
  <c r="AA52" i="1"/>
  <c r="AF51" i="1"/>
  <c r="AG51" i="1" s="1"/>
  <c r="AB51" i="1"/>
  <c r="AA51" i="1"/>
  <c r="AF50" i="1"/>
  <c r="AG50" i="1" s="1"/>
  <c r="AB50" i="1"/>
  <c r="AA50" i="1"/>
  <c r="AF49" i="1"/>
  <c r="AG49" i="1" s="1"/>
  <c r="AB49" i="1"/>
  <c r="AA49" i="1"/>
  <c r="AG48" i="1"/>
  <c r="AF48" i="1"/>
  <c r="AB48" i="1"/>
  <c r="AA48" i="1"/>
  <c r="B27" i="1"/>
  <c r="B28" i="1"/>
  <c r="C27" i="1"/>
  <c r="D27" i="1"/>
  <c r="G27" i="1"/>
  <c r="H27" i="1"/>
  <c r="I27" i="1"/>
  <c r="C28" i="1"/>
  <c r="D28" i="1"/>
  <c r="G28" i="1"/>
  <c r="H28" i="1"/>
  <c r="I28" i="1"/>
  <c r="J22" i="1"/>
  <c r="K22" i="1" s="1"/>
  <c r="J23" i="1"/>
  <c r="K23" i="1" s="1"/>
  <c r="J24" i="1"/>
  <c r="K24" i="1" s="1"/>
  <c r="J25" i="1"/>
  <c r="K25" i="1" s="1"/>
  <c r="J26" i="1"/>
  <c r="K26" i="1" s="1"/>
  <c r="E22" i="1"/>
  <c r="F22" i="1"/>
  <c r="E23" i="1"/>
  <c r="F23" i="1"/>
  <c r="E24" i="1"/>
  <c r="F24" i="1"/>
  <c r="E25" i="1"/>
  <c r="F25" i="1"/>
  <c r="E26" i="1"/>
  <c r="F26" i="1"/>
  <c r="C74" i="1"/>
  <c r="D74" i="1"/>
  <c r="G74" i="1"/>
  <c r="H74" i="1"/>
  <c r="I74" i="1"/>
  <c r="C73" i="1"/>
  <c r="D73" i="1"/>
  <c r="G73" i="1"/>
  <c r="H73" i="1"/>
  <c r="I73" i="1"/>
  <c r="B74" i="1"/>
  <c r="B73" i="1"/>
  <c r="E68" i="1"/>
  <c r="E69" i="1"/>
  <c r="E70" i="1"/>
  <c r="E71" i="1"/>
  <c r="E72" i="1"/>
  <c r="F68" i="1"/>
  <c r="F69" i="1"/>
  <c r="F70" i="1"/>
  <c r="F71" i="1"/>
  <c r="F72" i="1"/>
  <c r="J68" i="1"/>
  <c r="K68" i="1" s="1"/>
  <c r="J69" i="1"/>
  <c r="K69" i="1" s="1"/>
  <c r="J70" i="1"/>
  <c r="K70" i="1" s="1"/>
  <c r="J71" i="1"/>
  <c r="K71" i="1" s="1"/>
  <c r="J72" i="1"/>
  <c r="K7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9" i="1"/>
  <c r="K9" i="1" s="1"/>
  <c r="J10" i="1"/>
  <c r="K10" i="1" s="1"/>
  <c r="J11" i="1"/>
  <c r="K11" i="1" s="1"/>
  <c r="F7" i="1"/>
  <c r="F8" i="1"/>
  <c r="F9" i="1"/>
  <c r="F10" i="1"/>
  <c r="F11" i="1"/>
  <c r="E7" i="1"/>
  <c r="E8" i="1"/>
  <c r="E9" i="1"/>
  <c r="E10" i="1"/>
  <c r="E11" i="1"/>
  <c r="J7" i="1"/>
  <c r="J8" i="1"/>
  <c r="K8" i="1" s="1"/>
  <c r="F52" i="1"/>
  <c r="E52" i="1"/>
  <c r="F51" i="1"/>
  <c r="E51" i="1"/>
  <c r="F50" i="1"/>
  <c r="E50" i="1"/>
  <c r="F49" i="1"/>
  <c r="E49" i="1"/>
  <c r="F48" i="1"/>
  <c r="E48" i="1"/>
  <c r="F3" i="1"/>
  <c r="F4" i="1"/>
  <c r="F5" i="1"/>
  <c r="F6" i="1"/>
  <c r="F2" i="1"/>
  <c r="E3" i="1"/>
  <c r="E4" i="1"/>
  <c r="E5" i="1"/>
  <c r="E6" i="1"/>
  <c r="E2" i="1"/>
  <c r="J52" i="1"/>
  <c r="K52" i="1" s="1"/>
  <c r="J51" i="1"/>
  <c r="K51" i="1" s="1"/>
  <c r="J50" i="1"/>
  <c r="K50" i="1" s="1"/>
  <c r="J49" i="1"/>
  <c r="K49" i="1" s="1"/>
  <c r="J48" i="1"/>
  <c r="J5" i="1"/>
  <c r="K5" i="1" s="1"/>
  <c r="J6" i="1"/>
  <c r="K6" i="1" s="1"/>
  <c r="J2" i="1"/>
  <c r="K2" i="1" s="1"/>
  <c r="J3" i="1"/>
  <c r="K3" i="1" s="1"/>
  <c r="J4" i="1"/>
  <c r="K4" i="1" s="1"/>
  <c r="E27" i="1" l="1"/>
  <c r="J27" i="1"/>
  <c r="F27" i="1"/>
  <c r="F28" i="1"/>
  <c r="E28" i="1"/>
  <c r="K7" i="1"/>
  <c r="K27" i="1" s="1"/>
  <c r="J28" i="1"/>
  <c r="F74" i="1"/>
  <c r="J73" i="1"/>
  <c r="J78" i="1" s="1"/>
  <c r="F73" i="1"/>
  <c r="F78" i="1" s="1"/>
  <c r="J74" i="1"/>
  <c r="E73" i="1"/>
  <c r="E78" i="1" s="1"/>
  <c r="K48" i="1"/>
  <c r="E74" i="1"/>
  <c r="F79" i="1" l="1"/>
  <c r="F80" i="1" s="1"/>
  <c r="F81" i="1" s="1"/>
  <c r="F82" i="1" s="1"/>
  <c r="K28" i="1"/>
  <c r="E79" i="1"/>
  <c r="E80" i="1" s="1"/>
  <c r="E81" i="1" s="1"/>
  <c r="E82" i="1" s="1"/>
  <c r="J79" i="1"/>
  <c r="J80" i="1" s="1"/>
  <c r="J81" i="1" s="1"/>
  <c r="J82" i="1" s="1"/>
  <c r="K74" i="1"/>
  <c r="K73" i="1"/>
  <c r="K78" i="1" s="1"/>
  <c r="K79" i="1" l="1"/>
  <c r="K80" i="1" s="1"/>
  <c r="K81" i="1" s="1"/>
  <c r="K82" i="1" s="1"/>
</calcChain>
</file>

<file path=xl/sharedStrings.xml><?xml version="1.0" encoding="utf-8"?>
<sst xmlns="http://schemas.openxmlformats.org/spreadsheetml/2006/main" count="40" uniqueCount="25">
  <si>
    <t>Fully &lt; 0</t>
  </si>
  <si>
    <t>T,0.025,48</t>
  </si>
  <si>
    <t>Y1-Y2</t>
  </si>
  <si>
    <t>CI</t>
  </si>
  <si>
    <t>Y1</t>
  </si>
  <si>
    <t>Y2</t>
  </si>
  <si>
    <t>Fully &gt; 0</t>
  </si>
  <si>
    <t>I2 BP</t>
  </si>
  <si>
    <t>I1 BP</t>
  </si>
  <si>
    <t>TT</t>
  </si>
  <si>
    <t>I2 BT</t>
  </si>
  <si>
    <t>I1 BT</t>
  </si>
  <si>
    <t>TM</t>
  </si>
  <si>
    <t>TM/TT</t>
  </si>
  <si>
    <t>ALT</t>
  </si>
  <si>
    <t>ORIG</t>
  </si>
  <si>
    <r>
      <t>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</si>
  <si>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</si>
  <si>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±</t>
  </si>
  <si>
    <t>SE(Y1-Y2)</t>
  </si>
  <si>
    <t>WS1</t>
  </si>
  <si>
    <t>WS2</t>
  </si>
  <si>
    <t>WS3</t>
  </si>
  <si>
    <t>Bad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</si>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</sst>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4"/>
  <sheetViews>
    <sheetView tabSelected="1" topLeftCell="A55" zoomScaleNormal="100" workbookViewId="0">
      <selection activeCell="A77" sqref="A77:K84"/>
    </sheetView>
  </sheetViews>
  <sheetFormatPr defaultRowHeight="15" x14ac:dyDescent="0.25"/>
  <cols>
    <col min="1" max="1" width="5.42578125" customWidth="1"/>
    <col min="2" max="2" width="6.140625" customWidth="1"/>
    <col min="3" max="3" width="7" customWidth="1"/>
    <col min="4" max="4" width="5.28515625" customWidth="1"/>
    <col min="5" max="5" width="12.85546875" customWidth="1"/>
    <col min="6" max="6" width="11.28515625" customWidth="1"/>
    <col min="7" max="7" width="6.85546875" customWidth="1"/>
    <col min="8" max="8" width="5.140625" customWidth="1"/>
    <col min="9" max="9" width="6.28515625" customWidth="1"/>
    <col min="10" max="10" width="8.85546875" customWidth="1"/>
    <col min="11" max="11" width="13.42578125" customWidth="1"/>
    <col min="13" max="13" width="12.140625" customWidth="1"/>
    <col min="16" max="16" width="12" bestFit="1" customWidth="1"/>
    <col min="19" max="22" width="9.28515625" bestFit="1" customWidth="1"/>
    <col min="23" max="23" width="11" bestFit="1" customWidth="1"/>
    <col min="25" max="25" width="9.28515625" bestFit="1" customWidth="1"/>
  </cols>
  <sheetData>
    <row r="1" spans="1:11" x14ac:dyDescent="0.25">
      <c r="A1" s="3" t="s">
        <v>15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20</v>
      </c>
      <c r="H1" s="3" t="s">
        <v>21</v>
      </c>
      <c r="I1" s="3" t="s">
        <v>22</v>
      </c>
      <c r="J1" s="3" t="s">
        <v>12</v>
      </c>
      <c r="K1" s="3" t="s">
        <v>13</v>
      </c>
    </row>
    <row r="2" spans="1:11" x14ac:dyDescent="0.25">
      <c r="A2">
        <v>1</v>
      </c>
      <c r="B2">
        <v>0</v>
      </c>
      <c r="C2">
        <v>5296.6400000000012</v>
      </c>
      <c r="D2">
        <v>7189.94</v>
      </c>
      <c r="E2">
        <f>B2/D2</f>
        <v>0</v>
      </c>
      <c r="F2">
        <f>C2/D2</f>
        <v>0.7366737413664094</v>
      </c>
      <c r="G2">
        <v>617</v>
      </c>
      <c r="H2">
        <v>40</v>
      </c>
      <c r="I2">
        <v>41</v>
      </c>
      <c r="J2">
        <f t="shared" ref="J2:J26" si="0">SUM(G2:I2)</f>
        <v>698</v>
      </c>
      <c r="K2">
        <f>J2/D2</f>
        <v>9.708008689919527E-2</v>
      </c>
    </row>
    <row r="3" spans="1:11" x14ac:dyDescent="0.25">
      <c r="A3">
        <v>2</v>
      </c>
      <c r="B3">
        <v>0</v>
      </c>
      <c r="C3">
        <v>5448.1299999999992</v>
      </c>
      <c r="D3">
        <v>7187.66</v>
      </c>
      <c r="E3">
        <f t="shared" ref="E3:E11" si="1">B3/D3</f>
        <v>0</v>
      </c>
      <c r="F3">
        <f t="shared" ref="F3:F11" si="2">C3/D3</f>
        <v>0.75798382227317362</v>
      </c>
      <c r="G3">
        <v>627</v>
      </c>
      <c r="H3">
        <v>40</v>
      </c>
      <c r="I3">
        <v>50</v>
      </c>
      <c r="J3">
        <f t="shared" si="0"/>
        <v>717</v>
      </c>
      <c r="K3">
        <f t="shared" ref="K3:K26" si="3">J3/D3</f>
        <v>9.9754301121644601E-2</v>
      </c>
    </row>
    <row r="4" spans="1:11" x14ac:dyDescent="0.25">
      <c r="A4">
        <v>3</v>
      </c>
      <c r="B4">
        <v>0</v>
      </c>
      <c r="C4">
        <v>5180.5399999999981</v>
      </c>
      <c r="D4">
        <v>7189.6</v>
      </c>
      <c r="E4">
        <f t="shared" si="1"/>
        <v>0</v>
      </c>
      <c r="F4">
        <f t="shared" si="2"/>
        <v>0.72056025369978827</v>
      </c>
      <c r="G4">
        <v>608</v>
      </c>
      <c r="H4">
        <v>44</v>
      </c>
      <c r="I4">
        <v>48</v>
      </c>
      <c r="J4">
        <f>SUM(G4:I4)</f>
        <v>700</v>
      </c>
      <c r="K4">
        <f t="shared" si="3"/>
        <v>9.7362857460776678E-2</v>
      </c>
    </row>
    <row r="5" spans="1:11" x14ac:dyDescent="0.25">
      <c r="A5">
        <v>4</v>
      </c>
      <c r="B5">
        <v>0</v>
      </c>
      <c r="C5">
        <v>5904.08</v>
      </c>
      <c r="D5">
        <v>7192.57</v>
      </c>
      <c r="E5">
        <f t="shared" si="1"/>
        <v>0</v>
      </c>
      <c r="F5">
        <f t="shared" si="2"/>
        <v>0.82085819116115666</v>
      </c>
      <c r="G5">
        <v>621</v>
      </c>
      <c r="H5">
        <v>46</v>
      </c>
      <c r="I5">
        <v>29</v>
      </c>
      <c r="J5">
        <f t="shared" si="0"/>
        <v>696</v>
      </c>
      <c r="K5">
        <f t="shared" si="3"/>
        <v>9.6766524343871521E-2</v>
      </c>
    </row>
    <row r="6" spans="1:11" x14ac:dyDescent="0.25">
      <c r="A6">
        <v>5</v>
      </c>
      <c r="B6">
        <v>0</v>
      </c>
      <c r="C6">
        <v>5766.1699999999983</v>
      </c>
      <c r="D6">
        <v>7199.59</v>
      </c>
      <c r="E6">
        <f t="shared" si="1"/>
        <v>0</v>
      </c>
      <c r="F6">
        <f t="shared" si="2"/>
        <v>0.80090255139528754</v>
      </c>
      <c r="G6">
        <v>640</v>
      </c>
      <c r="H6">
        <v>40</v>
      </c>
      <c r="I6">
        <v>27</v>
      </c>
      <c r="J6">
        <f t="shared" si="0"/>
        <v>707</v>
      </c>
      <c r="K6">
        <f t="shared" si="3"/>
        <v>9.8200036390961157E-2</v>
      </c>
    </row>
    <row r="7" spans="1:11" x14ac:dyDescent="0.25">
      <c r="A7">
        <v>6</v>
      </c>
      <c r="B7">
        <v>0</v>
      </c>
      <c r="C7">
        <v>5621.78</v>
      </c>
      <c r="D7">
        <v>7197.45</v>
      </c>
      <c r="E7">
        <f t="shared" si="1"/>
        <v>0</v>
      </c>
      <c r="F7">
        <f t="shared" si="2"/>
        <v>0.78107941006884385</v>
      </c>
      <c r="G7">
        <v>595</v>
      </c>
      <c r="H7">
        <v>53</v>
      </c>
      <c r="I7">
        <v>37</v>
      </c>
      <c r="J7">
        <f t="shared" si="0"/>
        <v>685</v>
      </c>
      <c r="K7">
        <f t="shared" si="3"/>
        <v>9.5172595849919064E-2</v>
      </c>
    </row>
    <row r="8" spans="1:11" x14ac:dyDescent="0.25">
      <c r="A8">
        <v>7</v>
      </c>
      <c r="B8">
        <v>0</v>
      </c>
      <c r="C8">
        <v>5159.1900000000032</v>
      </c>
      <c r="D8">
        <v>7188.17</v>
      </c>
      <c r="E8">
        <f t="shared" si="1"/>
        <v>0</v>
      </c>
      <c r="F8">
        <f t="shared" si="2"/>
        <v>0.71773344258691751</v>
      </c>
      <c r="G8">
        <v>652</v>
      </c>
      <c r="H8">
        <v>49</v>
      </c>
      <c r="I8">
        <v>50</v>
      </c>
      <c r="J8">
        <f t="shared" si="0"/>
        <v>751</v>
      </c>
      <c r="K8">
        <f t="shared" si="3"/>
        <v>0.10447721742807975</v>
      </c>
    </row>
    <row r="9" spans="1:11" x14ac:dyDescent="0.25">
      <c r="A9">
        <v>8</v>
      </c>
      <c r="B9">
        <v>0</v>
      </c>
      <c r="C9">
        <v>5572.15</v>
      </c>
      <c r="D9">
        <v>7197.77</v>
      </c>
      <c r="E9">
        <f t="shared" si="1"/>
        <v>0</v>
      </c>
      <c r="F9">
        <f t="shared" si="2"/>
        <v>0.77414949352368845</v>
      </c>
      <c r="G9">
        <v>584</v>
      </c>
      <c r="H9">
        <v>47</v>
      </c>
      <c r="I9">
        <v>33</v>
      </c>
      <c r="J9">
        <f t="shared" si="0"/>
        <v>664</v>
      </c>
      <c r="K9">
        <f t="shared" si="3"/>
        <v>9.2250794343247969E-2</v>
      </c>
    </row>
    <row r="10" spans="1:11" x14ac:dyDescent="0.25">
      <c r="A10">
        <v>9</v>
      </c>
      <c r="B10">
        <v>0</v>
      </c>
      <c r="C10">
        <v>5790.5100000000011</v>
      </c>
      <c r="D10">
        <v>7180.9</v>
      </c>
      <c r="E10">
        <f t="shared" si="1"/>
        <v>0</v>
      </c>
      <c r="F10">
        <f t="shared" si="2"/>
        <v>0.80637663802587434</v>
      </c>
      <c r="G10">
        <v>609</v>
      </c>
      <c r="H10">
        <v>26</v>
      </c>
      <c r="I10">
        <v>31</v>
      </c>
      <c r="J10">
        <f t="shared" si="0"/>
        <v>666</v>
      </c>
      <c r="K10">
        <f t="shared" si="3"/>
        <v>9.2746034619615933E-2</v>
      </c>
    </row>
    <row r="11" spans="1:11" x14ac:dyDescent="0.25">
      <c r="A11">
        <v>10</v>
      </c>
      <c r="B11">
        <v>0</v>
      </c>
      <c r="C11">
        <v>5605.8500000000013</v>
      </c>
      <c r="D11">
        <v>7199.35</v>
      </c>
      <c r="E11">
        <f t="shared" si="1"/>
        <v>0</v>
      </c>
      <c r="F11">
        <f t="shared" si="2"/>
        <v>0.77866057352399887</v>
      </c>
      <c r="G11">
        <v>614</v>
      </c>
      <c r="H11">
        <v>49</v>
      </c>
      <c r="I11">
        <v>37</v>
      </c>
      <c r="J11">
        <f t="shared" si="0"/>
        <v>700</v>
      </c>
      <c r="K11">
        <f t="shared" si="3"/>
        <v>9.7231000020835207E-2</v>
      </c>
    </row>
    <row r="12" spans="1:11" x14ac:dyDescent="0.25">
      <c r="A12">
        <v>11</v>
      </c>
      <c r="B12">
        <v>0</v>
      </c>
      <c r="C12">
        <v>6230.3500000000013</v>
      </c>
      <c r="D12">
        <v>7197.33</v>
      </c>
      <c r="E12">
        <f t="shared" ref="E12:E21" si="4">B12/D12</f>
        <v>0</v>
      </c>
      <c r="F12">
        <f t="shared" ref="F12:F21" si="5">C12/D12</f>
        <v>0.86564739979964811</v>
      </c>
      <c r="G12">
        <v>609</v>
      </c>
      <c r="H12">
        <v>32</v>
      </c>
      <c r="I12">
        <v>25</v>
      </c>
      <c r="J12">
        <f t="shared" si="0"/>
        <v>666</v>
      </c>
      <c r="K12">
        <f t="shared" si="3"/>
        <v>9.2534314808408125E-2</v>
      </c>
    </row>
    <row r="13" spans="1:11" x14ac:dyDescent="0.25">
      <c r="A13">
        <v>12</v>
      </c>
      <c r="B13">
        <v>0</v>
      </c>
      <c r="C13">
        <v>5938.4400000000014</v>
      </c>
      <c r="D13">
        <v>7187.08</v>
      </c>
      <c r="E13">
        <f t="shared" si="4"/>
        <v>0</v>
      </c>
      <c r="F13">
        <f t="shared" si="5"/>
        <v>0.82626602180579611</v>
      </c>
      <c r="G13">
        <v>622</v>
      </c>
      <c r="H13">
        <v>40</v>
      </c>
      <c r="I13">
        <v>32</v>
      </c>
      <c r="J13">
        <f t="shared" si="0"/>
        <v>694</v>
      </c>
      <c r="K13">
        <f t="shared" si="3"/>
        <v>9.6562164328211186E-2</v>
      </c>
    </row>
    <row r="14" spans="1:11" x14ac:dyDescent="0.25">
      <c r="A14">
        <v>13</v>
      </c>
      <c r="B14">
        <v>0</v>
      </c>
      <c r="C14">
        <v>6044.4700000000012</v>
      </c>
      <c r="D14">
        <v>7193.32</v>
      </c>
      <c r="E14">
        <f t="shared" si="4"/>
        <v>0</v>
      </c>
      <c r="F14">
        <f t="shared" si="5"/>
        <v>0.84028932398391865</v>
      </c>
      <c r="G14">
        <v>577</v>
      </c>
      <c r="H14">
        <v>42</v>
      </c>
      <c r="I14">
        <v>28</v>
      </c>
      <c r="J14">
        <f t="shared" si="0"/>
        <v>647</v>
      </c>
      <c r="K14">
        <f t="shared" si="3"/>
        <v>8.994455967480941E-2</v>
      </c>
    </row>
    <row r="15" spans="1:11" x14ac:dyDescent="0.25">
      <c r="A15">
        <v>14</v>
      </c>
      <c r="B15">
        <v>0</v>
      </c>
      <c r="C15">
        <v>5552.3499999999995</v>
      </c>
      <c r="D15">
        <v>7183.34</v>
      </c>
      <c r="E15">
        <f t="shared" si="4"/>
        <v>0</v>
      </c>
      <c r="F15">
        <f t="shared" si="5"/>
        <v>0.77294823856311956</v>
      </c>
      <c r="G15">
        <v>620</v>
      </c>
      <c r="H15">
        <v>46</v>
      </c>
      <c r="I15">
        <v>51</v>
      </c>
      <c r="J15">
        <f t="shared" si="0"/>
        <v>717</v>
      </c>
      <c r="K15">
        <f t="shared" si="3"/>
        <v>9.9814292515737799E-2</v>
      </c>
    </row>
    <row r="16" spans="1:11" x14ac:dyDescent="0.25">
      <c r="A16">
        <v>15</v>
      </c>
      <c r="B16">
        <v>0</v>
      </c>
      <c r="C16">
        <v>5766.6299999999983</v>
      </c>
      <c r="D16">
        <v>7195.02</v>
      </c>
      <c r="E16">
        <f t="shared" si="4"/>
        <v>0</v>
      </c>
      <c r="F16">
        <f t="shared" si="5"/>
        <v>0.80147518700434439</v>
      </c>
      <c r="G16">
        <v>623</v>
      </c>
      <c r="H16">
        <v>45</v>
      </c>
      <c r="I16">
        <v>41</v>
      </c>
      <c r="J16">
        <f t="shared" si="0"/>
        <v>709</v>
      </c>
      <c r="K16">
        <f t="shared" si="3"/>
        <v>9.8540379317917107E-2</v>
      </c>
    </row>
    <row r="17" spans="1:11" x14ac:dyDescent="0.25">
      <c r="A17">
        <v>16</v>
      </c>
      <c r="B17">
        <v>0</v>
      </c>
      <c r="C17">
        <v>5917.3799999999992</v>
      </c>
      <c r="D17">
        <v>7190.59</v>
      </c>
      <c r="E17">
        <f t="shared" si="4"/>
        <v>0</v>
      </c>
      <c r="F17">
        <f t="shared" si="5"/>
        <v>0.82293386217264497</v>
      </c>
      <c r="G17">
        <v>619</v>
      </c>
      <c r="H17">
        <v>41</v>
      </c>
      <c r="I17">
        <v>34</v>
      </c>
      <c r="J17">
        <f t="shared" si="0"/>
        <v>694</v>
      </c>
      <c r="K17">
        <f t="shared" si="3"/>
        <v>9.6515028669413777E-2</v>
      </c>
    </row>
    <row r="18" spans="1:11" x14ac:dyDescent="0.25">
      <c r="A18">
        <v>17</v>
      </c>
      <c r="B18">
        <v>0</v>
      </c>
      <c r="C18">
        <v>5587.52</v>
      </c>
      <c r="D18">
        <v>7196.95</v>
      </c>
      <c r="E18">
        <f t="shared" si="4"/>
        <v>0</v>
      </c>
      <c r="F18">
        <f t="shared" si="5"/>
        <v>0.7763733248112048</v>
      </c>
      <c r="G18">
        <v>597</v>
      </c>
      <c r="H18">
        <v>43</v>
      </c>
      <c r="I18">
        <v>44</v>
      </c>
      <c r="J18">
        <f t="shared" si="0"/>
        <v>684</v>
      </c>
      <c r="K18">
        <f t="shared" si="3"/>
        <v>9.504026011018557E-2</v>
      </c>
    </row>
    <row r="19" spans="1:11" x14ac:dyDescent="0.25">
      <c r="A19">
        <v>18</v>
      </c>
      <c r="B19">
        <v>0</v>
      </c>
      <c r="C19">
        <v>5708.3199999999988</v>
      </c>
      <c r="D19">
        <v>7197.58</v>
      </c>
      <c r="E19">
        <f t="shared" si="4"/>
        <v>0</v>
      </c>
      <c r="F19">
        <f t="shared" si="5"/>
        <v>0.79308878817602568</v>
      </c>
      <c r="G19">
        <v>636</v>
      </c>
      <c r="H19">
        <v>42</v>
      </c>
      <c r="I19">
        <v>32</v>
      </c>
      <c r="J19">
        <f t="shared" si="0"/>
        <v>710</v>
      </c>
      <c r="K19">
        <f t="shared" si="3"/>
        <v>9.8644266545144341E-2</v>
      </c>
    </row>
    <row r="20" spans="1:11" x14ac:dyDescent="0.25">
      <c r="A20">
        <v>19</v>
      </c>
      <c r="B20">
        <v>0</v>
      </c>
      <c r="C20">
        <v>5380.77</v>
      </c>
      <c r="D20">
        <v>7186.94</v>
      </c>
      <c r="E20">
        <f t="shared" si="4"/>
        <v>0</v>
      </c>
      <c r="F20">
        <f t="shared" si="5"/>
        <v>0.74868720206374351</v>
      </c>
      <c r="G20">
        <v>618</v>
      </c>
      <c r="H20">
        <v>44</v>
      </c>
      <c r="I20">
        <v>50</v>
      </c>
      <c r="J20">
        <f t="shared" si="0"/>
        <v>712</v>
      </c>
      <c r="K20">
        <f t="shared" si="3"/>
        <v>9.9068588300444974E-2</v>
      </c>
    </row>
    <row r="21" spans="1:11" x14ac:dyDescent="0.25">
      <c r="A21">
        <v>20</v>
      </c>
      <c r="B21">
        <v>0</v>
      </c>
      <c r="C21">
        <v>5158.12</v>
      </c>
      <c r="D21">
        <v>7198.6</v>
      </c>
      <c r="E21">
        <f t="shared" si="4"/>
        <v>0</v>
      </c>
      <c r="F21">
        <f t="shared" si="5"/>
        <v>0.71654488372739134</v>
      </c>
      <c r="G21">
        <v>616</v>
      </c>
      <c r="H21">
        <v>56</v>
      </c>
      <c r="I21">
        <v>40</v>
      </c>
      <c r="J21">
        <f t="shared" si="0"/>
        <v>712</v>
      </c>
      <c r="K21">
        <f t="shared" si="3"/>
        <v>9.8908121023532344E-2</v>
      </c>
    </row>
    <row r="22" spans="1:11" x14ac:dyDescent="0.25">
      <c r="A22">
        <v>21</v>
      </c>
      <c r="B22">
        <v>0</v>
      </c>
      <c r="C22">
        <v>5927.2500000000009</v>
      </c>
      <c r="D22">
        <v>7187.47</v>
      </c>
      <c r="E22">
        <f t="shared" ref="E22:E26" si="6">B22/D22</f>
        <v>0</v>
      </c>
      <c r="F22">
        <f t="shared" ref="F22:F26" si="7">C22/D22</f>
        <v>0.82466431164234433</v>
      </c>
      <c r="G22">
        <v>605</v>
      </c>
      <c r="H22">
        <v>32</v>
      </c>
      <c r="I22">
        <v>33</v>
      </c>
      <c r="J22">
        <f t="shared" si="0"/>
        <v>670</v>
      </c>
      <c r="K22">
        <f t="shared" si="3"/>
        <v>9.3217780387257268E-2</v>
      </c>
    </row>
    <row r="23" spans="1:11" x14ac:dyDescent="0.25">
      <c r="A23">
        <v>22</v>
      </c>
      <c r="B23">
        <v>0</v>
      </c>
      <c r="C23">
        <v>5738.4000000000024</v>
      </c>
      <c r="D23">
        <v>7191.78</v>
      </c>
      <c r="E23">
        <f t="shared" si="6"/>
        <v>0</v>
      </c>
      <c r="F23">
        <f t="shared" si="7"/>
        <v>0.79791094833268017</v>
      </c>
      <c r="G23">
        <v>584</v>
      </c>
      <c r="H23">
        <v>37</v>
      </c>
      <c r="I23">
        <v>43</v>
      </c>
      <c r="J23">
        <f t="shared" si="0"/>
        <v>664</v>
      </c>
      <c r="K23">
        <f t="shared" si="3"/>
        <v>9.2327629599348149E-2</v>
      </c>
    </row>
    <row r="24" spans="1:11" x14ac:dyDescent="0.25">
      <c r="A24">
        <v>23</v>
      </c>
      <c r="B24">
        <v>0</v>
      </c>
      <c r="C24">
        <v>5284.7999999999984</v>
      </c>
      <c r="D24">
        <v>7197.26</v>
      </c>
      <c r="E24">
        <f t="shared" si="6"/>
        <v>0</v>
      </c>
      <c r="F24">
        <f t="shared" si="7"/>
        <v>0.73427943411798358</v>
      </c>
      <c r="G24">
        <v>600</v>
      </c>
      <c r="H24">
        <v>37</v>
      </c>
      <c r="I24">
        <v>53</v>
      </c>
      <c r="J24">
        <f t="shared" si="0"/>
        <v>690</v>
      </c>
      <c r="K24">
        <f t="shared" si="3"/>
        <v>9.5869817124850293E-2</v>
      </c>
    </row>
    <row r="25" spans="1:11" x14ac:dyDescent="0.25">
      <c r="A25">
        <v>24</v>
      </c>
      <c r="B25">
        <v>0</v>
      </c>
      <c r="C25">
        <v>5681.3099999999995</v>
      </c>
      <c r="D25">
        <v>7183.82</v>
      </c>
      <c r="E25">
        <f t="shared" si="6"/>
        <v>0</v>
      </c>
      <c r="F25">
        <f t="shared" si="7"/>
        <v>0.79084804463363501</v>
      </c>
      <c r="G25">
        <v>632</v>
      </c>
      <c r="H25">
        <v>40</v>
      </c>
      <c r="I25">
        <v>28</v>
      </c>
      <c r="J25">
        <f t="shared" si="0"/>
        <v>700</v>
      </c>
      <c r="K25">
        <f t="shared" si="3"/>
        <v>9.7441194239276607E-2</v>
      </c>
    </row>
    <row r="26" spans="1:11" x14ac:dyDescent="0.25">
      <c r="A26">
        <v>25</v>
      </c>
      <c r="B26">
        <v>0</v>
      </c>
      <c r="C26">
        <v>5632.619999999999</v>
      </c>
      <c r="D26">
        <v>7197.96</v>
      </c>
      <c r="E26">
        <f t="shared" si="6"/>
        <v>0</v>
      </c>
      <c r="F26">
        <f t="shared" si="7"/>
        <v>0.7825300501808844</v>
      </c>
      <c r="G26">
        <v>609</v>
      </c>
      <c r="H26">
        <v>42</v>
      </c>
      <c r="I26">
        <v>41</v>
      </c>
      <c r="J26">
        <f t="shared" si="0"/>
        <v>692</v>
      </c>
      <c r="K26">
        <f t="shared" si="3"/>
        <v>9.6138350310365717E-2</v>
      </c>
    </row>
    <row r="27" spans="1:11" x14ac:dyDescent="0.25">
      <c r="A27" s="2" t="s">
        <v>4</v>
      </c>
      <c r="B27">
        <f>AVERAGE(B2:B26)</f>
        <v>0</v>
      </c>
      <c r="C27">
        <f t="shared" ref="C27:K27" si="8">AVERAGE(C2:C26)</f>
        <v>5635.7508000000007</v>
      </c>
      <c r="D27">
        <f t="shared" si="8"/>
        <v>7192.3216000000002</v>
      </c>
      <c r="E27">
        <f t="shared" si="8"/>
        <v>0</v>
      </c>
      <c r="F27">
        <f t="shared" si="8"/>
        <v>0.78357860554562009</v>
      </c>
      <c r="G27">
        <f t="shared" si="8"/>
        <v>613.36</v>
      </c>
      <c r="H27">
        <f t="shared" si="8"/>
        <v>42.12</v>
      </c>
      <c r="I27">
        <f t="shared" si="8"/>
        <v>38.32</v>
      </c>
      <c r="J27">
        <f t="shared" si="8"/>
        <v>693.8</v>
      </c>
      <c r="K27">
        <f t="shared" si="8"/>
        <v>9.6464327817322018E-2</v>
      </c>
    </row>
    <row r="28" spans="1:11" ht="17.25" x14ac:dyDescent="0.25">
      <c r="A28" s="2" t="s">
        <v>17</v>
      </c>
      <c r="B28">
        <f>_xlfn.VAR.S(B2:B26)</f>
        <v>0</v>
      </c>
      <c r="C28">
        <f t="shared" ref="C28:K28" si="9">_xlfn.VAR.S(C2:C26)</f>
        <v>80822.460599333412</v>
      </c>
      <c r="D28">
        <f t="shared" si="9"/>
        <v>31.459105666667885</v>
      </c>
      <c r="E28">
        <f t="shared" si="9"/>
        <v>0</v>
      </c>
      <c r="F28">
        <f t="shared" si="9"/>
        <v>1.5615777257794968E-3</v>
      </c>
      <c r="G28">
        <f t="shared" si="9"/>
        <v>315.74000000000012</v>
      </c>
      <c r="H28">
        <f t="shared" si="9"/>
        <v>42.359999999999978</v>
      </c>
      <c r="I28">
        <f t="shared" si="9"/>
        <v>73.976666666666759</v>
      </c>
      <c r="J28">
        <f>_xlfn.VAR.S(J2:J26)</f>
        <v>503.58333333333343</v>
      </c>
      <c r="K28">
        <f t="shared" si="9"/>
        <v>9.8022608922874493E-6</v>
      </c>
    </row>
    <row r="47" spans="1:33" x14ac:dyDescent="0.25">
      <c r="A47" s="4" t="s">
        <v>14</v>
      </c>
      <c r="B47" s="5" t="s">
        <v>11</v>
      </c>
      <c r="C47" s="5" t="s">
        <v>10</v>
      </c>
      <c r="D47" s="5" t="s">
        <v>9</v>
      </c>
      <c r="E47" s="5" t="s">
        <v>8</v>
      </c>
      <c r="F47" s="5" t="s">
        <v>7</v>
      </c>
      <c r="G47" s="5" t="s">
        <v>20</v>
      </c>
      <c r="H47" s="5" t="s">
        <v>21</v>
      </c>
      <c r="I47" s="5" t="s">
        <v>22</v>
      </c>
      <c r="J47" s="5" t="s">
        <v>12</v>
      </c>
      <c r="K47" s="6" t="s">
        <v>13</v>
      </c>
    </row>
    <row r="48" spans="1:33" x14ac:dyDescent="0.25">
      <c r="A48">
        <v>1</v>
      </c>
      <c r="B48">
        <v>224.22999999999954</v>
      </c>
      <c r="C48">
        <v>222.90000000000117</v>
      </c>
      <c r="D48">
        <v>7193.95</v>
      </c>
      <c r="E48">
        <f>B48/D48</f>
        <v>3.1169246380639223E-2</v>
      </c>
      <c r="F48">
        <f>C48/D48</f>
        <v>3.0984368809902928E-2</v>
      </c>
      <c r="G48">
        <v>824</v>
      </c>
      <c r="H48">
        <v>206</v>
      </c>
      <c r="I48">
        <v>179</v>
      </c>
      <c r="J48">
        <f t="shared" ref="J48:J72" si="10">SUM(G48:I48)</f>
        <v>1209</v>
      </c>
      <c r="K48">
        <f>J48/D48</f>
        <v>0.16805788197026669</v>
      </c>
      <c r="N48">
        <v>1</v>
      </c>
      <c r="O48">
        <v>224.22999999999954</v>
      </c>
      <c r="P48">
        <v>0</v>
      </c>
      <c r="Q48">
        <v>222.90000000000117</v>
      </c>
      <c r="R48">
        <v>7193.95</v>
      </c>
      <c r="S48">
        <v>824</v>
      </c>
      <c r="T48">
        <v>206</v>
      </c>
      <c r="U48">
        <v>179</v>
      </c>
      <c r="X48">
        <v>199.14000000000141</v>
      </c>
      <c r="Y48">
        <v>86.059999999999718</v>
      </c>
      <c r="Z48">
        <v>7199.42</v>
      </c>
      <c r="AA48">
        <f>X48/Z48</f>
        <v>2.7660561545235784E-2</v>
      </c>
      <c r="AB48">
        <f>Y48/Z48</f>
        <v>1.1953740718002244E-2</v>
      </c>
      <c r="AC48">
        <v>194</v>
      </c>
      <c r="AD48">
        <v>193</v>
      </c>
      <c r="AE48">
        <v>822</v>
      </c>
      <c r="AF48">
        <f t="shared" ref="AF48:AF72" si="11">SUM(AC48:AE48)</f>
        <v>1209</v>
      </c>
      <c r="AG48">
        <f>AF48/Z48</f>
        <v>0.16793019437676923</v>
      </c>
    </row>
    <row r="49" spans="1:33" x14ac:dyDescent="0.25">
      <c r="A49">
        <v>2</v>
      </c>
      <c r="B49">
        <v>271.66999999999729</v>
      </c>
      <c r="C49">
        <v>215.64000000000021</v>
      </c>
      <c r="D49">
        <v>7198.22</v>
      </c>
      <c r="E49">
        <f t="shared" ref="E49:E52" si="12">B49/D49</f>
        <v>3.7741274926300847E-2</v>
      </c>
      <c r="F49">
        <f t="shared" ref="F49:F52" si="13">C49/D49</f>
        <v>2.9957406136517113E-2</v>
      </c>
      <c r="G49">
        <v>773</v>
      </c>
      <c r="H49">
        <v>199</v>
      </c>
      <c r="I49">
        <v>178</v>
      </c>
      <c r="J49">
        <f t="shared" si="10"/>
        <v>1150</v>
      </c>
      <c r="K49">
        <f t="shared" ref="K49:K72" si="14">J49/D49</f>
        <v>0.15976171886938714</v>
      </c>
      <c r="N49">
        <v>2</v>
      </c>
      <c r="O49">
        <v>271.66999999999729</v>
      </c>
      <c r="P49">
        <v>0</v>
      </c>
      <c r="Q49">
        <v>215.64000000000021</v>
      </c>
      <c r="R49">
        <v>7198.22</v>
      </c>
      <c r="S49">
        <v>773</v>
      </c>
      <c r="T49">
        <v>199</v>
      </c>
      <c r="U49">
        <v>178</v>
      </c>
      <c r="X49">
        <v>266.45999999999998</v>
      </c>
      <c r="Y49">
        <v>73.459999999999994</v>
      </c>
      <c r="Z49">
        <v>7197.01</v>
      </c>
      <c r="AA49">
        <f t="shared" ref="AA49:AA72" si="15">X49/Z49</f>
        <v>3.7023708456706321E-2</v>
      </c>
      <c r="AB49">
        <f t="shared" ref="AB49:AB72" si="16">Y49/Z49</f>
        <v>1.0207016524917985E-2</v>
      </c>
      <c r="AC49">
        <v>178</v>
      </c>
      <c r="AD49">
        <v>184</v>
      </c>
      <c r="AE49">
        <v>822</v>
      </c>
      <c r="AF49">
        <f t="shared" si="11"/>
        <v>1184</v>
      </c>
      <c r="AG49">
        <f t="shared" ref="AG49:AG72" si="17">AF49/Z49</f>
        <v>0.16451276293905384</v>
      </c>
    </row>
    <row r="50" spans="1:33" x14ac:dyDescent="0.25">
      <c r="A50">
        <v>3</v>
      </c>
      <c r="B50">
        <v>270.24999999999795</v>
      </c>
      <c r="C50">
        <v>112.23000000000015</v>
      </c>
      <c r="D50">
        <v>7199.77</v>
      </c>
      <c r="E50">
        <f t="shared" si="12"/>
        <v>3.753592128637414E-2</v>
      </c>
      <c r="F50">
        <f t="shared" si="13"/>
        <v>1.5587997949934531E-2</v>
      </c>
      <c r="G50">
        <v>812</v>
      </c>
      <c r="H50">
        <v>190</v>
      </c>
      <c r="I50">
        <v>203</v>
      </c>
      <c r="J50">
        <f>SUM(G50:I50)</f>
        <v>1205</v>
      </c>
      <c r="K50">
        <f t="shared" si="14"/>
        <v>0.16736645753961585</v>
      </c>
      <c r="N50">
        <v>3</v>
      </c>
      <c r="O50">
        <v>270.24999999999795</v>
      </c>
      <c r="P50">
        <v>0</v>
      </c>
      <c r="Q50">
        <v>112.23000000000015</v>
      </c>
      <c r="R50">
        <v>7199.77</v>
      </c>
      <c r="S50">
        <v>812</v>
      </c>
      <c r="T50">
        <v>190</v>
      </c>
      <c r="U50">
        <v>203</v>
      </c>
      <c r="X50">
        <v>219.51</v>
      </c>
      <c r="Y50">
        <v>81.22</v>
      </c>
      <c r="Z50">
        <v>7196.16</v>
      </c>
      <c r="AA50">
        <f t="shared" si="15"/>
        <v>3.0503768676627532E-2</v>
      </c>
      <c r="AB50">
        <f t="shared" si="16"/>
        <v>1.1286575062255425E-2</v>
      </c>
      <c r="AC50">
        <v>200</v>
      </c>
      <c r="AD50">
        <v>175</v>
      </c>
      <c r="AE50">
        <v>787</v>
      </c>
      <c r="AF50">
        <f>SUM(AC50:AE50)</f>
        <v>1162</v>
      </c>
      <c r="AG50">
        <f t="shared" si="17"/>
        <v>0.16147500889363217</v>
      </c>
    </row>
    <row r="51" spans="1:33" x14ac:dyDescent="0.25">
      <c r="A51">
        <v>4</v>
      </c>
      <c r="B51">
        <v>248.25000000000438</v>
      </c>
      <c r="C51">
        <v>41.670000000000073</v>
      </c>
      <c r="D51">
        <v>7199.19</v>
      </c>
      <c r="E51">
        <f t="shared" si="12"/>
        <v>3.4483046009343328E-2</v>
      </c>
      <c r="F51">
        <f t="shared" si="13"/>
        <v>5.7881511670062986E-3</v>
      </c>
      <c r="G51">
        <v>868</v>
      </c>
      <c r="H51">
        <v>189</v>
      </c>
      <c r="I51">
        <v>195</v>
      </c>
      <c r="J51">
        <f t="shared" si="10"/>
        <v>1252</v>
      </c>
      <c r="K51">
        <f t="shared" si="14"/>
        <v>0.17390845358991777</v>
      </c>
      <c r="N51">
        <v>4</v>
      </c>
      <c r="O51">
        <v>248.25000000000438</v>
      </c>
      <c r="P51">
        <v>0</v>
      </c>
      <c r="Q51">
        <v>41.670000000000073</v>
      </c>
      <c r="R51">
        <v>7199.19</v>
      </c>
      <c r="S51">
        <v>868</v>
      </c>
      <c r="T51">
        <v>189</v>
      </c>
      <c r="U51">
        <v>195</v>
      </c>
      <c r="X51">
        <v>164.75</v>
      </c>
      <c r="Y51">
        <v>211.19</v>
      </c>
      <c r="Z51">
        <v>7199.94</v>
      </c>
      <c r="AA51">
        <f t="shared" si="15"/>
        <v>2.2882135128903854E-2</v>
      </c>
      <c r="AB51">
        <f t="shared" si="16"/>
        <v>2.9332188879351774E-2</v>
      </c>
      <c r="AC51">
        <v>211</v>
      </c>
      <c r="AD51">
        <v>192</v>
      </c>
      <c r="AE51">
        <v>756</v>
      </c>
      <c r="AF51">
        <f t="shared" ref="AF51:AF72" si="18">SUM(AC51:AE51)</f>
        <v>1159</v>
      </c>
      <c r="AG51">
        <f t="shared" si="17"/>
        <v>0.16097356366858614</v>
      </c>
    </row>
    <row r="52" spans="1:33" x14ac:dyDescent="0.25">
      <c r="A52">
        <v>5</v>
      </c>
      <c r="B52">
        <v>188.81999999999766</v>
      </c>
      <c r="C52">
        <v>179.15000000000055</v>
      </c>
      <c r="D52">
        <v>7197.82</v>
      </c>
      <c r="E52">
        <f t="shared" si="12"/>
        <v>2.6232942752110733E-2</v>
      </c>
      <c r="F52">
        <f t="shared" si="13"/>
        <v>2.4889480426017956E-2</v>
      </c>
      <c r="G52">
        <v>757</v>
      </c>
      <c r="H52">
        <v>193</v>
      </c>
      <c r="I52">
        <v>183</v>
      </c>
      <c r="J52">
        <f t="shared" si="10"/>
        <v>1133</v>
      </c>
      <c r="K52">
        <f t="shared" si="14"/>
        <v>0.15740877098899389</v>
      </c>
      <c r="N52">
        <v>5</v>
      </c>
      <c r="O52">
        <v>188.81999999999766</v>
      </c>
      <c r="P52">
        <v>0</v>
      </c>
      <c r="Q52">
        <v>179.15000000000055</v>
      </c>
      <c r="R52">
        <v>7197.82</v>
      </c>
      <c r="S52">
        <v>757</v>
      </c>
      <c r="T52">
        <v>193</v>
      </c>
      <c r="U52">
        <v>183</v>
      </c>
      <c r="X52">
        <v>224.61</v>
      </c>
      <c r="Y52">
        <v>179.42</v>
      </c>
      <c r="Z52">
        <v>7197.85</v>
      </c>
      <c r="AA52">
        <f t="shared" si="15"/>
        <v>3.1205151538306577E-2</v>
      </c>
      <c r="AB52">
        <f t="shared" si="16"/>
        <v>2.4926887890133857E-2</v>
      </c>
      <c r="AC52">
        <v>202</v>
      </c>
      <c r="AD52">
        <v>223</v>
      </c>
      <c r="AE52">
        <v>805</v>
      </c>
      <c r="AF52">
        <f t="shared" si="18"/>
        <v>1230</v>
      </c>
      <c r="AG52">
        <f t="shared" si="17"/>
        <v>0.17088436130233334</v>
      </c>
    </row>
    <row r="53" spans="1:33" x14ac:dyDescent="0.25">
      <c r="A53">
        <v>6</v>
      </c>
      <c r="B53">
        <v>210.77999999999832</v>
      </c>
      <c r="C53">
        <v>100.30999999999915</v>
      </c>
      <c r="D53">
        <v>7199.65</v>
      </c>
      <c r="E53">
        <f t="shared" ref="E53:E72" si="19">B53/D53</f>
        <v>2.9276423159458911E-2</v>
      </c>
      <c r="F53">
        <f t="shared" ref="F53:F72" si="20">C53/D53</f>
        <v>1.3932621724667055E-2</v>
      </c>
      <c r="G53">
        <v>806</v>
      </c>
      <c r="H53">
        <v>193</v>
      </c>
      <c r="I53">
        <v>187</v>
      </c>
      <c r="J53">
        <f t="shared" si="10"/>
        <v>1186</v>
      </c>
      <c r="K53">
        <f t="shared" si="14"/>
        <v>0.16473022994173328</v>
      </c>
      <c r="N53">
        <v>6</v>
      </c>
      <c r="O53">
        <v>210.77999999999832</v>
      </c>
      <c r="P53">
        <v>0</v>
      </c>
      <c r="Q53">
        <v>100.30999999999915</v>
      </c>
      <c r="R53">
        <v>7199.65</v>
      </c>
      <c r="S53">
        <v>806</v>
      </c>
      <c r="T53">
        <v>193</v>
      </c>
      <c r="U53">
        <v>187</v>
      </c>
      <c r="X53">
        <v>146.57000000000198</v>
      </c>
      <c r="Y53">
        <v>63.380000000000678</v>
      </c>
      <c r="Z53">
        <v>7199.59</v>
      </c>
      <c r="AA53">
        <f t="shared" si="15"/>
        <v>2.0358103725351302E-2</v>
      </c>
      <c r="AB53">
        <f t="shared" si="16"/>
        <v>8.8032790756141215E-3</v>
      </c>
      <c r="AC53">
        <v>774</v>
      </c>
      <c r="AD53">
        <v>182</v>
      </c>
      <c r="AE53">
        <v>206</v>
      </c>
      <c r="AF53">
        <f t="shared" si="18"/>
        <v>1162</v>
      </c>
      <c r="AG53">
        <f t="shared" si="17"/>
        <v>0.16139807961286684</v>
      </c>
    </row>
    <row r="54" spans="1:33" x14ac:dyDescent="0.25">
      <c r="A54">
        <v>7</v>
      </c>
      <c r="B54">
        <v>167.36000000000178</v>
      </c>
      <c r="C54">
        <v>168.45000000000107</v>
      </c>
      <c r="D54">
        <v>7198.39</v>
      </c>
      <c r="E54">
        <f t="shared" si="19"/>
        <v>2.3249643323021089E-2</v>
      </c>
      <c r="F54">
        <f t="shared" si="20"/>
        <v>2.3401066071718962E-2</v>
      </c>
      <c r="G54">
        <v>787</v>
      </c>
      <c r="H54">
        <v>191</v>
      </c>
      <c r="I54">
        <v>224</v>
      </c>
      <c r="J54">
        <f t="shared" si="10"/>
        <v>1202</v>
      </c>
      <c r="K54">
        <f t="shared" si="14"/>
        <v>0.16698178342657177</v>
      </c>
      <c r="N54">
        <v>7</v>
      </c>
      <c r="O54">
        <v>167.36000000000178</v>
      </c>
      <c r="P54">
        <v>0</v>
      </c>
      <c r="Q54">
        <v>168.45000000000107</v>
      </c>
      <c r="R54">
        <v>7198.39</v>
      </c>
      <c r="S54">
        <v>787</v>
      </c>
      <c r="T54">
        <v>191</v>
      </c>
      <c r="U54">
        <v>224</v>
      </c>
      <c r="X54">
        <v>145.5</v>
      </c>
      <c r="Y54">
        <v>13.100000000000023</v>
      </c>
      <c r="Z54">
        <v>7198.15</v>
      </c>
      <c r="AA54">
        <f t="shared" si="15"/>
        <v>2.021352708682092E-2</v>
      </c>
      <c r="AB54">
        <f t="shared" si="16"/>
        <v>1.8199120607378318E-3</v>
      </c>
      <c r="AC54">
        <v>778</v>
      </c>
      <c r="AD54">
        <v>225</v>
      </c>
      <c r="AE54">
        <v>199</v>
      </c>
      <c r="AF54">
        <f t="shared" si="18"/>
        <v>1202</v>
      </c>
      <c r="AG54">
        <f t="shared" si="17"/>
        <v>0.16698735091655495</v>
      </c>
    </row>
    <row r="55" spans="1:33" x14ac:dyDescent="0.25">
      <c r="A55">
        <v>8</v>
      </c>
      <c r="B55">
        <v>215.19000000000102</v>
      </c>
      <c r="C55">
        <v>62.799999999999727</v>
      </c>
      <c r="D55">
        <v>7198.1</v>
      </c>
      <c r="E55">
        <f t="shared" si="19"/>
        <v>2.989538906100235E-2</v>
      </c>
      <c r="F55">
        <f t="shared" si="20"/>
        <v>8.724524527305778E-3</v>
      </c>
      <c r="G55">
        <v>859</v>
      </c>
      <c r="H55">
        <v>159</v>
      </c>
      <c r="I55">
        <v>199</v>
      </c>
      <c r="J55">
        <f t="shared" si="10"/>
        <v>1217</v>
      </c>
      <c r="K55">
        <f t="shared" si="14"/>
        <v>0.16907239410399966</v>
      </c>
      <c r="N55">
        <v>7</v>
      </c>
      <c r="O55">
        <v>215.19000000000102</v>
      </c>
      <c r="P55">
        <v>0</v>
      </c>
      <c r="Q55">
        <v>62.799999999999727</v>
      </c>
      <c r="R55">
        <v>7198.1</v>
      </c>
      <c r="S55">
        <v>859</v>
      </c>
      <c r="T55">
        <v>159</v>
      </c>
      <c r="U55">
        <v>199</v>
      </c>
      <c r="X55">
        <v>209.37999999999954</v>
      </c>
      <c r="Y55">
        <v>123.74999999999955</v>
      </c>
      <c r="Z55">
        <v>7185.39</v>
      </c>
      <c r="AA55">
        <f t="shared" si="15"/>
        <v>2.9139684832695169E-2</v>
      </c>
      <c r="AB55">
        <f t="shared" si="16"/>
        <v>1.7222447215808682E-2</v>
      </c>
      <c r="AC55">
        <v>786</v>
      </c>
      <c r="AD55">
        <v>180</v>
      </c>
      <c r="AE55">
        <v>188</v>
      </c>
      <c r="AF55">
        <f t="shared" si="18"/>
        <v>1154</v>
      </c>
      <c r="AG55">
        <f t="shared" si="17"/>
        <v>0.16060366939024881</v>
      </c>
    </row>
    <row r="56" spans="1:33" x14ac:dyDescent="0.25">
      <c r="A56">
        <v>9</v>
      </c>
      <c r="B56">
        <v>298.50000000000318</v>
      </c>
      <c r="C56">
        <v>109.57999999999947</v>
      </c>
      <c r="D56">
        <v>7199.68</v>
      </c>
      <c r="E56">
        <f t="shared" si="19"/>
        <v>4.1460176007823007E-2</v>
      </c>
      <c r="F56">
        <f t="shared" si="20"/>
        <v>1.5220120894261894E-2</v>
      </c>
      <c r="G56">
        <v>833</v>
      </c>
      <c r="H56">
        <v>167</v>
      </c>
      <c r="I56">
        <v>200</v>
      </c>
      <c r="J56">
        <f t="shared" si="10"/>
        <v>1200</v>
      </c>
      <c r="K56">
        <f t="shared" si="14"/>
        <v>0.16667407440330681</v>
      </c>
      <c r="N56">
        <v>8</v>
      </c>
      <c r="O56">
        <v>298.50000000000318</v>
      </c>
      <c r="P56">
        <v>0</v>
      </c>
      <c r="Q56">
        <v>109.57999999999947</v>
      </c>
      <c r="R56">
        <v>7199.68</v>
      </c>
      <c r="S56">
        <v>833</v>
      </c>
      <c r="T56">
        <v>167</v>
      </c>
      <c r="U56">
        <v>200</v>
      </c>
      <c r="X56">
        <v>112.09999999999923</v>
      </c>
      <c r="Y56">
        <v>40.409999999999968</v>
      </c>
      <c r="Z56">
        <v>7189.43</v>
      </c>
      <c r="AA56">
        <f t="shared" si="15"/>
        <v>1.5592334858257083E-2</v>
      </c>
      <c r="AB56">
        <f t="shared" si="16"/>
        <v>5.6207515755769188E-3</v>
      </c>
      <c r="AC56">
        <v>795</v>
      </c>
      <c r="AD56">
        <v>206</v>
      </c>
      <c r="AE56">
        <v>202</v>
      </c>
      <c r="AF56">
        <f t="shared" si="18"/>
        <v>1203</v>
      </c>
      <c r="AG56">
        <f t="shared" si="17"/>
        <v>0.16732898157433898</v>
      </c>
    </row>
    <row r="57" spans="1:33" x14ac:dyDescent="0.25">
      <c r="A57">
        <v>10</v>
      </c>
      <c r="B57">
        <v>218.99000000000223</v>
      </c>
      <c r="C57">
        <v>467.35000000000014</v>
      </c>
      <c r="D57">
        <v>7198.24</v>
      </c>
      <c r="E57">
        <f t="shared" si="19"/>
        <v>3.0422714441308184E-2</v>
      </c>
      <c r="F57">
        <f t="shared" si="20"/>
        <v>6.4925592922714465E-2</v>
      </c>
      <c r="G57">
        <v>755</v>
      </c>
      <c r="H57">
        <v>201</v>
      </c>
      <c r="I57">
        <v>200</v>
      </c>
      <c r="J57">
        <f t="shared" si="10"/>
        <v>1156</v>
      </c>
      <c r="K57">
        <f t="shared" si="14"/>
        <v>0.16059481206517148</v>
      </c>
      <c r="O57">
        <v>218.99000000000223</v>
      </c>
      <c r="P57">
        <v>0</v>
      </c>
      <c r="Q57">
        <v>467.35000000000014</v>
      </c>
      <c r="R57">
        <v>7198.24</v>
      </c>
      <c r="S57">
        <v>755</v>
      </c>
      <c r="T57">
        <v>201</v>
      </c>
      <c r="U57">
        <v>200</v>
      </c>
      <c r="X57">
        <v>148.21999999999991</v>
      </c>
      <c r="Y57">
        <v>30.339999999999691</v>
      </c>
      <c r="Z57">
        <v>7198.99</v>
      </c>
      <c r="AA57">
        <f t="shared" si="15"/>
        <v>2.0588999290178194E-2</v>
      </c>
      <c r="AB57">
        <f t="shared" si="16"/>
        <v>4.2144800867899099E-3</v>
      </c>
      <c r="AC57">
        <v>794</v>
      </c>
      <c r="AD57">
        <v>189</v>
      </c>
      <c r="AE57">
        <v>181</v>
      </c>
      <c r="AF57">
        <f t="shared" si="18"/>
        <v>1164</v>
      </c>
      <c r="AG57">
        <f t="shared" si="17"/>
        <v>0.16168934808910695</v>
      </c>
    </row>
    <row r="58" spans="1:33" x14ac:dyDescent="0.25">
      <c r="A58">
        <v>11</v>
      </c>
      <c r="B58">
        <v>221.12000000000157</v>
      </c>
      <c r="C58">
        <v>13.150000000000546</v>
      </c>
      <c r="D58">
        <v>7197.25</v>
      </c>
      <c r="E58">
        <f t="shared" si="19"/>
        <v>3.0722845531279526E-2</v>
      </c>
      <c r="F58">
        <f t="shared" si="20"/>
        <v>1.8270867345167314E-3</v>
      </c>
      <c r="G58">
        <v>783</v>
      </c>
      <c r="H58">
        <v>188</v>
      </c>
      <c r="I58">
        <v>207</v>
      </c>
      <c r="J58">
        <f t="shared" si="10"/>
        <v>1178</v>
      </c>
      <c r="K58">
        <f t="shared" si="14"/>
        <v>0.16367362534301297</v>
      </c>
      <c r="O58">
        <v>221.12000000000157</v>
      </c>
      <c r="P58">
        <v>0</v>
      </c>
      <c r="Q58">
        <v>13.150000000000546</v>
      </c>
      <c r="R58">
        <v>7197.25</v>
      </c>
      <c r="S58">
        <v>783</v>
      </c>
      <c r="T58">
        <v>188</v>
      </c>
      <c r="U58">
        <v>207</v>
      </c>
      <c r="X58">
        <v>112.0999999999992</v>
      </c>
      <c r="Y58">
        <v>198.61999999999989</v>
      </c>
      <c r="Z58">
        <v>7196.74</v>
      </c>
      <c r="AA58">
        <f t="shared" si="15"/>
        <v>1.5576497136203226E-2</v>
      </c>
      <c r="AB58">
        <f t="shared" si="16"/>
        <v>2.7598607147124934E-2</v>
      </c>
      <c r="AC58">
        <v>812</v>
      </c>
      <c r="AD58">
        <v>206</v>
      </c>
      <c r="AE58">
        <v>194</v>
      </c>
      <c r="AF58">
        <f t="shared" si="18"/>
        <v>1212</v>
      </c>
      <c r="AG58">
        <f t="shared" si="17"/>
        <v>0.16840958545119042</v>
      </c>
    </row>
    <row r="59" spans="1:33" x14ac:dyDescent="0.25">
      <c r="A59">
        <v>12</v>
      </c>
      <c r="B59">
        <v>223.56000000000046</v>
      </c>
      <c r="C59">
        <v>294.78000000000009</v>
      </c>
      <c r="D59">
        <v>7199.33</v>
      </c>
      <c r="E59">
        <f t="shared" si="19"/>
        <v>3.1052889643897481E-2</v>
      </c>
      <c r="F59">
        <f t="shared" si="20"/>
        <v>4.0945476870764372E-2</v>
      </c>
      <c r="G59">
        <v>736</v>
      </c>
      <c r="H59">
        <v>189</v>
      </c>
      <c r="I59">
        <v>200</v>
      </c>
      <c r="J59">
        <f t="shared" si="10"/>
        <v>1125</v>
      </c>
      <c r="K59">
        <f t="shared" si="14"/>
        <v>0.15626454128370279</v>
      </c>
      <c r="O59">
        <v>223.56000000000046</v>
      </c>
      <c r="P59">
        <v>0</v>
      </c>
      <c r="Q59">
        <v>294.78000000000009</v>
      </c>
      <c r="R59">
        <v>7199.33</v>
      </c>
      <c r="S59">
        <v>736</v>
      </c>
      <c r="T59">
        <v>189</v>
      </c>
      <c r="U59">
        <v>200</v>
      </c>
      <c r="X59">
        <v>102.81999999999911</v>
      </c>
      <c r="Y59">
        <v>27.410000000000309</v>
      </c>
      <c r="Z59">
        <v>7198.5</v>
      </c>
      <c r="AA59">
        <f t="shared" si="15"/>
        <v>1.4283531291241108E-2</v>
      </c>
      <c r="AB59">
        <f t="shared" si="16"/>
        <v>3.8077377231368077E-3</v>
      </c>
      <c r="AC59">
        <v>781</v>
      </c>
      <c r="AD59">
        <v>204</v>
      </c>
      <c r="AE59">
        <v>222</v>
      </c>
      <c r="AF59">
        <f t="shared" si="18"/>
        <v>1207</v>
      </c>
      <c r="AG59">
        <f t="shared" si="17"/>
        <v>0.16767382093491701</v>
      </c>
    </row>
    <row r="60" spans="1:33" x14ac:dyDescent="0.25">
      <c r="A60">
        <v>13</v>
      </c>
      <c r="B60">
        <v>150.69999999999621</v>
      </c>
      <c r="C60">
        <v>45.779999999998665</v>
      </c>
      <c r="D60">
        <v>7186.86</v>
      </c>
      <c r="E60">
        <f t="shared" si="19"/>
        <v>2.0968823658732216E-2</v>
      </c>
      <c r="F60">
        <f t="shared" si="20"/>
        <v>6.3699585076095354E-3</v>
      </c>
      <c r="G60">
        <v>776</v>
      </c>
      <c r="H60">
        <v>197</v>
      </c>
      <c r="I60">
        <v>180</v>
      </c>
      <c r="J60">
        <f t="shared" si="10"/>
        <v>1153</v>
      </c>
      <c r="K60">
        <f t="shared" si="14"/>
        <v>0.16043167669886432</v>
      </c>
      <c r="O60">
        <v>150.69999999999621</v>
      </c>
      <c r="P60">
        <v>0</v>
      </c>
      <c r="Q60">
        <v>45.779999999998665</v>
      </c>
      <c r="R60">
        <v>7186.86</v>
      </c>
      <c r="S60">
        <v>776</v>
      </c>
      <c r="T60">
        <v>197</v>
      </c>
      <c r="U60">
        <v>180</v>
      </c>
      <c r="X60">
        <v>88.900000000002109</v>
      </c>
      <c r="Y60">
        <v>164.14</v>
      </c>
      <c r="Z60">
        <v>7194.78</v>
      </c>
      <c r="AA60">
        <f t="shared" si="15"/>
        <v>1.2356180453050978E-2</v>
      </c>
      <c r="AB60">
        <f t="shared" si="16"/>
        <v>2.2813762199817088E-2</v>
      </c>
      <c r="AC60">
        <v>723</v>
      </c>
      <c r="AD60">
        <v>189</v>
      </c>
      <c r="AE60">
        <v>210</v>
      </c>
      <c r="AF60">
        <f t="shared" si="18"/>
        <v>1122</v>
      </c>
      <c r="AG60">
        <f t="shared" si="17"/>
        <v>0.1559463944693236</v>
      </c>
    </row>
    <row r="61" spans="1:33" x14ac:dyDescent="0.25">
      <c r="A61">
        <v>14</v>
      </c>
      <c r="B61">
        <v>189.41000000000207</v>
      </c>
      <c r="C61">
        <v>3.3099999999999454</v>
      </c>
      <c r="D61">
        <v>7182.21</v>
      </c>
      <c r="E61">
        <f t="shared" si="19"/>
        <v>2.6372105521838274E-2</v>
      </c>
      <c r="F61">
        <f t="shared" si="20"/>
        <v>4.60860932776951E-4</v>
      </c>
      <c r="G61">
        <v>816</v>
      </c>
      <c r="H61">
        <v>175</v>
      </c>
      <c r="I61">
        <v>192</v>
      </c>
      <c r="J61">
        <f t="shared" si="10"/>
        <v>1183</v>
      </c>
      <c r="K61">
        <f t="shared" si="14"/>
        <v>0.16471253277194625</v>
      </c>
      <c r="O61">
        <v>189.41000000000207</v>
      </c>
      <c r="P61">
        <v>0</v>
      </c>
      <c r="Q61">
        <v>3.3099999999999454</v>
      </c>
      <c r="R61">
        <v>7182.21</v>
      </c>
      <c r="S61">
        <v>816</v>
      </c>
      <c r="T61">
        <v>175</v>
      </c>
      <c r="U61">
        <v>192</v>
      </c>
      <c r="X61">
        <v>136.10999999999854</v>
      </c>
      <c r="Y61">
        <v>142.47000000000048</v>
      </c>
      <c r="Z61">
        <v>7197.32</v>
      </c>
      <c r="AA61">
        <f t="shared" si="15"/>
        <v>1.8911205837728286E-2</v>
      </c>
      <c r="AB61">
        <f t="shared" si="16"/>
        <v>1.9794868089789044E-2</v>
      </c>
      <c r="AC61">
        <v>814</v>
      </c>
      <c r="AD61">
        <v>185</v>
      </c>
      <c r="AE61">
        <v>181</v>
      </c>
      <c r="AF61">
        <f t="shared" si="18"/>
        <v>1180</v>
      </c>
      <c r="AG61">
        <f t="shared" si="17"/>
        <v>0.16394991469046813</v>
      </c>
    </row>
    <row r="62" spans="1:33" x14ac:dyDescent="0.25">
      <c r="A62">
        <v>15</v>
      </c>
      <c r="B62">
        <v>274.86999999999648</v>
      </c>
      <c r="C62">
        <v>77.029999999999518</v>
      </c>
      <c r="D62">
        <v>7197.94</v>
      </c>
      <c r="E62">
        <f t="shared" si="19"/>
        <v>3.8187314703928693E-2</v>
      </c>
      <c r="F62">
        <f t="shared" si="20"/>
        <v>1.0701672978657716E-2</v>
      </c>
      <c r="G62">
        <v>798</v>
      </c>
      <c r="H62">
        <v>189</v>
      </c>
      <c r="I62">
        <v>207</v>
      </c>
      <c r="J62">
        <f t="shared" si="10"/>
        <v>1194</v>
      </c>
      <c r="K62">
        <f t="shared" si="14"/>
        <v>0.1658807936715227</v>
      </c>
      <c r="O62">
        <v>274.86999999999648</v>
      </c>
      <c r="P62">
        <v>0</v>
      </c>
      <c r="Q62">
        <v>77.029999999999518</v>
      </c>
      <c r="R62">
        <v>7197.94</v>
      </c>
      <c r="S62">
        <v>798</v>
      </c>
      <c r="T62">
        <v>189</v>
      </c>
      <c r="U62">
        <v>207</v>
      </c>
      <c r="X62">
        <v>142.3899999999993</v>
      </c>
      <c r="Y62">
        <v>131.70999999999952</v>
      </c>
      <c r="Z62">
        <v>7198.55</v>
      </c>
      <c r="AA62">
        <f t="shared" si="15"/>
        <v>1.9780372436115509E-2</v>
      </c>
      <c r="AB62">
        <f t="shared" si="16"/>
        <v>1.8296740315757967E-2</v>
      </c>
      <c r="AC62">
        <v>852</v>
      </c>
      <c r="AD62">
        <v>199</v>
      </c>
      <c r="AE62">
        <v>205</v>
      </c>
      <c r="AF62">
        <f t="shared" si="18"/>
        <v>1256</v>
      </c>
      <c r="AG62">
        <f t="shared" si="17"/>
        <v>0.17447958269373692</v>
      </c>
    </row>
    <row r="63" spans="1:33" x14ac:dyDescent="0.25">
      <c r="A63">
        <v>16</v>
      </c>
      <c r="B63">
        <v>268.73999999999654</v>
      </c>
      <c r="C63">
        <v>27.820000000000277</v>
      </c>
      <c r="D63">
        <v>7197.56</v>
      </c>
      <c r="E63">
        <f t="shared" si="19"/>
        <v>3.7337653315845445E-2</v>
      </c>
      <c r="F63">
        <f t="shared" si="20"/>
        <v>3.8651987618026494E-3</v>
      </c>
      <c r="G63">
        <v>817</v>
      </c>
      <c r="H63">
        <v>181</v>
      </c>
      <c r="I63">
        <v>188</v>
      </c>
      <c r="J63">
        <f t="shared" si="10"/>
        <v>1186</v>
      </c>
      <c r="K63">
        <f t="shared" si="14"/>
        <v>0.16477806367713502</v>
      </c>
      <c r="O63">
        <v>268.73999999999654</v>
      </c>
      <c r="P63">
        <v>0</v>
      </c>
      <c r="Q63">
        <v>27.820000000000277</v>
      </c>
      <c r="R63">
        <v>7197.56</v>
      </c>
      <c r="S63">
        <v>817</v>
      </c>
      <c r="T63">
        <v>181</v>
      </c>
      <c r="U63">
        <v>188</v>
      </c>
      <c r="X63">
        <v>132.49999999999849</v>
      </c>
      <c r="Y63">
        <v>21.590000000000146</v>
      </c>
      <c r="Z63">
        <v>7196.72</v>
      </c>
      <c r="AA63">
        <f t="shared" si="15"/>
        <v>1.8411165086316891E-2</v>
      </c>
      <c r="AB63">
        <f t="shared" si="16"/>
        <v>2.9999777676497272E-3</v>
      </c>
      <c r="AC63">
        <v>857</v>
      </c>
      <c r="AD63">
        <v>172</v>
      </c>
      <c r="AE63">
        <v>204</v>
      </c>
      <c r="AF63">
        <f t="shared" si="18"/>
        <v>1233</v>
      </c>
      <c r="AG63">
        <f t="shared" si="17"/>
        <v>0.17132804944474705</v>
      </c>
    </row>
    <row r="64" spans="1:33" x14ac:dyDescent="0.25">
      <c r="A64">
        <v>17</v>
      </c>
      <c r="B64">
        <v>257.05999999999858</v>
      </c>
      <c r="C64">
        <v>23.809999999998581</v>
      </c>
      <c r="D64">
        <v>7192.43</v>
      </c>
      <c r="E64">
        <f t="shared" si="19"/>
        <v>3.5740354789688407E-2</v>
      </c>
      <c r="F64">
        <f t="shared" si="20"/>
        <v>3.3104249884946505E-3</v>
      </c>
      <c r="G64">
        <v>864</v>
      </c>
      <c r="H64">
        <v>186</v>
      </c>
      <c r="I64">
        <v>182</v>
      </c>
      <c r="J64">
        <f t="shared" si="10"/>
        <v>1232</v>
      </c>
      <c r="K64">
        <f t="shared" si="14"/>
        <v>0.1712912047805818</v>
      </c>
      <c r="O64">
        <v>257.05999999999858</v>
      </c>
      <c r="P64">
        <v>0</v>
      </c>
      <c r="Q64">
        <v>23.809999999998581</v>
      </c>
      <c r="R64">
        <v>7192.43</v>
      </c>
      <c r="S64">
        <v>864</v>
      </c>
      <c r="T64">
        <v>186</v>
      </c>
      <c r="U64">
        <v>182</v>
      </c>
      <c r="X64">
        <v>151.79999999999802</v>
      </c>
      <c r="Y64">
        <v>24.069999999999936</v>
      </c>
      <c r="Z64">
        <v>7198.54</v>
      </c>
      <c r="AA64">
        <f t="shared" si="15"/>
        <v>2.1087609431912308E-2</v>
      </c>
      <c r="AB64">
        <f t="shared" si="16"/>
        <v>3.3437335904224937E-3</v>
      </c>
      <c r="AC64">
        <v>842</v>
      </c>
      <c r="AD64">
        <v>174</v>
      </c>
      <c r="AE64">
        <v>218</v>
      </c>
      <c r="AF64">
        <f t="shared" si="18"/>
        <v>1234</v>
      </c>
      <c r="AG64">
        <f t="shared" si="17"/>
        <v>0.171423649795653</v>
      </c>
    </row>
    <row r="65" spans="1:33" x14ac:dyDescent="0.25">
      <c r="A65">
        <v>18</v>
      </c>
      <c r="B65">
        <v>155.15000000000131</v>
      </c>
      <c r="C65">
        <v>240.13000000000034</v>
      </c>
      <c r="D65">
        <v>7198.3</v>
      </c>
      <c r="E65">
        <f t="shared" si="19"/>
        <v>2.1553700179209163E-2</v>
      </c>
      <c r="F65">
        <f t="shared" si="20"/>
        <v>3.3359265382104153E-2</v>
      </c>
      <c r="G65">
        <v>787</v>
      </c>
      <c r="H65">
        <v>222</v>
      </c>
      <c r="I65">
        <v>192</v>
      </c>
      <c r="J65">
        <f t="shared" si="10"/>
        <v>1201</v>
      </c>
      <c r="K65">
        <f t="shared" si="14"/>
        <v>0.16684494950196574</v>
      </c>
      <c r="O65">
        <v>155.15000000000131</v>
      </c>
      <c r="P65">
        <v>0</v>
      </c>
      <c r="Q65">
        <v>240.13000000000034</v>
      </c>
      <c r="R65">
        <v>7198.3</v>
      </c>
      <c r="S65">
        <v>787</v>
      </c>
      <c r="T65">
        <v>222</v>
      </c>
      <c r="U65">
        <v>192</v>
      </c>
      <c r="X65">
        <v>111.27000000000095</v>
      </c>
      <c r="Y65">
        <v>183.36999999999986</v>
      </c>
      <c r="Z65">
        <v>7191.52</v>
      </c>
      <c r="AA65">
        <f t="shared" si="15"/>
        <v>1.5472389703428614E-2</v>
      </c>
      <c r="AB65">
        <f t="shared" si="16"/>
        <v>2.5498086635370527E-2</v>
      </c>
      <c r="AC65">
        <v>805</v>
      </c>
      <c r="AD65">
        <v>208</v>
      </c>
      <c r="AE65">
        <v>177</v>
      </c>
      <c r="AF65">
        <f t="shared" si="18"/>
        <v>1190</v>
      </c>
      <c r="AG65">
        <f t="shared" si="17"/>
        <v>0.16547266780875253</v>
      </c>
    </row>
    <row r="66" spans="1:33" x14ac:dyDescent="0.25">
      <c r="A66">
        <v>19</v>
      </c>
      <c r="B66">
        <v>192.41999999999823</v>
      </c>
      <c r="C66">
        <v>168.12000000000046</v>
      </c>
      <c r="D66">
        <v>7199.18</v>
      </c>
      <c r="E66">
        <f t="shared" si="19"/>
        <v>2.6728044027236188E-2</v>
      </c>
      <c r="F66">
        <f t="shared" si="20"/>
        <v>2.3352659608455471E-2</v>
      </c>
      <c r="G66">
        <v>830</v>
      </c>
      <c r="H66">
        <v>197</v>
      </c>
      <c r="I66">
        <v>200</v>
      </c>
      <c r="J66">
        <f t="shared" si="10"/>
        <v>1227</v>
      </c>
      <c r="K66">
        <f t="shared" si="14"/>
        <v>0.17043607744215314</v>
      </c>
      <c r="O66">
        <v>192.41999999999823</v>
      </c>
      <c r="P66">
        <v>0</v>
      </c>
      <c r="Q66">
        <v>168.12000000000046</v>
      </c>
      <c r="R66">
        <v>7199.18</v>
      </c>
      <c r="S66">
        <v>830</v>
      </c>
      <c r="T66">
        <v>197</v>
      </c>
      <c r="U66">
        <v>200</v>
      </c>
      <c r="X66">
        <v>171.95999999999924</v>
      </c>
      <c r="Y66">
        <v>53.029999999999745</v>
      </c>
      <c r="Z66">
        <v>7186.93</v>
      </c>
      <c r="AA66">
        <f t="shared" si="15"/>
        <v>2.3926767061874712E-2</v>
      </c>
      <c r="AB66">
        <f t="shared" si="16"/>
        <v>7.3786721173017883E-3</v>
      </c>
      <c r="AC66">
        <v>780</v>
      </c>
      <c r="AD66">
        <v>217</v>
      </c>
      <c r="AE66">
        <v>197</v>
      </c>
      <c r="AF66">
        <f t="shared" si="18"/>
        <v>1194</v>
      </c>
      <c r="AG66">
        <f t="shared" si="17"/>
        <v>0.16613491435146857</v>
      </c>
    </row>
    <row r="67" spans="1:33" x14ac:dyDescent="0.25">
      <c r="A67">
        <v>20</v>
      </c>
      <c r="B67">
        <v>261.99000000000223</v>
      </c>
      <c r="C67">
        <v>95.070000000000164</v>
      </c>
      <c r="D67">
        <v>7199.44</v>
      </c>
      <c r="E67">
        <f t="shared" si="19"/>
        <v>3.6390330359028236E-2</v>
      </c>
      <c r="F67">
        <f t="shared" si="20"/>
        <v>1.3205193737290701E-2</v>
      </c>
      <c r="G67">
        <v>753</v>
      </c>
      <c r="H67">
        <v>184</v>
      </c>
      <c r="I67">
        <v>211</v>
      </c>
      <c r="J67">
        <f t="shared" si="10"/>
        <v>1148</v>
      </c>
      <c r="K67">
        <f t="shared" si="14"/>
        <v>0.15945684664362786</v>
      </c>
      <c r="O67">
        <v>261.99000000000223</v>
      </c>
      <c r="P67">
        <v>0</v>
      </c>
      <c r="Q67">
        <v>95.070000000000164</v>
      </c>
      <c r="R67">
        <v>7199.44</v>
      </c>
      <c r="S67">
        <v>753</v>
      </c>
      <c r="T67">
        <v>184</v>
      </c>
      <c r="U67">
        <v>211</v>
      </c>
      <c r="X67">
        <v>227.29999999999941</v>
      </c>
      <c r="Y67">
        <v>41.939999999999372</v>
      </c>
      <c r="Z67">
        <v>7199.55</v>
      </c>
      <c r="AA67">
        <f t="shared" si="15"/>
        <v>3.1571417658047989E-2</v>
      </c>
      <c r="AB67">
        <f t="shared" si="16"/>
        <v>5.8253640852552408E-3</v>
      </c>
      <c r="AC67">
        <v>814</v>
      </c>
      <c r="AD67">
        <v>202</v>
      </c>
      <c r="AE67">
        <v>190</v>
      </c>
      <c r="AF67">
        <f t="shared" si="18"/>
        <v>1206</v>
      </c>
      <c r="AG67">
        <f t="shared" si="17"/>
        <v>0.16751046940433778</v>
      </c>
    </row>
    <row r="68" spans="1:33" x14ac:dyDescent="0.25">
      <c r="A68">
        <v>21</v>
      </c>
      <c r="B68">
        <v>245.09999999999866</v>
      </c>
      <c r="C68">
        <v>226.94999999999914</v>
      </c>
      <c r="D68">
        <v>7182.13</v>
      </c>
      <c r="E68">
        <f t="shared" si="19"/>
        <v>3.4126366412192299E-2</v>
      </c>
      <c r="F68">
        <f t="shared" si="20"/>
        <v>3.1599260943480437E-2</v>
      </c>
      <c r="G68">
        <v>819</v>
      </c>
      <c r="H68">
        <v>217</v>
      </c>
      <c r="I68">
        <v>193</v>
      </c>
      <c r="J68">
        <f t="shared" si="10"/>
        <v>1229</v>
      </c>
      <c r="K68">
        <f t="shared" si="14"/>
        <v>0.1711191526747636</v>
      </c>
      <c r="O68">
        <v>245.09999999999866</v>
      </c>
      <c r="P68">
        <v>0</v>
      </c>
      <c r="Q68">
        <v>226.94999999999914</v>
      </c>
      <c r="R68">
        <v>7182.13</v>
      </c>
      <c r="S68">
        <v>819</v>
      </c>
      <c r="T68">
        <v>217</v>
      </c>
      <c r="U68">
        <v>193</v>
      </c>
      <c r="X68">
        <v>82.240000000000748</v>
      </c>
      <c r="Y68">
        <v>100.55999999999935</v>
      </c>
      <c r="Z68">
        <v>7199.31</v>
      </c>
      <c r="AA68">
        <f t="shared" si="15"/>
        <v>1.1423316956764015E-2</v>
      </c>
      <c r="AB68">
        <f t="shared" si="16"/>
        <v>1.3968005267171346E-2</v>
      </c>
      <c r="AC68">
        <v>808</v>
      </c>
      <c r="AD68">
        <v>230</v>
      </c>
      <c r="AE68">
        <v>224</v>
      </c>
      <c r="AF68">
        <f t="shared" si="18"/>
        <v>1262</v>
      </c>
      <c r="AG68">
        <f t="shared" si="17"/>
        <v>0.17529457684139174</v>
      </c>
    </row>
    <row r="69" spans="1:33" x14ac:dyDescent="0.25">
      <c r="A69">
        <v>22</v>
      </c>
      <c r="B69">
        <v>189.99000000000137</v>
      </c>
      <c r="C69">
        <v>64.890000000001919</v>
      </c>
      <c r="D69">
        <v>7199.88</v>
      </c>
      <c r="E69">
        <f t="shared" si="19"/>
        <v>2.638793979899684E-2</v>
      </c>
      <c r="F69">
        <f t="shared" si="20"/>
        <v>9.0126502108371139E-3</v>
      </c>
      <c r="G69">
        <v>813</v>
      </c>
      <c r="H69">
        <v>216</v>
      </c>
      <c r="I69">
        <v>197</v>
      </c>
      <c r="J69">
        <f t="shared" si="10"/>
        <v>1226</v>
      </c>
      <c r="K69">
        <f t="shared" si="14"/>
        <v>0.17028061578804091</v>
      </c>
      <c r="O69">
        <v>189.99000000000137</v>
      </c>
      <c r="P69">
        <v>0</v>
      </c>
      <c r="Q69">
        <v>64.890000000001919</v>
      </c>
      <c r="R69">
        <v>7199.88</v>
      </c>
      <c r="S69">
        <v>813</v>
      </c>
      <c r="T69">
        <v>216</v>
      </c>
      <c r="U69">
        <v>197</v>
      </c>
      <c r="X69">
        <v>105.67999999999994</v>
      </c>
      <c r="Y69">
        <v>88.129999999998915</v>
      </c>
      <c r="Z69">
        <v>7198.27</v>
      </c>
      <c r="AA69">
        <f t="shared" si="15"/>
        <v>1.4681305369206758E-2</v>
      </c>
      <c r="AB69">
        <f t="shared" si="16"/>
        <v>1.2243219551364273E-2</v>
      </c>
      <c r="AC69">
        <v>826</v>
      </c>
      <c r="AD69">
        <v>180</v>
      </c>
      <c r="AE69">
        <v>195</v>
      </c>
      <c r="AF69">
        <f t="shared" si="18"/>
        <v>1201</v>
      </c>
      <c r="AG69">
        <f t="shared" si="17"/>
        <v>0.16684564485633352</v>
      </c>
    </row>
    <row r="70" spans="1:33" x14ac:dyDescent="0.25">
      <c r="A70">
        <v>23</v>
      </c>
      <c r="B70">
        <v>245.9700000000023</v>
      </c>
      <c r="C70">
        <v>109.08000000000283</v>
      </c>
      <c r="D70">
        <v>7186.51</v>
      </c>
      <c r="E70">
        <f t="shared" si="19"/>
        <v>3.4226627389372904E-2</v>
      </c>
      <c r="F70">
        <f t="shared" si="20"/>
        <v>1.5178438491006458E-2</v>
      </c>
      <c r="G70">
        <v>817</v>
      </c>
      <c r="H70">
        <v>192</v>
      </c>
      <c r="I70">
        <v>207</v>
      </c>
      <c r="J70">
        <f t="shared" si="10"/>
        <v>1216</v>
      </c>
      <c r="K70">
        <f t="shared" si="14"/>
        <v>0.16920591497124474</v>
      </c>
      <c r="O70">
        <v>245.9700000000023</v>
      </c>
      <c r="P70">
        <v>0</v>
      </c>
      <c r="Q70">
        <v>109.08000000000283</v>
      </c>
      <c r="R70">
        <v>7186.51</v>
      </c>
      <c r="S70">
        <v>817</v>
      </c>
      <c r="T70">
        <v>192</v>
      </c>
      <c r="U70">
        <v>207</v>
      </c>
      <c r="X70">
        <v>205.59000000000094</v>
      </c>
      <c r="Y70">
        <v>21.639999999999873</v>
      </c>
      <c r="Z70">
        <v>7188.4</v>
      </c>
      <c r="AA70">
        <f t="shared" si="15"/>
        <v>2.860024483890726E-2</v>
      </c>
      <c r="AB70">
        <f t="shared" si="16"/>
        <v>3.0104056535529286E-3</v>
      </c>
      <c r="AC70">
        <v>813</v>
      </c>
      <c r="AD70">
        <v>218</v>
      </c>
      <c r="AE70">
        <v>163</v>
      </c>
      <c r="AF70">
        <f t="shared" si="18"/>
        <v>1194</v>
      </c>
      <c r="AG70">
        <f t="shared" si="17"/>
        <v>0.16610094040398421</v>
      </c>
    </row>
    <row r="71" spans="1:33" x14ac:dyDescent="0.25">
      <c r="A71">
        <v>24</v>
      </c>
      <c r="B71">
        <v>308.29999999999927</v>
      </c>
      <c r="C71">
        <v>156.77999999999997</v>
      </c>
      <c r="D71">
        <v>7193</v>
      </c>
      <c r="E71">
        <f t="shared" si="19"/>
        <v>4.2861114972890212E-2</v>
      </c>
      <c r="F71">
        <f t="shared" si="20"/>
        <v>2.179619074099819E-2</v>
      </c>
      <c r="G71">
        <v>820</v>
      </c>
      <c r="H71">
        <v>203</v>
      </c>
      <c r="I71">
        <v>207</v>
      </c>
      <c r="J71">
        <f t="shared" si="10"/>
        <v>1230</v>
      </c>
      <c r="K71">
        <f t="shared" si="14"/>
        <v>0.17099958292784651</v>
      </c>
      <c r="O71">
        <v>308.29999999999927</v>
      </c>
      <c r="P71">
        <v>0</v>
      </c>
      <c r="Q71">
        <v>156.77999999999997</v>
      </c>
      <c r="R71">
        <v>7193</v>
      </c>
      <c r="S71">
        <v>820</v>
      </c>
      <c r="T71">
        <v>203</v>
      </c>
      <c r="U71">
        <v>207</v>
      </c>
      <c r="X71">
        <v>128.21999999999912</v>
      </c>
      <c r="Y71">
        <v>0</v>
      </c>
      <c r="Z71">
        <v>7199.55</v>
      </c>
      <c r="AA71">
        <f t="shared" si="15"/>
        <v>1.7809446423734693E-2</v>
      </c>
      <c r="AB71">
        <f t="shared" si="16"/>
        <v>0</v>
      </c>
      <c r="AC71">
        <v>758</v>
      </c>
      <c r="AD71">
        <v>211</v>
      </c>
      <c r="AE71">
        <v>199</v>
      </c>
      <c r="AF71">
        <f t="shared" si="18"/>
        <v>1168</v>
      </c>
      <c r="AG71">
        <f t="shared" si="17"/>
        <v>0.16223236174483127</v>
      </c>
    </row>
    <row r="72" spans="1:33" x14ac:dyDescent="0.25">
      <c r="A72">
        <v>25</v>
      </c>
      <c r="B72">
        <v>217.34000000000088</v>
      </c>
      <c r="C72">
        <v>108.32999999999947</v>
      </c>
      <c r="D72">
        <v>7199.45</v>
      </c>
      <c r="E72">
        <f t="shared" si="19"/>
        <v>3.0188417170756224E-2</v>
      </c>
      <c r="F72">
        <f t="shared" si="20"/>
        <v>1.5046982755627093E-2</v>
      </c>
      <c r="G72">
        <v>800</v>
      </c>
      <c r="H72">
        <v>205</v>
      </c>
      <c r="I72">
        <v>216</v>
      </c>
      <c r="J72">
        <f t="shared" si="10"/>
        <v>1221</v>
      </c>
      <c r="K72">
        <f t="shared" si="14"/>
        <v>0.16959628860537959</v>
      </c>
      <c r="O72">
        <v>217.34000000000088</v>
      </c>
      <c r="P72">
        <v>0</v>
      </c>
      <c r="Q72">
        <v>108.32999999999947</v>
      </c>
      <c r="R72">
        <v>7199.45</v>
      </c>
      <c r="S72">
        <v>800</v>
      </c>
      <c r="T72">
        <v>205</v>
      </c>
      <c r="U72">
        <v>216</v>
      </c>
      <c r="X72">
        <v>126.12000000000134</v>
      </c>
      <c r="Y72">
        <v>129.86999999999961</v>
      </c>
      <c r="Z72">
        <v>7199.97</v>
      </c>
      <c r="AA72">
        <f t="shared" si="15"/>
        <v>1.7516739653082074E-2</v>
      </c>
      <c r="AB72">
        <f t="shared" si="16"/>
        <v>1.8037575156563096E-2</v>
      </c>
      <c r="AC72">
        <v>775</v>
      </c>
      <c r="AD72">
        <v>219</v>
      </c>
      <c r="AE72">
        <v>188</v>
      </c>
      <c r="AF72">
        <f t="shared" si="18"/>
        <v>1182</v>
      </c>
      <c r="AG72">
        <f t="shared" si="17"/>
        <v>0.16416735069729457</v>
      </c>
    </row>
    <row r="73" spans="1:33" x14ac:dyDescent="0.25">
      <c r="A73" s="2" t="s">
        <v>5</v>
      </c>
      <c r="B73">
        <f>AVERAGE(B48:B72)</f>
        <v>228.63039999999998</v>
      </c>
      <c r="C73">
        <f t="shared" ref="C73:K73" si="21">AVERAGE(C48:C72)</f>
        <v>133.40440000000012</v>
      </c>
      <c r="D73">
        <f t="shared" si="21"/>
        <v>7195.7792000000018</v>
      </c>
      <c r="E73">
        <f t="shared" si="21"/>
        <v>3.177245219289096E-2</v>
      </c>
      <c r="F73">
        <f t="shared" si="21"/>
        <v>1.8537706090978767E-2</v>
      </c>
      <c r="G73">
        <f t="shared" si="21"/>
        <v>804.12</v>
      </c>
      <c r="H73">
        <f t="shared" si="21"/>
        <v>193.16</v>
      </c>
      <c r="I73">
        <f t="shared" si="21"/>
        <v>197.08</v>
      </c>
      <c r="J73">
        <f t="shared" si="21"/>
        <v>1194.3599999999999</v>
      </c>
      <c r="K73">
        <f t="shared" si="21"/>
        <v>0.16598113774723011</v>
      </c>
    </row>
    <row r="74" spans="1:33" ht="17.25" x14ac:dyDescent="0.25">
      <c r="A74" s="2" t="s">
        <v>17</v>
      </c>
      <c r="B74">
        <f>_xlfn.VAR.S(B48:B72)</f>
        <v>1808.8982539999997</v>
      </c>
      <c r="C74">
        <f t="shared" ref="C74:K74" si="22">_xlfn.VAR.S(C48:C72)</f>
        <v>11076.824675666692</v>
      </c>
      <c r="D74">
        <f t="shared" si="22"/>
        <v>30.356049333333242</v>
      </c>
      <c r="E74">
        <f t="shared" si="22"/>
        <v>3.4912221428453197E-5</v>
      </c>
      <c r="F74">
        <f t="shared" si="22"/>
        <v>2.138490778371908E-4</v>
      </c>
      <c r="G74">
        <f t="shared" si="22"/>
        <v>1183.3599999999999</v>
      </c>
      <c r="H74">
        <f t="shared" si="22"/>
        <v>208.64000000000001</v>
      </c>
      <c r="I74">
        <f t="shared" si="22"/>
        <v>141.99333333333331</v>
      </c>
      <c r="J74">
        <f t="shared" si="22"/>
        <v>1159.99</v>
      </c>
      <c r="K74">
        <f t="shared" si="22"/>
        <v>2.2556233040440846E-5</v>
      </c>
    </row>
    <row r="77" spans="1:33" x14ac:dyDescent="0.25">
      <c r="A77" s="7" t="s">
        <v>1</v>
      </c>
      <c r="B77" s="7"/>
      <c r="C77">
        <v>2.0110000000000001</v>
      </c>
    </row>
    <row r="78" spans="1:33" x14ac:dyDescent="0.25">
      <c r="A78" s="7" t="s">
        <v>2</v>
      </c>
      <c r="B78" s="7"/>
      <c r="E78">
        <f>E27-E73</f>
        <v>-3.177245219289096E-2</v>
      </c>
      <c r="F78" s="1">
        <f>F27-F73</f>
        <v>0.76504089945464138</v>
      </c>
      <c r="J78">
        <f>J27-J73</f>
        <v>-500.55999999999995</v>
      </c>
      <c r="K78">
        <f>K27-K73</f>
        <v>-6.9516809929908094E-2</v>
      </c>
    </row>
    <row r="79" spans="1:33" ht="18.75" x14ac:dyDescent="0.35">
      <c r="A79" s="7" t="s">
        <v>16</v>
      </c>
      <c r="B79" s="7"/>
      <c r="E79">
        <f>((COUNT(D2:D26) -1)*E28+(COUNT(D48:D72)-1)*E74)/(COUNT(D2:D26) +COUNT(D48:D72) - 2)</f>
        <v>1.7456110714226598E-5</v>
      </c>
      <c r="F79">
        <f>((COUNT(E2:E26) -1)*F28+(COUNT(E48:E72)-1)*F74)/(COUNT(E2:E26) +COUNT(E48:E72) - 2)</f>
        <v>8.8771340180834369E-4</v>
      </c>
      <c r="J79">
        <f>((COUNT(I2:I26) -1)*J28+(COUNT(I48:I72)-1)*J74)/(COUNT(I2:I26) +COUNT(I48:I72) - 2)</f>
        <v>831.78666666666675</v>
      </c>
      <c r="K79">
        <f>((COUNT(J2:J26) -1)*K28+(COUNT(J48:J72)-1)*K74)/(COUNT(J2:J26) +COUNT(J48:J72) - 2)</f>
        <v>1.6179246966364147E-5</v>
      </c>
    </row>
    <row r="80" spans="1:33" x14ac:dyDescent="0.25">
      <c r="A80" s="7" t="s">
        <v>19</v>
      </c>
      <c r="B80" s="7"/>
      <c r="E80">
        <f>(E79) * SQRT( (1/COUNT(D2:D26)) + (1/COUNT(D48:D72)))</f>
        <v>4.9373337036691104E-6</v>
      </c>
      <c r="F80">
        <f>(F79) * SQRT( (1/COUNT(E2:E26)) + (1/COUNT(E48:E72)))</f>
        <v>2.5108326646754327E-4</v>
      </c>
      <c r="J80">
        <f>(J79) * SQRT( (1/COUNT(I2:I26)) + (1/COUNT(I48:I72)))</f>
        <v>235.26479700022179</v>
      </c>
      <c r="K80">
        <f>(K79) * SQRT( (1/COUNT(J2:J26)) + (1/COUNT(J48:J72)))</f>
        <v>4.5761820977631861E-6</v>
      </c>
    </row>
    <row r="81" spans="1:11" ht="15.75" x14ac:dyDescent="0.25">
      <c r="A81" s="8" t="s">
        <v>18</v>
      </c>
      <c r="B81" s="8"/>
      <c r="E81">
        <f>$C$77*E80</f>
        <v>9.9289780780785814E-6</v>
      </c>
      <c r="F81">
        <f>$C$77*F80</f>
        <v>5.0492844886622953E-4</v>
      </c>
      <c r="J81">
        <f>$C$77*J80</f>
        <v>473.11750676744606</v>
      </c>
      <c r="K81">
        <f>$C$77*K80</f>
        <v>9.2027021986017683E-6</v>
      </c>
    </row>
    <row r="82" spans="1:11" x14ac:dyDescent="0.25">
      <c r="A82" s="7" t="s">
        <v>3</v>
      </c>
      <c r="B82" s="7"/>
      <c r="E82" t="str">
        <f>FIXED(E78,2)&amp;"±"&amp;FIXED(E81,5)</f>
        <v>-0.03±0.00001</v>
      </c>
      <c r="F82" t="str">
        <f>FIXED(F78,2)&amp;"±"&amp;FIXED(F81,4)</f>
        <v>0.77±0.0005</v>
      </c>
      <c r="J82" t="str">
        <f>FIXED(J78,0)&amp;"±"&amp;FIXED(J81,0)</f>
        <v>-501±473</v>
      </c>
      <c r="K82" t="str">
        <f>FIXED(K78,3)&amp;"±"&amp;FIXED(K81,5)</f>
        <v>-0.070±0.00001</v>
      </c>
    </row>
    <row r="83" spans="1:11" x14ac:dyDescent="0.25">
      <c r="E83" t="s">
        <v>0</v>
      </c>
      <c r="F83" t="s">
        <v>6</v>
      </c>
      <c r="J83" t="s">
        <v>0</v>
      </c>
      <c r="K83" t="s">
        <v>0</v>
      </c>
    </row>
    <row r="84" spans="1:11" x14ac:dyDescent="0.25">
      <c r="E84" t="s">
        <v>23</v>
      </c>
      <c r="F84" t="s">
        <v>24</v>
      </c>
      <c r="J84" t="s">
        <v>24</v>
      </c>
      <c r="K84" t="s">
        <v>24</v>
      </c>
    </row>
  </sheetData>
  <sortState xmlns:xlrd2="http://schemas.microsoft.com/office/spreadsheetml/2017/richdata2" ref="Y7:AF21">
    <sortCondition ref="Y7:Y21"/>
  </sortState>
  <mergeCells count="6">
    <mergeCell ref="A80:B80"/>
    <mergeCell ref="A81:B81"/>
    <mergeCell ref="A82:B82"/>
    <mergeCell ref="A77:B77"/>
    <mergeCell ref="A78:B78"/>
    <mergeCell ref="A79:B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Menad</dc:creator>
  <cp:lastModifiedBy>Jon Menad</cp:lastModifiedBy>
  <cp:lastPrinted>2021-04-10T15:49:14Z</cp:lastPrinted>
  <dcterms:created xsi:type="dcterms:W3CDTF">2015-06-05T18:17:20Z</dcterms:created>
  <dcterms:modified xsi:type="dcterms:W3CDTF">2021-04-10T17:44:37Z</dcterms:modified>
</cp:coreProperties>
</file>