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数值规划" sheetId="1" r:id="rId1"/>
    <sheet name="视频广告需求" sheetId="2" r:id="rId2"/>
    <sheet name="地图" sheetId="3" r:id="rId3"/>
  </sheets>
  <calcPr calcId="124519" concurrentCalc="0"/>
</workbook>
</file>

<file path=xl/calcChain.xml><?xml version="1.0" encoding="utf-8"?>
<calcChain xmlns="http://schemas.openxmlformats.org/spreadsheetml/2006/main">
  <c r="C4" i="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A52"/>
  <c r="E52"/>
  <c r="D5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A51"/>
  <c r="E51"/>
  <c r="D51"/>
  <c r="A50"/>
  <c r="E50"/>
  <c r="D50"/>
  <c r="A49"/>
  <c r="E49"/>
  <c r="D49"/>
  <c r="A48"/>
  <c r="E48"/>
  <c r="D48"/>
  <c r="A47"/>
  <c r="E47"/>
  <c r="D47"/>
  <c r="A46"/>
  <c r="E46"/>
  <c r="D46"/>
  <c r="A45"/>
  <c r="E45"/>
  <c r="D45"/>
  <c r="A44"/>
  <c r="E44"/>
  <c r="D44"/>
  <c r="A43"/>
  <c r="E43"/>
  <c r="D43"/>
  <c r="A42"/>
  <c r="E42"/>
  <c r="D42"/>
  <c r="A41"/>
  <c r="E41"/>
  <c r="D41"/>
  <c r="A40"/>
  <c r="E40"/>
  <c r="D40"/>
  <c r="A39"/>
  <c r="E39"/>
  <c r="D39"/>
  <c r="A38"/>
  <c r="E38"/>
  <c r="D38"/>
  <c r="A37"/>
  <c r="E37"/>
  <c r="D37"/>
  <c r="A36"/>
  <c r="E36"/>
  <c r="D36"/>
  <c r="A35"/>
  <c r="E35"/>
  <c r="D35"/>
  <c r="A34"/>
  <c r="E34"/>
  <c r="D34"/>
  <c r="A33"/>
  <c r="E33"/>
  <c r="D33"/>
  <c r="A32"/>
  <c r="E32"/>
  <c r="D32"/>
  <c r="A31"/>
  <c r="E31"/>
  <c r="D31"/>
  <c r="A30"/>
  <c r="E30"/>
  <c r="D30"/>
  <c r="A29"/>
  <c r="E29"/>
  <c r="D29"/>
  <c r="A28"/>
  <c r="E28"/>
  <c r="D28"/>
  <c r="A27"/>
  <c r="E27"/>
  <c r="D27"/>
  <c r="A26"/>
  <c r="E26"/>
  <c r="D26"/>
  <c r="A25"/>
  <c r="E25"/>
  <c r="D25"/>
  <c r="A24"/>
  <c r="E24"/>
  <c r="D24"/>
  <c r="A23"/>
  <c r="E23"/>
  <c r="D23"/>
  <c r="A22"/>
  <c r="E22"/>
  <c r="D22"/>
  <c r="A21"/>
  <c r="E21"/>
  <c r="D21"/>
  <c r="A20"/>
  <c r="E20"/>
  <c r="D20"/>
  <c r="A19"/>
  <c r="E19"/>
  <c r="D19"/>
  <c r="A18"/>
  <c r="E18"/>
  <c r="D18"/>
  <c r="A17"/>
  <c r="E17"/>
  <c r="D17"/>
  <c r="A16"/>
  <c r="E16"/>
  <c r="D16"/>
  <c r="A15"/>
  <c r="E15"/>
  <c r="D15"/>
  <c r="A14"/>
  <c r="E14"/>
  <c r="D14"/>
  <c r="A13"/>
  <c r="E13"/>
  <c r="D13"/>
  <c r="A12"/>
  <c r="E12"/>
  <c r="D12"/>
  <c r="A11"/>
  <c r="E11"/>
  <c r="D11"/>
  <c r="A10"/>
  <c r="E10"/>
  <c r="D10"/>
  <c r="A9"/>
  <c r="E9"/>
  <c r="D9"/>
  <c r="A8"/>
  <c r="E8"/>
  <c r="D8"/>
  <c r="A7"/>
  <c r="E7"/>
  <c r="D7"/>
  <c r="A6"/>
  <c r="E6"/>
  <c r="D6"/>
  <c r="A5"/>
  <c r="E5"/>
  <c r="D5"/>
  <c r="A4"/>
  <c r="E4"/>
  <c r="D4"/>
  <c r="A3"/>
  <c r="E3"/>
  <c r="D3"/>
  <c r="M7" i="1" l="1"/>
  <c r="M8"/>
  <c r="M9"/>
  <c r="M6"/>
  <c r="M16"/>
  <c r="M17"/>
  <c r="M18"/>
  <c r="M19"/>
  <c r="M20"/>
  <c r="M21"/>
  <c r="M23"/>
  <c r="M15"/>
  <c r="J7"/>
  <c r="J8"/>
  <c r="J9"/>
  <c r="J6"/>
  <c r="J23"/>
  <c r="K23" s="1"/>
  <c r="L23" s="1"/>
  <c r="L16"/>
  <c r="L17"/>
  <c r="L18"/>
  <c r="L19"/>
  <c r="L20"/>
  <c r="L21"/>
  <c r="L15"/>
  <c r="F16"/>
  <c r="J16" s="1"/>
  <c r="K16" s="1"/>
  <c r="F21"/>
  <c r="J21" s="1"/>
  <c r="K21" s="1"/>
  <c r="D19"/>
  <c r="I17"/>
  <c r="F17" s="1"/>
  <c r="J17" s="1"/>
  <c r="K17" s="1"/>
  <c r="I16"/>
  <c r="I18"/>
  <c r="F18" s="1"/>
  <c r="J18" s="1"/>
  <c r="K18" s="1"/>
  <c r="I19"/>
  <c r="F19" s="1"/>
  <c r="J19" s="1"/>
  <c r="K19" s="1"/>
  <c r="I20"/>
  <c r="F20" s="1"/>
  <c r="J20" s="1"/>
  <c r="K20" s="1"/>
  <c r="I21"/>
  <c r="I15"/>
  <c r="F15" s="1"/>
  <c r="J15" s="1"/>
  <c r="K15" s="1"/>
  <c r="H17"/>
  <c r="E17" s="1"/>
  <c r="H16"/>
  <c r="E16" s="1"/>
  <c r="H18"/>
  <c r="E18" s="1"/>
  <c r="H19"/>
  <c r="E19" s="1"/>
  <c r="H20"/>
  <c r="E20" s="1"/>
  <c r="H21"/>
  <c r="E21" s="1"/>
  <c r="H15"/>
  <c r="E15" s="1"/>
  <c r="G17"/>
  <c r="D17" s="1"/>
  <c r="G16"/>
  <c r="D16" s="1"/>
  <c r="G18"/>
  <c r="D18" s="1"/>
  <c r="G19"/>
  <c r="G20"/>
  <c r="D20" s="1"/>
  <c r="G21"/>
  <c r="D21" s="1"/>
  <c r="G15"/>
  <c r="D15" s="1"/>
  <c r="H6"/>
  <c r="C6" s="1"/>
  <c r="F6" s="1"/>
  <c r="H9"/>
  <c r="C9" s="1"/>
  <c r="F9" s="1"/>
  <c r="H8"/>
  <c r="C8" s="1"/>
  <c r="H7"/>
  <c r="C7" s="1"/>
  <c r="F7" s="1"/>
  <c r="E6" l="1"/>
  <c r="E9"/>
  <c r="E8"/>
  <c r="F8"/>
  <c r="E7"/>
</calcChain>
</file>

<file path=xl/sharedStrings.xml><?xml version="1.0" encoding="utf-8"?>
<sst xmlns="http://schemas.openxmlformats.org/spreadsheetml/2006/main" count="41" uniqueCount="40">
  <si>
    <t>钻石</t>
  </si>
  <si>
    <t>定价</t>
  </si>
  <si>
    <t>数值规划</t>
  </si>
  <si>
    <t>充值价格</t>
  </si>
  <si>
    <t>赠送</t>
  </si>
  <si>
    <t>百钻价格</t>
  </si>
  <si>
    <t>权值</t>
  </si>
  <si>
    <t>额外赠送</t>
  </si>
  <si>
    <t>道具价格</t>
    <phoneticPr fontId="1" type="noConversion"/>
  </si>
  <si>
    <t>加5步</t>
    <phoneticPr fontId="1" type="noConversion"/>
  </si>
  <si>
    <t>原价</t>
    <phoneticPr fontId="1" type="noConversion"/>
  </si>
  <si>
    <t>30秒</t>
    <phoneticPr fontId="1" type="noConversion"/>
  </si>
  <si>
    <t>铲子</t>
    <phoneticPr fontId="1" type="noConversion"/>
  </si>
  <si>
    <t>闪电消列、行</t>
    <phoneticPr fontId="1" type="noConversion"/>
  </si>
  <si>
    <t>9宫炸弹</t>
    <phoneticPr fontId="1" type="noConversion"/>
  </si>
  <si>
    <t>换色彩虹</t>
    <phoneticPr fontId="1" type="noConversion"/>
  </si>
  <si>
    <t>3原价</t>
    <phoneticPr fontId="1" type="noConversion"/>
  </si>
  <si>
    <t>5原价</t>
    <phoneticPr fontId="1" type="noConversion"/>
  </si>
  <si>
    <t>10原价</t>
    <phoneticPr fontId="1" type="noConversion"/>
  </si>
  <si>
    <t>最优惠价格</t>
    <phoneticPr fontId="1" type="noConversion"/>
  </si>
  <si>
    <t>美元价格</t>
    <phoneticPr fontId="1" type="noConversion"/>
  </si>
  <si>
    <t>5个生命</t>
    <phoneticPr fontId="1" type="noConversion"/>
  </si>
  <si>
    <t>2个超级水果</t>
    <phoneticPr fontId="1" type="noConversion"/>
  </si>
  <si>
    <t>1.每开启20次关卡激活视频奖励入口</t>
    <phoneticPr fontId="1" type="noConversion"/>
  </si>
  <si>
    <t>4.点击视频广告入口后，入口消失</t>
    <phoneticPr fontId="1" type="noConversion"/>
  </si>
  <si>
    <t>2.看完广告可获得100金币</t>
    <phoneticPr fontId="1" type="noConversion"/>
  </si>
  <si>
    <t>3.每日最多领取3次，到达次数后视频奖励入口不再出现</t>
    <phoneticPr fontId="1" type="noConversion"/>
  </si>
  <si>
    <t>视频奖励</t>
    <phoneticPr fontId="1" type="noConversion"/>
  </si>
  <si>
    <t>其他</t>
    <phoneticPr fontId="1" type="noConversion"/>
  </si>
  <si>
    <t>商店入口</t>
    <phoneticPr fontId="1" type="noConversion"/>
  </si>
  <si>
    <t>1.根据ios，Android区分两个版本的商店链接</t>
    <phoneticPr fontId="1" type="noConversion"/>
  </si>
  <si>
    <t>最大值购买数</t>
    <phoneticPr fontId="1" type="noConversion"/>
  </si>
  <si>
    <t>cakelandpurchase01</t>
  </si>
  <si>
    <t>cakelandpurchase02</t>
  </si>
  <si>
    <t>cakelandpurchase03</t>
  </si>
  <si>
    <t>cakelandpurchase04</t>
  </si>
  <si>
    <t>center</t>
  </si>
  <si>
    <t>size Y</t>
  </si>
  <si>
    <t>起始关</t>
    <phoneticPr fontId="1" type="noConversion"/>
  </si>
  <si>
    <t>结束关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</si>
</sst>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_ "/>
    <numFmt numFmtId="178" formatCode="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2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5" fillId="3" borderId="0" xfId="0" applyFont="1" applyFill="1" applyAlignment="1"/>
    <xf numFmtId="0" fontId="6" fillId="3" borderId="0" xfId="0" applyFont="1" applyFill="1" applyAlignment="1"/>
    <xf numFmtId="0" fontId="7" fillId="4" borderId="0" xfId="0" applyFont="1" applyFill="1" applyAlignment="1"/>
    <xf numFmtId="0" fontId="6" fillId="2" borderId="0" xfId="0" applyFont="1" applyFill="1" applyAlignment="1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vertical="center"/>
    </xf>
    <xf numFmtId="177" fontId="4" fillId="2" borderId="0" xfId="0" applyNumberFormat="1" applyFont="1" applyFill="1" applyAlignment="1">
      <alignment vertical="center"/>
    </xf>
    <xf numFmtId="9" fontId="4" fillId="2" borderId="1" xfId="1" applyNumberFormat="1" applyFont="1" applyFill="1" applyBorder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177" fontId="8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4" borderId="0" xfId="0" applyFont="1" applyFill="1">
      <alignment vertical="center"/>
    </xf>
    <xf numFmtId="178" fontId="3" fillId="2" borderId="0" xfId="0" applyNumberFormat="1" applyFont="1" applyFill="1">
      <alignment vertical="center"/>
    </xf>
    <xf numFmtId="0" fontId="3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2" borderId="1" xfId="0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opLeftCell="B1" workbookViewId="0">
      <selection activeCell="O17" sqref="O17"/>
    </sheetView>
  </sheetViews>
  <sheetFormatPr defaultRowHeight="21.95" customHeight="1"/>
  <cols>
    <col min="1" max="16384" width="9" style="1"/>
  </cols>
  <sheetData>
    <row r="1" spans="1:15" s="5" customFormat="1" ht="21.95" customHeight="1">
      <c r="A1" s="2" t="s">
        <v>2</v>
      </c>
      <c r="B1" s="3"/>
      <c r="C1" s="3"/>
      <c r="D1" s="3"/>
      <c r="E1" s="3"/>
      <c r="F1" s="3"/>
      <c r="G1" s="3"/>
    </row>
    <row r="2" spans="1:15" s="5" customFormat="1" ht="21.95" customHeight="1"/>
    <row r="3" spans="1:15" s="5" customFormat="1" ht="21.95" customHeight="1">
      <c r="B3" s="4" t="s">
        <v>3</v>
      </c>
      <c r="C3" s="4"/>
      <c r="D3" s="4"/>
      <c r="E3" s="4"/>
      <c r="F3" s="4"/>
      <c r="G3" s="4"/>
    </row>
    <row r="4" spans="1:15" s="5" customFormat="1" ht="21.95" customHeight="1"/>
    <row r="5" spans="1:15" s="5" customFormat="1" ht="21.95" customHeight="1">
      <c r="C5" s="6" t="s">
        <v>0</v>
      </c>
      <c r="D5" s="6" t="s">
        <v>1</v>
      </c>
      <c r="E5" s="6" t="s">
        <v>4</v>
      </c>
      <c r="F5" s="7" t="s">
        <v>5</v>
      </c>
      <c r="G5" s="15" t="s">
        <v>6</v>
      </c>
      <c r="H5" s="15" t="s">
        <v>0</v>
      </c>
      <c r="I5" s="15" t="s">
        <v>7</v>
      </c>
    </row>
    <row r="6" spans="1:15" s="5" customFormat="1" ht="21.95" customHeight="1">
      <c r="C6" s="8">
        <f>H6+I6</f>
        <v>250</v>
      </c>
      <c r="D6" s="9">
        <v>0.99</v>
      </c>
      <c r="E6" s="11">
        <f t="shared" ref="E6" si="0">I6/H6</f>
        <v>0</v>
      </c>
      <c r="F6" s="10">
        <f>D6/C6*100</f>
        <v>0.39600000000000002</v>
      </c>
      <c r="G6" s="16">
        <v>50</v>
      </c>
      <c r="H6" s="16">
        <f>G6*5</f>
        <v>250</v>
      </c>
      <c r="I6" s="16"/>
      <c r="J6" s="5" t="str">
        <f>CONCATENATE(C6," ","coins")</f>
        <v>250 coins</v>
      </c>
      <c r="K6" s="5" t="s">
        <v>32</v>
      </c>
      <c r="M6" s="5" t="str">
        <f>CONCATENATE("Get ",J6)</f>
        <v>Get 250 coins</v>
      </c>
      <c r="O6" s="5">
        <v>1</v>
      </c>
    </row>
    <row r="7" spans="1:15" s="5" customFormat="1" ht="21.95" customHeight="1">
      <c r="C7" s="8">
        <f>H7+I7</f>
        <v>2624</v>
      </c>
      <c r="D7" s="9">
        <v>9.99</v>
      </c>
      <c r="E7" s="11">
        <f>I7/H7</f>
        <v>4.9599999999999998E-2</v>
      </c>
      <c r="F7" s="10">
        <f>D7/C7*100</f>
        <v>0.38071646341463417</v>
      </c>
      <c r="G7" s="16">
        <v>500</v>
      </c>
      <c r="H7" s="16">
        <f t="shared" ref="H7:H9" si="1">G7*5</f>
        <v>2500</v>
      </c>
      <c r="I7" s="16">
        <v>124</v>
      </c>
      <c r="J7" s="5" t="str">
        <f t="shared" ref="J7:J9" si="2">CONCATENATE(C7," ","coins")</f>
        <v>2624 coins</v>
      </c>
      <c r="K7" s="5" t="s">
        <v>33</v>
      </c>
      <c r="M7" s="5" t="str">
        <f t="shared" ref="M7:M9" si="3">CONCATENATE("Get ",J7)</f>
        <v>Get 2624 coins</v>
      </c>
      <c r="O7" s="5">
        <v>10</v>
      </c>
    </row>
    <row r="8" spans="1:15" s="5" customFormat="1" ht="21.95" customHeight="1">
      <c r="C8" s="8">
        <f>H8+I8</f>
        <v>8248</v>
      </c>
      <c r="D8" s="9">
        <v>29.99</v>
      </c>
      <c r="E8" s="11">
        <f>I8/H8</f>
        <v>9.9733333333333327E-2</v>
      </c>
      <c r="F8" s="10">
        <f>D8/C8*100</f>
        <v>0.36360329776915612</v>
      </c>
      <c r="G8" s="16">
        <v>1500</v>
      </c>
      <c r="H8" s="16">
        <f t="shared" si="1"/>
        <v>7500</v>
      </c>
      <c r="I8" s="16">
        <v>748</v>
      </c>
      <c r="J8" s="5" t="str">
        <f t="shared" si="2"/>
        <v>8248 coins</v>
      </c>
      <c r="K8" s="5" t="s">
        <v>34</v>
      </c>
      <c r="M8" s="5" t="str">
        <f t="shared" si="3"/>
        <v>Get 8248 coins</v>
      </c>
      <c r="O8" s="5">
        <v>30</v>
      </c>
    </row>
    <row r="9" spans="1:15" s="5" customFormat="1" ht="21.95" customHeight="1">
      <c r="C9" s="8">
        <f>H9+I9</f>
        <v>14956</v>
      </c>
      <c r="D9" s="9">
        <v>49.99</v>
      </c>
      <c r="E9" s="11">
        <f>I9/H9</f>
        <v>0.19647999999999999</v>
      </c>
      <c r="F9" s="10">
        <f>D9/C9*100</f>
        <v>0.33424712489970582</v>
      </c>
      <c r="G9" s="16">
        <v>2500</v>
      </c>
      <c r="H9" s="16">
        <f t="shared" si="1"/>
        <v>12500</v>
      </c>
      <c r="I9" s="16">
        <v>2456</v>
      </c>
      <c r="J9" s="5" t="str">
        <f t="shared" si="2"/>
        <v>14956 coins</v>
      </c>
      <c r="K9" s="5" t="s">
        <v>35</v>
      </c>
      <c r="M9" s="5" t="str">
        <f t="shared" si="3"/>
        <v>Get 14956 coins</v>
      </c>
      <c r="O9" s="5">
        <v>50</v>
      </c>
    </row>
    <row r="10" spans="1:15" s="5" customFormat="1" ht="21.95" customHeight="1"/>
    <row r="12" spans="1:15" s="5" customFormat="1" ht="21.95" customHeight="1">
      <c r="B12" s="4" t="s">
        <v>8</v>
      </c>
      <c r="C12" s="4"/>
      <c r="D12" s="4"/>
      <c r="E12" s="4"/>
      <c r="F12" s="4"/>
      <c r="G12" s="4"/>
    </row>
    <row r="14" spans="1:15" ht="21.95" customHeight="1">
      <c r="C14" s="14" t="s">
        <v>10</v>
      </c>
      <c r="D14" s="13">
        <v>3</v>
      </c>
      <c r="E14" s="13">
        <v>5</v>
      </c>
      <c r="F14" s="13">
        <v>10</v>
      </c>
      <c r="G14" s="14" t="s">
        <v>16</v>
      </c>
      <c r="H14" s="14" t="s">
        <v>17</v>
      </c>
      <c r="I14" s="14" t="s">
        <v>18</v>
      </c>
      <c r="J14" s="14" t="s">
        <v>19</v>
      </c>
      <c r="K14" s="14" t="s">
        <v>20</v>
      </c>
      <c r="L14" s="1">
        <v>6.4</v>
      </c>
      <c r="M14" s="1" t="s">
        <v>31</v>
      </c>
    </row>
    <row r="15" spans="1:15" ht="21.95" customHeight="1">
      <c r="B15" s="12" t="s">
        <v>9</v>
      </c>
      <c r="C15" s="14">
        <v>150</v>
      </c>
      <c r="D15" s="13">
        <f>G15</f>
        <v>450</v>
      </c>
      <c r="E15" s="13">
        <f>INT(H15*0.95)</f>
        <v>712</v>
      </c>
      <c r="F15" s="13">
        <f>INT(I15*0.9)</f>
        <v>1350</v>
      </c>
      <c r="G15" s="14">
        <f>C15*3</f>
        <v>450</v>
      </c>
      <c r="H15" s="14">
        <f>C15*5</f>
        <v>750</v>
      </c>
      <c r="I15" s="14">
        <f>C15*10</f>
        <v>1500</v>
      </c>
      <c r="J15" s="14">
        <f>F15/10</f>
        <v>135</v>
      </c>
      <c r="K15" s="17">
        <f>J15/100*$F$9</f>
        <v>0.45123361861460287</v>
      </c>
      <c r="L15" s="18">
        <f>K15*$L$14</f>
        <v>2.8878951591334587</v>
      </c>
      <c r="M15" s="23">
        <f>$C$9/J15</f>
        <v>110.78518518518518</v>
      </c>
    </row>
    <row r="16" spans="1:15" ht="21.95" customHeight="1">
      <c r="B16" s="12" t="s">
        <v>22</v>
      </c>
      <c r="C16" s="14">
        <v>100</v>
      </c>
      <c r="D16" s="13">
        <f t="shared" ref="D16:D21" si="4">G16</f>
        <v>300</v>
      </c>
      <c r="E16" s="13">
        <f t="shared" ref="E16:E21" si="5">INT(H16*0.95)</f>
        <v>475</v>
      </c>
      <c r="F16" s="13">
        <f t="shared" ref="F16:F21" si="6">INT(I16*0.9)</f>
        <v>900</v>
      </c>
      <c r="G16" s="14">
        <f t="shared" ref="G16:G21" si="7">C16*3</f>
        <v>300</v>
      </c>
      <c r="H16" s="14">
        <f t="shared" ref="H16:H21" si="8">C16*5</f>
        <v>500</v>
      </c>
      <c r="I16" s="14">
        <f t="shared" ref="I16:I21" si="9">C16*10</f>
        <v>1000</v>
      </c>
      <c r="J16" s="14">
        <f t="shared" ref="J16:J21" si="10">F16/10</f>
        <v>90</v>
      </c>
      <c r="K16" s="17">
        <f t="shared" ref="K16:K23" si="11">J16/100*$F$9</f>
        <v>0.30082241240973523</v>
      </c>
      <c r="L16" s="18">
        <f t="shared" ref="L16:L23" si="12">K16*$L$14</f>
        <v>1.9252634394223056</v>
      </c>
      <c r="M16" s="23">
        <f t="shared" ref="M16:M23" si="13">$C$9/J16</f>
        <v>166.17777777777778</v>
      </c>
    </row>
    <row r="17" spans="2:13" ht="21.95" customHeight="1">
      <c r="B17" s="12" t="s">
        <v>11</v>
      </c>
      <c r="C17" s="14">
        <v>180</v>
      </c>
      <c r="D17" s="13">
        <f>G17</f>
        <v>540</v>
      </c>
      <c r="E17" s="13">
        <f>INT(H17*0.95)</f>
        <v>855</v>
      </c>
      <c r="F17" s="13">
        <f>INT(I17*0.9)</f>
        <v>1620</v>
      </c>
      <c r="G17" s="14">
        <f>C17*3</f>
        <v>540</v>
      </c>
      <c r="H17" s="14">
        <f>C17*5</f>
        <v>900</v>
      </c>
      <c r="I17" s="14">
        <f>C17*10</f>
        <v>1800</v>
      </c>
      <c r="J17" s="14">
        <f>F17/10</f>
        <v>162</v>
      </c>
      <c r="K17" s="17">
        <f>J17/100*$F$9</f>
        <v>0.54148034233752351</v>
      </c>
      <c r="L17" s="18">
        <f t="shared" si="12"/>
        <v>3.4654741909601507</v>
      </c>
      <c r="M17" s="23">
        <f t="shared" si="13"/>
        <v>92.320987654320987</v>
      </c>
    </row>
    <row r="18" spans="2:13" ht="21.95" customHeight="1">
      <c r="B18" s="12" t="s">
        <v>14</v>
      </c>
      <c r="C18" s="14">
        <v>300</v>
      </c>
      <c r="D18" s="13">
        <f t="shared" si="4"/>
        <v>900</v>
      </c>
      <c r="E18" s="13">
        <f t="shared" si="5"/>
        <v>1425</v>
      </c>
      <c r="F18" s="13">
        <f t="shared" si="6"/>
        <v>2700</v>
      </c>
      <c r="G18" s="14">
        <f t="shared" si="7"/>
        <v>900</v>
      </c>
      <c r="H18" s="14">
        <f t="shared" si="8"/>
        <v>1500</v>
      </c>
      <c r="I18" s="14">
        <f t="shared" si="9"/>
        <v>3000</v>
      </c>
      <c r="J18" s="14">
        <f t="shared" si="10"/>
        <v>270</v>
      </c>
      <c r="K18" s="17">
        <f t="shared" si="11"/>
        <v>0.90246723722920574</v>
      </c>
      <c r="L18" s="18">
        <f t="shared" si="12"/>
        <v>5.7757903182669175</v>
      </c>
      <c r="M18" s="23">
        <f t="shared" si="13"/>
        <v>55.392592592592592</v>
      </c>
    </row>
    <row r="19" spans="2:13" ht="21.95" customHeight="1">
      <c r="B19" s="12" t="s">
        <v>15</v>
      </c>
      <c r="C19" s="14">
        <v>200</v>
      </c>
      <c r="D19" s="13">
        <f t="shared" si="4"/>
        <v>600</v>
      </c>
      <c r="E19" s="13">
        <f t="shared" si="5"/>
        <v>950</v>
      </c>
      <c r="F19" s="13">
        <f t="shared" si="6"/>
        <v>1800</v>
      </c>
      <c r="G19" s="14">
        <f t="shared" si="7"/>
        <v>600</v>
      </c>
      <c r="H19" s="14">
        <f t="shared" si="8"/>
        <v>1000</v>
      </c>
      <c r="I19" s="14">
        <f t="shared" si="9"/>
        <v>2000</v>
      </c>
      <c r="J19" s="14">
        <f t="shared" si="10"/>
        <v>180</v>
      </c>
      <c r="K19" s="17">
        <f t="shared" si="11"/>
        <v>0.60164482481947046</v>
      </c>
      <c r="L19" s="18">
        <f t="shared" si="12"/>
        <v>3.8505268788446112</v>
      </c>
      <c r="M19" s="23">
        <f t="shared" si="13"/>
        <v>83.088888888888889</v>
      </c>
    </row>
    <row r="20" spans="2:13" ht="21.95" customHeight="1">
      <c r="B20" s="12" t="s">
        <v>12</v>
      </c>
      <c r="C20" s="14">
        <v>120</v>
      </c>
      <c r="D20" s="13">
        <f t="shared" si="4"/>
        <v>360</v>
      </c>
      <c r="E20" s="13">
        <f t="shared" si="5"/>
        <v>570</v>
      </c>
      <c r="F20" s="13">
        <f t="shared" si="6"/>
        <v>1080</v>
      </c>
      <c r="G20" s="14">
        <f t="shared" si="7"/>
        <v>360</v>
      </c>
      <c r="H20" s="14">
        <f t="shared" si="8"/>
        <v>600</v>
      </c>
      <c r="I20" s="14">
        <f t="shared" si="9"/>
        <v>1200</v>
      </c>
      <c r="J20" s="14">
        <f t="shared" si="10"/>
        <v>108</v>
      </c>
      <c r="K20" s="17">
        <f t="shared" si="11"/>
        <v>0.36098689489168229</v>
      </c>
      <c r="L20" s="18">
        <f t="shared" si="12"/>
        <v>2.3103161273067667</v>
      </c>
      <c r="M20" s="23">
        <f t="shared" si="13"/>
        <v>138.4814814814815</v>
      </c>
    </row>
    <row r="21" spans="2:13" ht="21.95" customHeight="1">
      <c r="B21" s="12" t="s">
        <v>13</v>
      </c>
      <c r="C21" s="14">
        <v>250</v>
      </c>
      <c r="D21" s="13">
        <f t="shared" si="4"/>
        <v>750</v>
      </c>
      <c r="E21" s="13">
        <f t="shared" si="5"/>
        <v>1187</v>
      </c>
      <c r="F21" s="13">
        <f t="shared" si="6"/>
        <v>2250</v>
      </c>
      <c r="G21" s="14">
        <f t="shared" si="7"/>
        <v>750</v>
      </c>
      <c r="H21" s="14">
        <f t="shared" si="8"/>
        <v>1250</v>
      </c>
      <c r="I21" s="14">
        <f t="shared" si="9"/>
        <v>2500</v>
      </c>
      <c r="J21" s="14">
        <f t="shared" si="10"/>
        <v>225</v>
      </c>
      <c r="K21" s="17">
        <f t="shared" si="11"/>
        <v>0.75205603102433805</v>
      </c>
      <c r="L21" s="18">
        <f t="shared" si="12"/>
        <v>4.8131585985557637</v>
      </c>
      <c r="M21" s="23">
        <f t="shared" si="13"/>
        <v>66.471111111111114</v>
      </c>
    </row>
    <row r="22" spans="2:13" ht="21.95" customHeight="1">
      <c r="M22" s="23"/>
    </row>
    <row r="23" spans="2:13" ht="21.95" customHeight="1">
      <c r="B23" s="1" t="s">
        <v>21</v>
      </c>
      <c r="C23" s="1">
        <v>250</v>
      </c>
      <c r="J23" s="1">
        <f>C23</f>
        <v>250</v>
      </c>
      <c r="K23" s="17">
        <f t="shared" si="11"/>
        <v>0.83561781224926457</v>
      </c>
      <c r="L23" s="18">
        <f t="shared" si="12"/>
        <v>5.347953998395294</v>
      </c>
      <c r="M23" s="23">
        <f t="shared" si="13"/>
        <v>59.823999999999998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B11" sqref="B11"/>
    </sheetView>
  </sheetViews>
  <sheetFormatPr defaultRowHeight="21.95" customHeight="1"/>
  <cols>
    <col min="1" max="16384" width="9" style="1"/>
  </cols>
  <sheetData>
    <row r="1" spans="1:7" ht="21.95" customHeight="1">
      <c r="A1" s="21" t="s">
        <v>28</v>
      </c>
      <c r="B1" s="20"/>
      <c r="C1" s="20"/>
      <c r="D1" s="20"/>
      <c r="E1" s="20"/>
      <c r="F1" s="20"/>
      <c r="G1" s="20"/>
    </row>
    <row r="3" spans="1:7" ht="21.95" customHeight="1">
      <c r="B3" s="22" t="s">
        <v>27</v>
      </c>
      <c r="C3" s="19"/>
      <c r="D3" s="19"/>
      <c r="E3" s="19"/>
      <c r="F3" s="19"/>
      <c r="G3" s="19"/>
    </row>
    <row r="4" spans="1:7" ht="21.95" customHeight="1">
      <c r="B4" s="1" t="s">
        <v>23</v>
      </c>
    </row>
    <row r="5" spans="1:7" ht="21.95" customHeight="1">
      <c r="B5" s="1" t="s">
        <v>25</v>
      </c>
    </row>
    <row r="6" spans="1:7" ht="21.95" customHeight="1">
      <c r="B6" s="1" t="s">
        <v>26</v>
      </c>
    </row>
    <row r="7" spans="1:7" ht="21.95" customHeight="1">
      <c r="B7" s="1" t="s">
        <v>24</v>
      </c>
    </row>
    <row r="9" spans="1:7" ht="21.95" customHeight="1">
      <c r="B9" s="22" t="s">
        <v>29</v>
      </c>
      <c r="C9" s="19"/>
      <c r="D9" s="19"/>
      <c r="E9" s="19"/>
      <c r="F9" s="19"/>
      <c r="G9" s="19"/>
    </row>
    <row r="10" spans="1:7" ht="21.95" customHeight="1">
      <c r="B10" s="1" t="s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2"/>
  <sheetViews>
    <sheetView tabSelected="1" workbookViewId="0">
      <selection activeCell="A12" sqref="A12:XFD13"/>
    </sheetView>
  </sheetViews>
  <sheetFormatPr defaultRowHeight="16.5"/>
  <cols>
    <col min="1" max="16384" width="9" style="1"/>
  </cols>
  <sheetData>
    <row r="1" spans="1:5">
      <c r="A1" s="24"/>
      <c r="B1" s="24"/>
      <c r="C1" s="24"/>
      <c r="D1" s="24" t="s">
        <v>36</v>
      </c>
      <c r="E1" s="24" t="s">
        <v>37</v>
      </c>
    </row>
    <row r="2" spans="1:5">
      <c r="A2" s="24">
        <v>20</v>
      </c>
      <c r="B2" s="24" t="s">
        <v>38</v>
      </c>
      <c r="C2" s="24" t="s">
        <v>39</v>
      </c>
      <c r="D2" s="24">
        <v>12.29</v>
      </c>
      <c r="E2" s="24">
        <v>24.58</v>
      </c>
    </row>
    <row r="3" spans="1:5">
      <c r="A3" s="25">
        <f t="shared" ref="A3:A52" si="0">C3/$A$2</f>
        <v>1</v>
      </c>
      <c r="B3" s="25">
        <v>1</v>
      </c>
      <c r="C3" s="25">
        <v>20</v>
      </c>
      <c r="D3" s="25">
        <f>(A3-1)*$D$2</f>
        <v>0</v>
      </c>
      <c r="E3" s="25">
        <f>A3*$E$2</f>
        <v>24.58</v>
      </c>
    </row>
    <row r="4" spans="1:5">
      <c r="A4" s="25">
        <f t="shared" si="0"/>
        <v>2</v>
      </c>
      <c r="B4" s="25">
        <f>B3+20</f>
        <v>21</v>
      </c>
      <c r="C4" s="25">
        <f>C3+20</f>
        <v>40</v>
      </c>
      <c r="D4" s="25">
        <f t="shared" ref="D4:D52" si="1">(A4-1)*$D$2</f>
        <v>12.29</v>
      </c>
      <c r="E4" s="25">
        <f t="shared" ref="E4:E52" si="2">A4*$E$2</f>
        <v>49.16</v>
      </c>
    </row>
    <row r="5" spans="1:5">
      <c r="A5" s="25">
        <f t="shared" si="0"/>
        <v>3</v>
      </c>
      <c r="B5" s="25">
        <f t="shared" ref="B5:C20" si="3">B4+20</f>
        <v>41</v>
      </c>
      <c r="C5" s="25">
        <f t="shared" si="3"/>
        <v>60</v>
      </c>
      <c r="D5" s="25">
        <f t="shared" si="1"/>
        <v>24.58</v>
      </c>
      <c r="E5" s="25">
        <f t="shared" si="2"/>
        <v>73.739999999999995</v>
      </c>
    </row>
    <row r="6" spans="1:5">
      <c r="A6" s="25">
        <f t="shared" si="0"/>
        <v>4</v>
      </c>
      <c r="B6" s="25">
        <f t="shared" si="3"/>
        <v>61</v>
      </c>
      <c r="C6" s="25">
        <f t="shared" si="3"/>
        <v>80</v>
      </c>
      <c r="D6" s="25">
        <f t="shared" si="1"/>
        <v>36.869999999999997</v>
      </c>
      <c r="E6" s="25">
        <f t="shared" si="2"/>
        <v>98.32</v>
      </c>
    </row>
    <row r="7" spans="1:5">
      <c r="A7" s="25">
        <f t="shared" si="0"/>
        <v>5</v>
      </c>
      <c r="B7" s="25">
        <f t="shared" si="3"/>
        <v>81</v>
      </c>
      <c r="C7" s="25">
        <f t="shared" si="3"/>
        <v>100</v>
      </c>
      <c r="D7" s="25">
        <f t="shared" si="1"/>
        <v>49.16</v>
      </c>
      <c r="E7" s="25">
        <f t="shared" si="2"/>
        <v>122.89999999999999</v>
      </c>
    </row>
    <row r="8" spans="1:5">
      <c r="A8" s="25">
        <f t="shared" si="0"/>
        <v>6</v>
      </c>
      <c r="B8" s="25">
        <f t="shared" si="3"/>
        <v>101</v>
      </c>
      <c r="C8" s="25">
        <f t="shared" si="3"/>
        <v>120</v>
      </c>
      <c r="D8" s="25">
        <f t="shared" si="1"/>
        <v>61.449999999999996</v>
      </c>
      <c r="E8" s="25">
        <f t="shared" si="2"/>
        <v>147.47999999999999</v>
      </c>
    </row>
    <row r="9" spans="1:5">
      <c r="A9" s="25">
        <f t="shared" si="0"/>
        <v>7</v>
      </c>
      <c r="B9" s="25">
        <f t="shared" si="3"/>
        <v>121</v>
      </c>
      <c r="C9" s="25">
        <f t="shared" si="3"/>
        <v>140</v>
      </c>
      <c r="D9" s="25">
        <f t="shared" si="1"/>
        <v>73.739999999999995</v>
      </c>
      <c r="E9" s="25">
        <f t="shared" si="2"/>
        <v>172.06</v>
      </c>
    </row>
    <row r="10" spans="1:5">
      <c r="A10" s="25">
        <f t="shared" si="0"/>
        <v>8</v>
      </c>
      <c r="B10" s="25">
        <f t="shared" si="3"/>
        <v>141</v>
      </c>
      <c r="C10" s="25">
        <f t="shared" si="3"/>
        <v>160</v>
      </c>
      <c r="D10" s="25">
        <f t="shared" si="1"/>
        <v>86.03</v>
      </c>
      <c r="E10" s="25">
        <f t="shared" si="2"/>
        <v>196.64</v>
      </c>
    </row>
    <row r="11" spans="1:5">
      <c r="A11" s="25">
        <f t="shared" si="0"/>
        <v>9</v>
      </c>
      <c r="B11" s="25">
        <f t="shared" si="3"/>
        <v>161</v>
      </c>
      <c r="C11" s="25">
        <f t="shared" si="3"/>
        <v>180</v>
      </c>
      <c r="D11" s="25">
        <f t="shared" si="1"/>
        <v>98.32</v>
      </c>
      <c r="E11" s="25">
        <f t="shared" si="2"/>
        <v>221.21999999999997</v>
      </c>
    </row>
    <row r="12" spans="1:5">
      <c r="A12" s="25">
        <f t="shared" si="0"/>
        <v>10</v>
      </c>
      <c r="B12" s="25">
        <f t="shared" si="3"/>
        <v>181</v>
      </c>
      <c r="C12" s="25">
        <f t="shared" si="3"/>
        <v>200</v>
      </c>
      <c r="D12" s="25">
        <f t="shared" si="1"/>
        <v>110.60999999999999</v>
      </c>
      <c r="E12" s="25">
        <f t="shared" si="2"/>
        <v>245.79999999999998</v>
      </c>
    </row>
    <row r="13" spans="1:5">
      <c r="A13" s="25">
        <f t="shared" si="0"/>
        <v>11</v>
      </c>
      <c r="B13" s="25">
        <f t="shared" si="3"/>
        <v>201</v>
      </c>
      <c r="C13" s="25">
        <f t="shared" si="3"/>
        <v>220</v>
      </c>
      <c r="D13" s="25">
        <f t="shared" si="1"/>
        <v>122.89999999999999</v>
      </c>
      <c r="E13" s="25">
        <f t="shared" si="2"/>
        <v>270.38</v>
      </c>
    </row>
    <row r="14" spans="1:5">
      <c r="A14" s="26">
        <f t="shared" si="0"/>
        <v>12</v>
      </c>
      <c r="B14" s="26">
        <f t="shared" si="3"/>
        <v>221</v>
      </c>
      <c r="C14" s="26">
        <f t="shared" si="3"/>
        <v>240</v>
      </c>
      <c r="D14" s="26">
        <f t="shared" si="1"/>
        <v>135.19</v>
      </c>
      <c r="E14" s="26">
        <f t="shared" si="2"/>
        <v>294.95999999999998</v>
      </c>
    </row>
    <row r="15" spans="1:5">
      <c r="A15" s="26">
        <f t="shared" si="0"/>
        <v>13</v>
      </c>
      <c r="B15" s="26">
        <f t="shared" si="3"/>
        <v>241</v>
      </c>
      <c r="C15" s="26">
        <f t="shared" si="3"/>
        <v>260</v>
      </c>
      <c r="D15" s="26">
        <f t="shared" si="1"/>
        <v>147.47999999999999</v>
      </c>
      <c r="E15" s="26">
        <f t="shared" si="2"/>
        <v>319.53999999999996</v>
      </c>
    </row>
    <row r="16" spans="1:5">
      <c r="A16" s="26">
        <f t="shared" si="0"/>
        <v>14</v>
      </c>
      <c r="B16" s="26">
        <f t="shared" si="3"/>
        <v>261</v>
      </c>
      <c r="C16" s="26">
        <f t="shared" si="3"/>
        <v>280</v>
      </c>
      <c r="D16" s="26">
        <f t="shared" si="1"/>
        <v>159.76999999999998</v>
      </c>
      <c r="E16" s="26">
        <f t="shared" si="2"/>
        <v>344.12</v>
      </c>
    </row>
    <row r="17" spans="1:5">
      <c r="A17" s="26">
        <f t="shared" si="0"/>
        <v>15</v>
      </c>
      <c r="B17" s="26">
        <f t="shared" si="3"/>
        <v>281</v>
      </c>
      <c r="C17" s="26">
        <f t="shared" si="3"/>
        <v>300</v>
      </c>
      <c r="D17" s="26">
        <f t="shared" si="1"/>
        <v>172.06</v>
      </c>
      <c r="E17" s="26">
        <f t="shared" si="2"/>
        <v>368.7</v>
      </c>
    </row>
    <row r="18" spans="1:5">
      <c r="A18" s="26">
        <f t="shared" si="0"/>
        <v>16</v>
      </c>
      <c r="B18" s="26">
        <f t="shared" si="3"/>
        <v>301</v>
      </c>
      <c r="C18" s="26">
        <f t="shared" si="3"/>
        <v>320</v>
      </c>
      <c r="D18" s="26">
        <f t="shared" si="1"/>
        <v>184.35</v>
      </c>
      <c r="E18" s="26">
        <f t="shared" si="2"/>
        <v>393.28</v>
      </c>
    </row>
    <row r="19" spans="1:5">
      <c r="A19" s="26">
        <f t="shared" si="0"/>
        <v>17</v>
      </c>
      <c r="B19" s="26">
        <f t="shared" si="3"/>
        <v>321</v>
      </c>
      <c r="C19" s="26">
        <f t="shared" si="3"/>
        <v>340</v>
      </c>
      <c r="D19" s="26">
        <f t="shared" si="1"/>
        <v>196.64</v>
      </c>
      <c r="E19" s="26">
        <f t="shared" si="2"/>
        <v>417.85999999999996</v>
      </c>
    </row>
    <row r="20" spans="1:5">
      <c r="A20" s="26">
        <f t="shared" si="0"/>
        <v>18</v>
      </c>
      <c r="B20" s="26">
        <f t="shared" si="3"/>
        <v>341</v>
      </c>
      <c r="C20" s="26">
        <f t="shared" si="3"/>
        <v>360</v>
      </c>
      <c r="D20" s="26">
        <f t="shared" si="1"/>
        <v>208.92999999999998</v>
      </c>
      <c r="E20" s="26">
        <f t="shared" si="2"/>
        <v>442.43999999999994</v>
      </c>
    </row>
    <row r="21" spans="1:5">
      <c r="A21" s="26">
        <f t="shared" si="0"/>
        <v>19</v>
      </c>
      <c r="B21" s="26">
        <f t="shared" ref="B21:C36" si="4">B20+20</f>
        <v>361</v>
      </c>
      <c r="C21" s="26">
        <f t="shared" si="4"/>
        <v>380</v>
      </c>
      <c r="D21" s="26">
        <f t="shared" si="1"/>
        <v>221.21999999999997</v>
      </c>
      <c r="E21" s="26">
        <f t="shared" si="2"/>
        <v>467.02</v>
      </c>
    </row>
    <row r="22" spans="1:5">
      <c r="A22" s="26">
        <f t="shared" si="0"/>
        <v>20</v>
      </c>
      <c r="B22" s="26">
        <f t="shared" si="4"/>
        <v>381</v>
      </c>
      <c r="C22" s="26">
        <f t="shared" si="4"/>
        <v>400</v>
      </c>
      <c r="D22" s="26">
        <f t="shared" si="1"/>
        <v>233.51</v>
      </c>
      <c r="E22" s="26">
        <f t="shared" si="2"/>
        <v>491.59999999999997</v>
      </c>
    </row>
    <row r="23" spans="1:5">
      <c r="A23" s="26">
        <f t="shared" si="0"/>
        <v>21</v>
      </c>
      <c r="B23" s="26">
        <f t="shared" si="4"/>
        <v>401</v>
      </c>
      <c r="C23" s="26">
        <f t="shared" si="4"/>
        <v>420</v>
      </c>
      <c r="D23" s="26">
        <f t="shared" si="1"/>
        <v>245.79999999999998</v>
      </c>
      <c r="E23" s="26">
        <f t="shared" si="2"/>
        <v>516.17999999999995</v>
      </c>
    </row>
    <row r="24" spans="1:5">
      <c r="A24" s="26">
        <f t="shared" si="0"/>
        <v>22</v>
      </c>
      <c r="B24" s="26">
        <f t="shared" si="4"/>
        <v>421</v>
      </c>
      <c r="C24" s="26">
        <f t="shared" si="4"/>
        <v>440</v>
      </c>
      <c r="D24" s="26">
        <f t="shared" si="1"/>
        <v>258.08999999999997</v>
      </c>
      <c r="E24" s="26">
        <f t="shared" si="2"/>
        <v>540.76</v>
      </c>
    </row>
    <row r="25" spans="1:5">
      <c r="A25" s="26">
        <f t="shared" si="0"/>
        <v>23</v>
      </c>
      <c r="B25" s="26">
        <f t="shared" si="4"/>
        <v>441</v>
      </c>
      <c r="C25" s="26">
        <f t="shared" si="4"/>
        <v>460</v>
      </c>
      <c r="D25" s="26">
        <f t="shared" si="1"/>
        <v>270.38</v>
      </c>
      <c r="E25" s="26">
        <f t="shared" si="2"/>
        <v>565.33999999999992</v>
      </c>
    </row>
    <row r="26" spans="1:5">
      <c r="A26" s="26">
        <f t="shared" si="0"/>
        <v>24</v>
      </c>
      <c r="B26" s="26">
        <f t="shared" si="4"/>
        <v>461</v>
      </c>
      <c r="C26" s="26">
        <f t="shared" si="4"/>
        <v>480</v>
      </c>
      <c r="D26" s="26">
        <f t="shared" si="1"/>
        <v>282.66999999999996</v>
      </c>
      <c r="E26" s="26">
        <f t="shared" si="2"/>
        <v>589.91999999999996</v>
      </c>
    </row>
    <row r="27" spans="1:5">
      <c r="A27" s="26">
        <f t="shared" si="0"/>
        <v>25</v>
      </c>
      <c r="B27" s="26">
        <f t="shared" si="4"/>
        <v>481</v>
      </c>
      <c r="C27" s="26">
        <f t="shared" si="4"/>
        <v>500</v>
      </c>
      <c r="D27" s="26">
        <f t="shared" si="1"/>
        <v>294.95999999999998</v>
      </c>
      <c r="E27" s="26">
        <f t="shared" si="2"/>
        <v>614.5</v>
      </c>
    </row>
    <row r="28" spans="1:5">
      <c r="A28" s="26">
        <f t="shared" si="0"/>
        <v>26</v>
      </c>
      <c r="B28" s="26">
        <f t="shared" si="4"/>
        <v>501</v>
      </c>
      <c r="C28" s="26">
        <f t="shared" si="4"/>
        <v>520</v>
      </c>
      <c r="D28" s="26">
        <f t="shared" si="1"/>
        <v>307.25</v>
      </c>
      <c r="E28" s="26">
        <f t="shared" si="2"/>
        <v>639.07999999999993</v>
      </c>
    </row>
    <row r="29" spans="1:5">
      <c r="A29" s="26">
        <f t="shared" si="0"/>
        <v>27</v>
      </c>
      <c r="B29" s="26">
        <f t="shared" si="4"/>
        <v>521</v>
      </c>
      <c r="C29" s="26">
        <f t="shared" si="4"/>
        <v>540</v>
      </c>
      <c r="D29" s="26">
        <f t="shared" si="1"/>
        <v>319.53999999999996</v>
      </c>
      <c r="E29" s="26">
        <f t="shared" si="2"/>
        <v>663.66</v>
      </c>
    </row>
    <row r="30" spans="1:5">
      <c r="A30" s="26">
        <f t="shared" si="0"/>
        <v>28</v>
      </c>
      <c r="B30" s="26">
        <f t="shared" si="4"/>
        <v>541</v>
      </c>
      <c r="C30" s="26">
        <f t="shared" si="4"/>
        <v>560</v>
      </c>
      <c r="D30" s="26">
        <f t="shared" si="1"/>
        <v>331.83</v>
      </c>
      <c r="E30" s="26">
        <f t="shared" si="2"/>
        <v>688.24</v>
      </c>
    </row>
    <row r="31" spans="1:5">
      <c r="A31" s="26">
        <f t="shared" si="0"/>
        <v>29</v>
      </c>
      <c r="B31" s="26">
        <f t="shared" si="4"/>
        <v>561</v>
      </c>
      <c r="C31" s="26">
        <f t="shared" si="4"/>
        <v>580</v>
      </c>
      <c r="D31" s="26">
        <f t="shared" si="1"/>
        <v>344.12</v>
      </c>
      <c r="E31" s="26">
        <f t="shared" si="2"/>
        <v>712.81999999999994</v>
      </c>
    </row>
    <row r="32" spans="1:5">
      <c r="A32" s="26">
        <f t="shared" si="0"/>
        <v>30</v>
      </c>
      <c r="B32" s="26">
        <f t="shared" si="4"/>
        <v>581</v>
      </c>
      <c r="C32" s="26">
        <f t="shared" si="4"/>
        <v>600</v>
      </c>
      <c r="D32" s="26">
        <f t="shared" si="1"/>
        <v>356.40999999999997</v>
      </c>
      <c r="E32" s="26">
        <f t="shared" si="2"/>
        <v>737.4</v>
      </c>
    </row>
    <row r="33" spans="1:5">
      <c r="A33" s="26">
        <f t="shared" si="0"/>
        <v>31</v>
      </c>
      <c r="B33" s="26">
        <f t="shared" si="4"/>
        <v>601</v>
      </c>
      <c r="C33" s="26">
        <f t="shared" si="4"/>
        <v>620</v>
      </c>
      <c r="D33" s="26">
        <f t="shared" si="1"/>
        <v>368.7</v>
      </c>
      <c r="E33" s="26">
        <f t="shared" si="2"/>
        <v>761.9799999999999</v>
      </c>
    </row>
    <row r="34" spans="1:5">
      <c r="A34" s="26">
        <f t="shared" si="0"/>
        <v>32</v>
      </c>
      <c r="B34" s="26">
        <f t="shared" si="4"/>
        <v>621</v>
      </c>
      <c r="C34" s="26">
        <f t="shared" si="4"/>
        <v>640</v>
      </c>
      <c r="D34" s="26">
        <f t="shared" si="1"/>
        <v>380.98999999999995</v>
      </c>
      <c r="E34" s="26">
        <f t="shared" si="2"/>
        <v>786.56</v>
      </c>
    </row>
    <row r="35" spans="1:5">
      <c r="A35" s="26">
        <f t="shared" si="0"/>
        <v>33</v>
      </c>
      <c r="B35" s="26">
        <f t="shared" si="4"/>
        <v>641</v>
      </c>
      <c r="C35" s="26">
        <f t="shared" si="4"/>
        <v>660</v>
      </c>
      <c r="D35" s="26">
        <f t="shared" si="1"/>
        <v>393.28</v>
      </c>
      <c r="E35" s="26">
        <f t="shared" si="2"/>
        <v>811.14</v>
      </c>
    </row>
    <row r="36" spans="1:5">
      <c r="A36" s="26">
        <f t="shared" si="0"/>
        <v>34</v>
      </c>
      <c r="B36" s="26">
        <f t="shared" si="4"/>
        <v>661</v>
      </c>
      <c r="C36" s="26">
        <f t="shared" si="4"/>
        <v>680</v>
      </c>
      <c r="D36" s="26">
        <f t="shared" si="1"/>
        <v>405.57</v>
      </c>
      <c r="E36" s="26">
        <f t="shared" si="2"/>
        <v>835.71999999999991</v>
      </c>
    </row>
    <row r="37" spans="1:5">
      <c r="A37" s="26">
        <f t="shared" si="0"/>
        <v>35</v>
      </c>
      <c r="B37" s="26">
        <f t="shared" ref="B37:C52" si="5">B36+20</f>
        <v>681</v>
      </c>
      <c r="C37" s="26">
        <f t="shared" si="5"/>
        <v>700</v>
      </c>
      <c r="D37" s="26">
        <f t="shared" si="1"/>
        <v>417.85999999999996</v>
      </c>
      <c r="E37" s="26">
        <f t="shared" si="2"/>
        <v>860.3</v>
      </c>
    </row>
    <row r="38" spans="1:5">
      <c r="A38" s="26">
        <f t="shared" si="0"/>
        <v>36</v>
      </c>
      <c r="B38" s="26">
        <f t="shared" si="5"/>
        <v>701</v>
      </c>
      <c r="C38" s="26">
        <f t="shared" si="5"/>
        <v>720</v>
      </c>
      <c r="D38" s="26">
        <f t="shared" si="1"/>
        <v>430.15</v>
      </c>
      <c r="E38" s="26">
        <f t="shared" si="2"/>
        <v>884.87999999999988</v>
      </c>
    </row>
    <row r="39" spans="1:5">
      <c r="A39" s="26">
        <f t="shared" si="0"/>
        <v>37</v>
      </c>
      <c r="B39" s="26">
        <f t="shared" si="5"/>
        <v>721</v>
      </c>
      <c r="C39" s="26">
        <f t="shared" si="5"/>
        <v>740</v>
      </c>
      <c r="D39" s="26">
        <f t="shared" si="1"/>
        <v>442.43999999999994</v>
      </c>
      <c r="E39" s="26">
        <f t="shared" si="2"/>
        <v>909.45999999999992</v>
      </c>
    </row>
    <row r="40" spans="1:5">
      <c r="A40" s="26">
        <f t="shared" si="0"/>
        <v>38</v>
      </c>
      <c r="B40" s="26">
        <f t="shared" si="5"/>
        <v>741</v>
      </c>
      <c r="C40" s="26">
        <f t="shared" si="5"/>
        <v>760</v>
      </c>
      <c r="D40" s="26">
        <f t="shared" si="1"/>
        <v>454.72999999999996</v>
      </c>
      <c r="E40" s="26">
        <f t="shared" si="2"/>
        <v>934.04</v>
      </c>
    </row>
    <row r="41" spans="1:5">
      <c r="A41" s="26">
        <f t="shared" si="0"/>
        <v>39</v>
      </c>
      <c r="B41" s="26">
        <f t="shared" si="5"/>
        <v>761</v>
      </c>
      <c r="C41" s="26">
        <f t="shared" si="5"/>
        <v>780</v>
      </c>
      <c r="D41" s="26">
        <f t="shared" si="1"/>
        <v>467.02</v>
      </c>
      <c r="E41" s="26">
        <f t="shared" si="2"/>
        <v>958.61999999999989</v>
      </c>
    </row>
    <row r="42" spans="1:5">
      <c r="A42" s="26">
        <f t="shared" si="0"/>
        <v>40</v>
      </c>
      <c r="B42" s="26">
        <f t="shared" si="5"/>
        <v>781</v>
      </c>
      <c r="C42" s="26">
        <f t="shared" si="5"/>
        <v>800</v>
      </c>
      <c r="D42" s="26">
        <f t="shared" si="1"/>
        <v>479.30999999999995</v>
      </c>
      <c r="E42" s="26">
        <f t="shared" si="2"/>
        <v>983.19999999999993</v>
      </c>
    </row>
    <row r="43" spans="1:5">
      <c r="A43" s="26">
        <f t="shared" si="0"/>
        <v>41</v>
      </c>
      <c r="B43" s="26">
        <f t="shared" si="5"/>
        <v>801</v>
      </c>
      <c r="C43" s="26">
        <f t="shared" si="5"/>
        <v>820</v>
      </c>
      <c r="D43" s="26">
        <f t="shared" si="1"/>
        <v>491.59999999999997</v>
      </c>
      <c r="E43" s="26">
        <f t="shared" si="2"/>
        <v>1007.78</v>
      </c>
    </row>
    <row r="44" spans="1:5">
      <c r="A44" s="26">
        <f t="shared" si="0"/>
        <v>42</v>
      </c>
      <c r="B44" s="26">
        <f t="shared" si="5"/>
        <v>821</v>
      </c>
      <c r="C44" s="26">
        <f t="shared" si="5"/>
        <v>840</v>
      </c>
      <c r="D44" s="26">
        <f t="shared" si="1"/>
        <v>503.89</v>
      </c>
      <c r="E44" s="26">
        <f t="shared" si="2"/>
        <v>1032.3599999999999</v>
      </c>
    </row>
    <row r="45" spans="1:5">
      <c r="A45" s="26">
        <f t="shared" si="0"/>
        <v>43</v>
      </c>
      <c r="B45" s="26">
        <f t="shared" si="5"/>
        <v>841</v>
      </c>
      <c r="C45" s="26">
        <f t="shared" si="5"/>
        <v>860</v>
      </c>
      <c r="D45" s="26">
        <f t="shared" si="1"/>
        <v>516.17999999999995</v>
      </c>
      <c r="E45" s="26">
        <f t="shared" si="2"/>
        <v>1056.9399999999998</v>
      </c>
    </row>
    <row r="46" spans="1:5">
      <c r="A46" s="26">
        <f t="shared" si="0"/>
        <v>44</v>
      </c>
      <c r="B46" s="26">
        <f t="shared" si="5"/>
        <v>861</v>
      </c>
      <c r="C46" s="26">
        <f t="shared" si="5"/>
        <v>880</v>
      </c>
      <c r="D46" s="26">
        <f t="shared" si="1"/>
        <v>528.46999999999991</v>
      </c>
      <c r="E46" s="26">
        <f t="shared" si="2"/>
        <v>1081.52</v>
      </c>
    </row>
    <row r="47" spans="1:5">
      <c r="A47" s="26">
        <f t="shared" si="0"/>
        <v>45</v>
      </c>
      <c r="B47" s="26">
        <f t="shared" si="5"/>
        <v>881</v>
      </c>
      <c r="C47" s="26">
        <f t="shared" si="5"/>
        <v>900</v>
      </c>
      <c r="D47" s="26">
        <f t="shared" si="1"/>
        <v>540.76</v>
      </c>
      <c r="E47" s="26">
        <f t="shared" si="2"/>
        <v>1106.0999999999999</v>
      </c>
    </row>
    <row r="48" spans="1:5">
      <c r="A48" s="26">
        <f t="shared" si="0"/>
        <v>46</v>
      </c>
      <c r="B48" s="26">
        <f t="shared" si="5"/>
        <v>901</v>
      </c>
      <c r="C48" s="26">
        <f t="shared" si="5"/>
        <v>920</v>
      </c>
      <c r="D48" s="26">
        <f t="shared" si="1"/>
        <v>553.04999999999995</v>
      </c>
      <c r="E48" s="26">
        <f t="shared" si="2"/>
        <v>1130.6799999999998</v>
      </c>
    </row>
    <row r="49" spans="1:5">
      <c r="A49" s="26">
        <f t="shared" si="0"/>
        <v>47</v>
      </c>
      <c r="B49" s="26">
        <f t="shared" si="5"/>
        <v>921</v>
      </c>
      <c r="C49" s="26">
        <f t="shared" si="5"/>
        <v>940</v>
      </c>
      <c r="D49" s="26">
        <f t="shared" si="1"/>
        <v>565.33999999999992</v>
      </c>
      <c r="E49" s="26">
        <f t="shared" si="2"/>
        <v>1155.26</v>
      </c>
    </row>
    <row r="50" spans="1:5">
      <c r="A50" s="26">
        <f t="shared" si="0"/>
        <v>48</v>
      </c>
      <c r="B50" s="26">
        <f t="shared" si="5"/>
        <v>941</v>
      </c>
      <c r="C50" s="26">
        <f t="shared" si="5"/>
        <v>960</v>
      </c>
      <c r="D50" s="26">
        <f t="shared" si="1"/>
        <v>577.63</v>
      </c>
      <c r="E50" s="26">
        <f t="shared" si="2"/>
        <v>1179.8399999999999</v>
      </c>
    </row>
    <row r="51" spans="1:5">
      <c r="A51" s="26">
        <f t="shared" si="0"/>
        <v>49</v>
      </c>
      <c r="B51" s="26">
        <f t="shared" si="5"/>
        <v>961</v>
      </c>
      <c r="C51" s="26">
        <f t="shared" si="5"/>
        <v>980</v>
      </c>
      <c r="D51" s="26">
        <f t="shared" si="1"/>
        <v>589.91999999999996</v>
      </c>
      <c r="E51" s="26">
        <f t="shared" si="2"/>
        <v>1204.4199999999998</v>
      </c>
    </row>
    <row r="52" spans="1:5">
      <c r="A52" s="26">
        <f t="shared" si="0"/>
        <v>50</v>
      </c>
      <c r="B52" s="26">
        <f t="shared" si="5"/>
        <v>981</v>
      </c>
      <c r="C52" s="26">
        <f t="shared" si="5"/>
        <v>1000</v>
      </c>
      <c r="D52" s="26">
        <f t="shared" si="1"/>
        <v>602.20999999999992</v>
      </c>
      <c r="E52" s="26">
        <f t="shared" si="2"/>
        <v>1229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数值规划</vt:lpstr>
      <vt:lpstr>视频广告需求</vt:lpstr>
      <vt:lpstr>地图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2018-01-30T14:04:26Z</dcterms:modified>
</cp:coreProperties>
</file>