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ori\Documents\"/>
    </mc:Choice>
  </mc:AlternateContent>
  <xr:revisionPtr revIDLastSave="0" documentId="13_ncr:1_{54313EF0-8604-4D8C-8B3B-C4C6688A7E69}" xr6:coauthVersionLast="45" xr6:coauthVersionMax="45" xr10:uidLastSave="{00000000-0000-0000-0000-000000000000}"/>
  <bookViews>
    <workbookView xWindow="-120" yWindow="-120" windowWidth="24240" windowHeight="13140" tabRatio="874" xr2:uid="{D45538D9-DD56-4E2F-A19F-485E6EFAA5A8}"/>
  </bookViews>
  <sheets>
    <sheet name="Summary (2)" sheetId="17" r:id="rId1"/>
    <sheet name="Summary (in Thousands)" sheetId="18" r:id="rId2"/>
    <sheet name="Comparison" sheetId="1" r:id="rId3"/>
    <sheet name="Analysis-Match_everything" sheetId="5" r:id="rId4"/>
    <sheet name="Analysis-Match_anything" sheetId="28" r:id="rId5"/>
    <sheet name="Analysis-Match_nothing" sheetId="11" r:id="rId6"/>
    <sheet name="Analysis-Match_exceptMarket" sheetId="7" r:id="rId7"/>
    <sheet name="Analysis-Match_includeMarket" sheetId="20" r:id="rId8"/>
    <sheet name="Analysis-Match_onlyMarket" sheetId="12" r:id="rId9"/>
    <sheet name="Analysis-Match_notMarket" sheetId="19" r:id="rId10"/>
    <sheet name="Analysis-Match_exceptYear" sheetId="8" r:id="rId11"/>
    <sheet name="Analysis-Match_includeYear" sheetId="21" r:id="rId12"/>
    <sheet name="Analysis-Match_onlyYear" sheetId="13" r:id="rId13"/>
    <sheet name="Analysis-Match_notYear" sheetId="22" r:id="rId14"/>
    <sheet name="Analysis-Match_exceptTrim" sheetId="9" r:id="rId15"/>
    <sheet name="Analysis-Match_includeTrim" sheetId="23" r:id="rId16"/>
    <sheet name="Analysis-Match_onlyTrim" sheetId="14" r:id="rId17"/>
    <sheet name="Analysis-Match_notTrim" sheetId="24" r:id="rId18"/>
    <sheet name="Analysis-Match_exceptTrans" sheetId="10" r:id="rId19"/>
    <sheet name="Analysis-Match_includeTrans" sheetId="25" r:id="rId20"/>
    <sheet name="Analysis-Match_onlyTrans" sheetId="15" r:id="rId21"/>
    <sheet name="Analysis-Match_notTrans" sheetId="26" r:id="rId22"/>
    <sheet name="Summary" sheetId="16" r:id="rId23"/>
  </sheets>
  <definedNames>
    <definedName name="_xlcn.WorksheetConnection_Book1Results1" hidden="1">Results[]</definedName>
  </definedNames>
  <calcPr calcId="191029"/>
  <pivotCaches>
    <pivotCache cacheId="0" r:id="rId24"/>
    <pivotCache cacheId="1" r:id="rId25"/>
    <pivotCache cacheId="2" r:id="rId26"/>
    <pivotCache cacheId="3" r:id="rId27"/>
    <pivotCache cacheId="4" r:id="rId28"/>
    <pivotCache cacheId="6" r:id="rId29"/>
    <pivotCache cacheId="7" r:id="rId30"/>
    <pivotCache cacheId="8" r:id="rId31"/>
    <pivotCache cacheId="9" r:id="rId32"/>
    <pivotCache cacheId="28" r:id="rId33"/>
    <pivotCache cacheId="38" r:id="rId34"/>
    <pivotCache cacheId="48" r:id="rId35"/>
    <pivotCache cacheId="52" r:id="rId36"/>
    <pivotCache cacheId="68" r:id="rId37"/>
    <pivotCache cacheId="72" r:id="rId38"/>
    <pivotCache cacheId="82" r:id="rId39"/>
    <pivotCache cacheId="86" r:id="rId40"/>
    <pivotCache cacheId="88" r:id="rId41"/>
    <pivotCache cacheId="100" r:id="rId4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" name="Results" connection="WorksheetConnection_Book1!Resul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R272" i="17" l="1"/>
  <c r="IQ272" i="17"/>
  <c r="IP272" i="17"/>
  <c r="IR271" i="17"/>
  <c r="IQ271" i="17"/>
  <c r="IP271" i="17"/>
  <c r="IR270" i="17"/>
  <c r="IQ270" i="17"/>
  <c r="IP270" i="17"/>
  <c r="IP276" i="17" s="1"/>
  <c r="IR269" i="17"/>
  <c r="IR267" i="17" s="1"/>
  <c r="IQ269" i="17"/>
  <c r="IQ267" i="17" s="1"/>
  <c r="IP269" i="17"/>
  <c r="IR268" i="17"/>
  <c r="IQ268" i="17"/>
  <c r="IP268" i="17"/>
  <c r="IP267" i="17"/>
  <c r="IR259" i="17"/>
  <c r="IQ259" i="17"/>
  <c r="IP259" i="17"/>
  <c r="IP261" i="17"/>
  <c r="IQ261" i="17"/>
  <c r="IR261" i="17"/>
  <c r="IP262" i="17"/>
  <c r="IQ262" i="17"/>
  <c r="IR262" i="17"/>
  <c r="IP263" i="17"/>
  <c r="IQ263" i="17"/>
  <c r="IR263" i="17"/>
  <c r="IP264" i="17"/>
  <c r="IQ264" i="17"/>
  <c r="IR264" i="17"/>
  <c r="IQ260" i="17"/>
  <c r="IR260" i="17"/>
  <c r="IP260" i="17"/>
  <c r="IR251" i="17"/>
  <c r="IQ251" i="17"/>
  <c r="IP251" i="17"/>
  <c r="IQ252" i="17"/>
  <c r="IR252" i="17"/>
  <c r="IQ253" i="17"/>
  <c r="IR253" i="17"/>
  <c r="IQ254" i="17"/>
  <c r="IR254" i="17"/>
  <c r="IQ255" i="17"/>
  <c r="IR255" i="17"/>
  <c r="IQ256" i="17"/>
  <c r="IR256" i="17"/>
  <c r="IP253" i="17"/>
  <c r="IP254" i="17"/>
  <c r="IP255" i="17"/>
  <c r="IP256" i="17"/>
  <c r="IP252" i="17"/>
  <c r="HH208" i="17"/>
  <c r="HG208" i="17"/>
  <c r="GY208" i="17"/>
  <c r="GX208" i="17"/>
  <c r="HH207" i="17"/>
  <c r="HG207" i="17"/>
  <c r="GY207" i="17"/>
  <c r="GX207" i="17"/>
  <c r="HH206" i="17"/>
  <c r="HG206" i="17"/>
  <c r="GY206" i="17"/>
  <c r="GX206" i="17"/>
  <c r="HH205" i="17"/>
  <c r="HH204" i="17" s="1"/>
  <c r="HG205" i="17"/>
  <c r="HG204" i="17" s="1"/>
  <c r="GY205" i="17"/>
  <c r="GX205" i="17"/>
  <c r="GX204" i="17" s="1"/>
  <c r="GY204" i="17"/>
  <c r="HH194" i="17"/>
  <c r="HG194" i="17"/>
  <c r="HY194" i="17" s="1"/>
  <c r="GY194" i="17"/>
  <c r="GX194" i="17"/>
  <c r="HF181" i="17"/>
  <c r="GW181" i="17"/>
  <c r="HF168" i="17"/>
  <c r="GW168" i="17"/>
  <c r="HF155" i="17"/>
  <c r="GW155" i="17"/>
  <c r="HF142" i="17"/>
  <c r="HF207" i="17" s="1"/>
  <c r="GW142" i="17"/>
  <c r="GW207" i="17" s="1"/>
  <c r="HH78" i="17"/>
  <c r="HG78" i="17"/>
  <c r="HH77" i="17"/>
  <c r="HG77" i="17"/>
  <c r="HH76" i="17"/>
  <c r="HG76" i="17"/>
  <c r="HH75" i="17"/>
  <c r="HH74" i="17" s="1"/>
  <c r="HG75" i="17"/>
  <c r="HG74" i="17"/>
  <c r="HH64" i="17"/>
  <c r="HG64" i="17"/>
  <c r="HY64" i="17" s="1"/>
  <c r="HF51" i="17"/>
  <c r="HF38" i="17"/>
  <c r="HF25" i="17"/>
  <c r="HF12" i="17"/>
  <c r="HF78" i="17" s="1"/>
  <c r="FO208" i="17"/>
  <c r="FN208" i="17"/>
  <c r="FM208" i="17"/>
  <c r="FO207" i="17"/>
  <c r="FN207" i="17"/>
  <c r="FM207" i="17"/>
  <c r="FO206" i="17"/>
  <c r="FN206" i="17"/>
  <c r="FM206" i="17"/>
  <c r="FO205" i="17"/>
  <c r="FO204" i="17" s="1"/>
  <c r="FN205" i="17"/>
  <c r="FN204" i="17" s="1"/>
  <c r="FM205" i="17"/>
  <c r="FM204" i="17" s="1"/>
  <c r="FO194" i="17"/>
  <c r="GP194" i="17" s="1"/>
  <c r="FN194" i="17"/>
  <c r="FM194" i="17"/>
  <c r="GN194" i="17" s="1"/>
  <c r="FX78" i="17"/>
  <c r="FW78" i="17"/>
  <c r="FV78" i="17"/>
  <c r="FX77" i="17"/>
  <c r="FW77" i="17"/>
  <c r="FV77" i="17"/>
  <c r="FX76" i="17"/>
  <c r="FW76" i="17"/>
  <c r="FV76" i="17"/>
  <c r="FX75" i="17"/>
  <c r="FX74" i="17" s="1"/>
  <c r="FW75" i="17"/>
  <c r="FW74" i="17" s="1"/>
  <c r="FV75" i="17"/>
  <c r="FV74" i="17" s="1"/>
  <c r="FX64" i="17"/>
  <c r="GP64" i="17" s="1"/>
  <c r="FW64" i="17"/>
  <c r="GO64" i="17" s="1"/>
  <c r="GO77" i="17" s="1"/>
  <c r="FV64" i="17"/>
  <c r="FX208" i="17"/>
  <c r="FW208" i="17"/>
  <c r="FV208" i="17"/>
  <c r="FX205" i="17"/>
  <c r="FX207" i="17" s="1"/>
  <c r="FW205" i="17"/>
  <c r="FW207" i="17" s="1"/>
  <c r="FV205" i="17"/>
  <c r="FV207" i="17" s="1"/>
  <c r="FX204" i="17"/>
  <c r="FW204" i="17"/>
  <c r="FV204" i="17"/>
  <c r="GO194" i="17"/>
  <c r="HZ182" i="17"/>
  <c r="HY182" i="17"/>
  <c r="GP182" i="17"/>
  <c r="GO182" i="17"/>
  <c r="GN182" i="17"/>
  <c r="HZ181" i="17"/>
  <c r="HY181" i="17"/>
  <c r="HQ181" i="17"/>
  <c r="HP181" i="17"/>
  <c r="GP181" i="17"/>
  <c r="GO181" i="17"/>
  <c r="GN181" i="17"/>
  <c r="GG181" i="17"/>
  <c r="GF181" i="17"/>
  <c r="GE181" i="17"/>
  <c r="HZ180" i="17"/>
  <c r="HY180" i="17"/>
  <c r="GP180" i="17"/>
  <c r="GO180" i="17"/>
  <c r="GN180" i="17"/>
  <c r="HZ179" i="17"/>
  <c r="HY179" i="17"/>
  <c r="GP179" i="17"/>
  <c r="GO179" i="17"/>
  <c r="GN179" i="17"/>
  <c r="HZ169" i="17"/>
  <c r="HY169" i="17"/>
  <c r="GP169" i="17"/>
  <c r="GO169" i="17"/>
  <c r="GN169" i="17"/>
  <c r="HZ168" i="17"/>
  <c r="HY168" i="17"/>
  <c r="HQ168" i="17"/>
  <c r="HP168" i="17"/>
  <c r="GP168" i="17"/>
  <c r="GO168" i="17"/>
  <c r="GN168" i="17"/>
  <c r="GG168" i="17"/>
  <c r="GF168" i="17"/>
  <c r="GE168" i="17"/>
  <c r="HZ167" i="17"/>
  <c r="HY167" i="17"/>
  <c r="GP167" i="17"/>
  <c r="GO167" i="17"/>
  <c r="GN167" i="17"/>
  <c r="HZ166" i="17"/>
  <c r="HZ165" i="17" s="1"/>
  <c r="HY166" i="17"/>
  <c r="HY165" i="17" s="1"/>
  <c r="GP166" i="17"/>
  <c r="GO166" i="17"/>
  <c r="GN166" i="17"/>
  <c r="HZ156" i="17"/>
  <c r="HY156" i="17"/>
  <c r="GP156" i="17"/>
  <c r="GO156" i="17"/>
  <c r="GN156" i="17"/>
  <c r="HZ155" i="17"/>
  <c r="HY155" i="17"/>
  <c r="HQ155" i="17"/>
  <c r="HP155" i="17"/>
  <c r="HO155" i="17"/>
  <c r="GP155" i="17"/>
  <c r="GO155" i="17"/>
  <c r="GN155" i="17"/>
  <c r="GG155" i="17"/>
  <c r="GF155" i="17"/>
  <c r="GE155" i="17"/>
  <c r="HZ154" i="17"/>
  <c r="HY154" i="17"/>
  <c r="GP154" i="17"/>
  <c r="GO154" i="17"/>
  <c r="GN154" i="17"/>
  <c r="HZ153" i="17"/>
  <c r="HZ152" i="17" s="1"/>
  <c r="HY153" i="17"/>
  <c r="GP153" i="17"/>
  <c r="GO153" i="17"/>
  <c r="GN153" i="17"/>
  <c r="HZ143" i="17"/>
  <c r="HY143" i="17"/>
  <c r="GP143" i="17"/>
  <c r="GO143" i="17"/>
  <c r="GN143" i="17"/>
  <c r="HZ142" i="17"/>
  <c r="HY142" i="17"/>
  <c r="HQ142" i="17"/>
  <c r="HP142" i="17"/>
  <c r="GP142" i="17"/>
  <c r="GO142" i="17"/>
  <c r="GN142" i="17"/>
  <c r="GG142" i="17"/>
  <c r="GF142" i="17"/>
  <c r="GE142" i="17"/>
  <c r="HZ141" i="17"/>
  <c r="HY141" i="17"/>
  <c r="GP141" i="17"/>
  <c r="GO141" i="17"/>
  <c r="GN141" i="17"/>
  <c r="HZ140" i="17"/>
  <c r="HZ139" i="17" s="1"/>
  <c r="HY140" i="17"/>
  <c r="GP140" i="17"/>
  <c r="GP229" i="17" s="1"/>
  <c r="GO140" i="17"/>
  <c r="GN140" i="17"/>
  <c r="GY78" i="17"/>
  <c r="GX78" i="17"/>
  <c r="FO78" i="17"/>
  <c r="FN78" i="17"/>
  <c r="FM78" i="17"/>
  <c r="GY77" i="17"/>
  <c r="GX77" i="17"/>
  <c r="FO77" i="17"/>
  <c r="FN77" i="17"/>
  <c r="FM77" i="17"/>
  <c r="GY76" i="17"/>
  <c r="GX76" i="17"/>
  <c r="FO76" i="17"/>
  <c r="FN76" i="17"/>
  <c r="FM76" i="17"/>
  <c r="GY75" i="17"/>
  <c r="GX75" i="17"/>
  <c r="FO75" i="17"/>
  <c r="FN75" i="17"/>
  <c r="FM75" i="17"/>
  <c r="GY74" i="17"/>
  <c r="GX74" i="17"/>
  <c r="FN74" i="17"/>
  <c r="FM74" i="17"/>
  <c r="GY64" i="17"/>
  <c r="GX64" i="17"/>
  <c r="FO64" i="17"/>
  <c r="FN64" i="17"/>
  <c r="FM64" i="17"/>
  <c r="GN64" i="17" s="1"/>
  <c r="HZ52" i="17"/>
  <c r="HY52" i="17"/>
  <c r="GP52" i="17"/>
  <c r="GP48" i="17" s="1"/>
  <c r="GO52" i="17"/>
  <c r="GN52" i="17"/>
  <c r="HZ51" i="17"/>
  <c r="HY51" i="17"/>
  <c r="HQ51" i="17"/>
  <c r="HP51" i="17"/>
  <c r="GW51" i="17"/>
  <c r="GP51" i="17"/>
  <c r="GO51" i="17"/>
  <c r="GN51" i="17"/>
  <c r="GG51" i="17"/>
  <c r="GF51" i="17"/>
  <c r="GE51" i="17"/>
  <c r="HZ50" i="17"/>
  <c r="HY50" i="17"/>
  <c r="GP50" i="17"/>
  <c r="GO50" i="17"/>
  <c r="GN50" i="17"/>
  <c r="HZ49" i="17"/>
  <c r="HY49" i="17"/>
  <c r="HY48" i="17" s="1"/>
  <c r="GP49" i="17"/>
  <c r="GO49" i="17"/>
  <c r="GN49" i="17"/>
  <c r="GN48" i="17" s="1"/>
  <c r="HZ39" i="17"/>
  <c r="HY39" i="17"/>
  <c r="GP39" i="17"/>
  <c r="GO39" i="17"/>
  <c r="GN39" i="17"/>
  <c r="HZ38" i="17"/>
  <c r="HY38" i="17"/>
  <c r="HQ38" i="17"/>
  <c r="HP38" i="17"/>
  <c r="GW38" i="17"/>
  <c r="GP38" i="17"/>
  <c r="GO38" i="17"/>
  <c r="GN38" i="17"/>
  <c r="GG38" i="17"/>
  <c r="GF38" i="17"/>
  <c r="GE38" i="17"/>
  <c r="HZ37" i="17"/>
  <c r="HY37" i="17"/>
  <c r="GP37" i="17"/>
  <c r="GO37" i="17"/>
  <c r="GN37" i="17"/>
  <c r="HZ36" i="17"/>
  <c r="HZ35" i="17" s="1"/>
  <c r="HY36" i="17"/>
  <c r="GP36" i="17"/>
  <c r="GO36" i="17"/>
  <c r="GN36" i="17"/>
  <c r="GN35" i="17" s="1"/>
  <c r="HZ26" i="17"/>
  <c r="HZ22" i="17" s="1"/>
  <c r="HY26" i="17"/>
  <c r="GP26" i="17"/>
  <c r="GO26" i="17"/>
  <c r="GN26" i="17"/>
  <c r="HZ25" i="17"/>
  <c r="HY25" i="17"/>
  <c r="HQ25" i="17"/>
  <c r="HP25" i="17"/>
  <c r="GW25" i="17"/>
  <c r="GP25" i="17"/>
  <c r="GO25" i="17"/>
  <c r="GN25" i="17"/>
  <c r="GG25" i="17"/>
  <c r="GF25" i="17"/>
  <c r="GE25" i="17"/>
  <c r="HZ24" i="17"/>
  <c r="HY24" i="17"/>
  <c r="GP24" i="17"/>
  <c r="GO24" i="17"/>
  <c r="GN24" i="17"/>
  <c r="HZ23" i="17"/>
  <c r="HY23" i="17"/>
  <c r="HY22" i="17" s="1"/>
  <c r="GP23" i="17"/>
  <c r="GO23" i="17"/>
  <c r="GN23" i="17"/>
  <c r="HZ13" i="17"/>
  <c r="HY13" i="17"/>
  <c r="HY94" i="17" s="1"/>
  <c r="GP13" i="17"/>
  <c r="GO13" i="17"/>
  <c r="GO102" i="17" s="1"/>
  <c r="GN13" i="17"/>
  <c r="HZ12" i="17"/>
  <c r="HY12" i="17"/>
  <c r="HQ12" i="17"/>
  <c r="HP12" i="17"/>
  <c r="GW12" i="17"/>
  <c r="GP12" i="17"/>
  <c r="GO12" i="17"/>
  <c r="GN12" i="17"/>
  <c r="GN85" i="17" s="1"/>
  <c r="GG12" i="17"/>
  <c r="GF12" i="17"/>
  <c r="GF77" i="17" s="1"/>
  <c r="GE12" i="17"/>
  <c r="GE77" i="17" s="1"/>
  <c r="HZ11" i="17"/>
  <c r="HY11" i="17"/>
  <c r="HY84" i="17" s="1"/>
  <c r="GP11" i="17"/>
  <c r="GO11" i="17"/>
  <c r="GN11" i="17"/>
  <c r="HZ10" i="17"/>
  <c r="HZ9" i="17" s="1"/>
  <c r="HY10" i="17"/>
  <c r="GP10" i="17"/>
  <c r="GO10" i="17"/>
  <c r="GN10" i="17"/>
  <c r="GP9" i="17"/>
  <c r="EE78" i="17"/>
  <c r="ED78" i="17"/>
  <c r="EE77" i="17"/>
  <c r="ED77" i="17"/>
  <c r="EE76" i="17"/>
  <c r="ED76" i="17"/>
  <c r="EE75" i="17"/>
  <c r="EE74" i="17" s="1"/>
  <c r="ED75" i="17"/>
  <c r="ED74" i="17" s="1"/>
  <c r="EE64" i="17"/>
  <c r="ED64" i="17"/>
  <c r="EC51" i="17"/>
  <c r="EC38" i="17"/>
  <c r="EC78" i="17" s="1"/>
  <c r="EC25" i="17"/>
  <c r="EC12" i="17"/>
  <c r="EC76" i="17" s="1"/>
  <c r="CU78" i="17"/>
  <c r="CT78" i="17"/>
  <c r="CS78" i="17"/>
  <c r="CU77" i="17"/>
  <c r="CU76" i="17"/>
  <c r="CT76" i="17"/>
  <c r="CU75" i="17"/>
  <c r="CT75" i="17"/>
  <c r="CT77" i="17" s="1"/>
  <c r="CS75" i="17"/>
  <c r="CS76" i="17" s="1"/>
  <c r="CU74" i="17"/>
  <c r="EE208" i="17"/>
  <c r="ED208" i="17"/>
  <c r="EE207" i="17"/>
  <c r="ED207" i="17"/>
  <c r="EE206" i="17"/>
  <c r="ED206" i="17"/>
  <c r="EE205" i="17"/>
  <c r="ED205" i="17"/>
  <c r="ED204" i="17" s="1"/>
  <c r="EC205" i="17"/>
  <c r="EE204" i="17"/>
  <c r="EE194" i="17"/>
  <c r="ED194" i="17"/>
  <c r="EC181" i="17"/>
  <c r="EC168" i="17"/>
  <c r="EC155" i="17"/>
  <c r="EC142" i="17"/>
  <c r="EC206" i="17" s="1"/>
  <c r="CU208" i="17"/>
  <c r="CT208" i="17"/>
  <c r="CS208" i="17"/>
  <c r="CU207" i="17"/>
  <c r="CT207" i="17"/>
  <c r="CS207" i="17"/>
  <c r="CU206" i="17"/>
  <c r="CT206" i="17"/>
  <c r="CS206" i="17"/>
  <c r="CU205" i="17"/>
  <c r="CU204" i="17" s="1"/>
  <c r="CT205" i="17"/>
  <c r="CT204" i="17" s="1"/>
  <c r="CS205" i="17"/>
  <c r="CS204" i="17" s="1"/>
  <c r="CU194" i="17"/>
  <c r="CT194" i="17"/>
  <c r="CS194" i="17"/>
  <c r="DV208" i="17"/>
  <c r="DU208" i="17"/>
  <c r="CL208" i="17"/>
  <c r="CK208" i="17"/>
  <c r="CJ208" i="17"/>
  <c r="DV207" i="17"/>
  <c r="DU207" i="17"/>
  <c r="CL207" i="17"/>
  <c r="CK207" i="17"/>
  <c r="CJ207" i="17"/>
  <c r="DV206" i="17"/>
  <c r="DU206" i="17"/>
  <c r="CL206" i="17"/>
  <c r="CK206" i="17"/>
  <c r="CJ206" i="17"/>
  <c r="DV205" i="17"/>
  <c r="DU205" i="17"/>
  <c r="CL205" i="17"/>
  <c r="CK205" i="17"/>
  <c r="CJ205" i="17"/>
  <c r="CJ204" i="17" s="1"/>
  <c r="DU204" i="17"/>
  <c r="CL204" i="17"/>
  <c r="CK204" i="17"/>
  <c r="DV194" i="17"/>
  <c r="DU194" i="17"/>
  <c r="EV194" i="17" s="1"/>
  <c r="DM194" i="17"/>
  <c r="DL194" i="17"/>
  <c r="CL194" i="17"/>
  <c r="CK194" i="17"/>
  <c r="CJ194" i="17"/>
  <c r="DK194" i="17" s="1"/>
  <c r="EW182" i="17"/>
  <c r="EV182" i="17"/>
  <c r="DM182" i="17"/>
  <c r="DL182" i="17"/>
  <c r="DK182" i="17"/>
  <c r="EW181" i="17"/>
  <c r="EV181" i="17"/>
  <c r="EN181" i="17"/>
  <c r="EM181" i="17"/>
  <c r="DT181" i="17"/>
  <c r="EU179" i="17" s="1"/>
  <c r="DM181" i="17"/>
  <c r="DM215" i="17" s="1"/>
  <c r="DL181" i="17"/>
  <c r="DK181" i="17"/>
  <c r="DD181" i="17"/>
  <c r="DC181" i="17"/>
  <c r="DB181" i="17"/>
  <c r="EW180" i="17"/>
  <c r="EV180" i="17"/>
  <c r="DM180" i="17"/>
  <c r="DL180" i="17"/>
  <c r="DK180" i="17"/>
  <c r="EW179" i="17"/>
  <c r="EV179" i="17"/>
  <c r="DM179" i="17"/>
  <c r="DL179" i="17"/>
  <c r="DK179" i="17"/>
  <c r="EW169" i="17"/>
  <c r="EV169" i="17"/>
  <c r="DM169" i="17"/>
  <c r="DL169" i="17"/>
  <c r="DK169" i="17"/>
  <c r="DK165" i="17" s="1"/>
  <c r="EW168" i="17"/>
  <c r="EV168" i="17"/>
  <c r="EN168" i="17"/>
  <c r="EM168" i="17"/>
  <c r="DT168" i="17"/>
  <c r="DM168" i="17"/>
  <c r="DL168" i="17"/>
  <c r="DK168" i="17"/>
  <c r="DD168" i="17"/>
  <c r="DC168" i="17"/>
  <c r="DB168" i="17"/>
  <c r="EW167" i="17"/>
  <c r="EV167" i="17"/>
  <c r="DM167" i="17"/>
  <c r="DL167" i="17"/>
  <c r="DK167" i="17"/>
  <c r="EW166" i="17"/>
  <c r="EV166" i="17"/>
  <c r="DM166" i="17"/>
  <c r="DM165" i="17" s="1"/>
  <c r="DL166" i="17"/>
  <c r="DK166" i="17"/>
  <c r="EW156" i="17"/>
  <c r="EV156" i="17"/>
  <c r="DM156" i="17"/>
  <c r="DL156" i="17"/>
  <c r="DK156" i="17"/>
  <c r="EW155" i="17"/>
  <c r="EV155" i="17"/>
  <c r="EN155" i="17"/>
  <c r="EM155" i="17"/>
  <c r="DT155" i="17"/>
  <c r="DM155" i="17"/>
  <c r="DL155" i="17"/>
  <c r="DK155" i="17"/>
  <c r="DD155" i="17"/>
  <c r="DC155" i="17"/>
  <c r="DB155" i="17"/>
  <c r="EW154" i="17"/>
  <c r="EV154" i="17"/>
  <c r="DM154" i="17"/>
  <c r="DL154" i="17"/>
  <c r="DK154" i="17"/>
  <c r="EW153" i="17"/>
  <c r="EW152" i="17" s="1"/>
  <c r="EV153" i="17"/>
  <c r="DM153" i="17"/>
  <c r="DL153" i="17"/>
  <c r="DL152" i="17" s="1"/>
  <c r="DK153" i="17"/>
  <c r="EW143" i="17"/>
  <c r="EV143" i="17"/>
  <c r="DM143" i="17"/>
  <c r="DL143" i="17"/>
  <c r="DK143" i="17"/>
  <c r="EW142" i="17"/>
  <c r="EV142" i="17"/>
  <c r="EN142" i="17"/>
  <c r="EM142" i="17"/>
  <c r="DT142" i="17"/>
  <c r="DM142" i="17"/>
  <c r="DL142" i="17"/>
  <c r="DL231" i="17" s="1"/>
  <c r="DK142" i="17"/>
  <c r="DD142" i="17"/>
  <c r="DD207" i="17" s="1"/>
  <c r="DC142" i="17"/>
  <c r="DB142" i="17"/>
  <c r="EW141" i="17"/>
  <c r="EV141" i="17"/>
  <c r="DM141" i="17"/>
  <c r="DL141" i="17"/>
  <c r="DK141" i="17"/>
  <c r="EW140" i="17"/>
  <c r="EW139" i="17" s="1"/>
  <c r="EV140" i="17"/>
  <c r="DM140" i="17"/>
  <c r="DL140" i="17"/>
  <c r="DK140" i="17"/>
  <c r="DV78" i="17"/>
  <c r="DU78" i="17"/>
  <c r="CL78" i="17"/>
  <c r="CK78" i="17"/>
  <c r="CJ78" i="17"/>
  <c r="DV77" i="17"/>
  <c r="DU77" i="17"/>
  <c r="CL77" i="17"/>
  <c r="CK77" i="17"/>
  <c r="CJ77" i="17"/>
  <c r="DV76" i="17"/>
  <c r="DU76" i="17"/>
  <c r="CL76" i="17"/>
  <c r="CK76" i="17"/>
  <c r="CJ76" i="17"/>
  <c r="DV75" i="17"/>
  <c r="DV74" i="17" s="1"/>
  <c r="DU75" i="17"/>
  <c r="CL75" i="17"/>
  <c r="CL74" i="17" s="1"/>
  <c r="CK75" i="17"/>
  <c r="CJ75" i="17"/>
  <c r="CK74" i="17"/>
  <c r="CJ74" i="17"/>
  <c r="DV64" i="17"/>
  <c r="EW64" i="17" s="1"/>
  <c r="DU64" i="17"/>
  <c r="EV64" i="17" s="1"/>
  <c r="DL64" i="17"/>
  <c r="CL64" i="17"/>
  <c r="DM64" i="17" s="1"/>
  <c r="CK64" i="17"/>
  <c r="CJ64" i="17"/>
  <c r="DK64" i="17" s="1"/>
  <c r="EW52" i="17"/>
  <c r="EV52" i="17"/>
  <c r="DM52" i="17"/>
  <c r="DL52" i="17"/>
  <c r="DL48" i="17" s="1"/>
  <c r="DK52" i="17"/>
  <c r="EW51" i="17"/>
  <c r="EV51" i="17"/>
  <c r="EN51" i="17"/>
  <c r="EM51" i="17"/>
  <c r="DT51" i="17"/>
  <c r="EU51" i="17" s="1"/>
  <c r="DM51" i="17"/>
  <c r="DL51" i="17"/>
  <c r="DK51" i="17"/>
  <c r="DD51" i="17"/>
  <c r="DC51" i="17"/>
  <c r="DB51" i="17"/>
  <c r="EW50" i="17"/>
  <c r="EV50" i="17"/>
  <c r="DM50" i="17"/>
  <c r="DL50" i="17"/>
  <c r="DK50" i="17"/>
  <c r="EW49" i="17"/>
  <c r="EW48" i="17" s="1"/>
  <c r="EV49" i="17"/>
  <c r="DM49" i="17"/>
  <c r="DL49" i="17"/>
  <c r="DK49" i="17"/>
  <c r="DK48" i="17" s="1"/>
  <c r="DM48" i="17"/>
  <c r="EW39" i="17"/>
  <c r="EV39" i="17"/>
  <c r="DM39" i="17"/>
  <c r="DL39" i="17"/>
  <c r="DK39" i="17"/>
  <c r="EW38" i="17"/>
  <c r="EV38" i="17"/>
  <c r="EN38" i="17"/>
  <c r="EM38" i="17"/>
  <c r="DT38" i="17"/>
  <c r="DM38" i="17"/>
  <c r="DL38" i="17"/>
  <c r="DK38" i="17"/>
  <c r="DD38" i="17"/>
  <c r="DC38" i="17"/>
  <c r="DB38" i="17"/>
  <c r="EW37" i="17"/>
  <c r="EV37" i="17"/>
  <c r="DM37" i="17"/>
  <c r="DL37" i="17"/>
  <c r="DK37" i="17"/>
  <c r="EW36" i="17"/>
  <c r="EW35" i="17" s="1"/>
  <c r="EV36" i="17"/>
  <c r="DM36" i="17"/>
  <c r="DL36" i="17"/>
  <c r="DK36" i="17"/>
  <c r="EV35" i="17"/>
  <c r="EW26" i="17"/>
  <c r="EW22" i="17" s="1"/>
  <c r="EV26" i="17"/>
  <c r="DM26" i="17"/>
  <c r="DL26" i="17"/>
  <c r="DK26" i="17"/>
  <c r="EW25" i="17"/>
  <c r="EV25" i="17"/>
  <c r="EN25" i="17"/>
  <c r="EM25" i="17"/>
  <c r="DT25" i="17"/>
  <c r="EL25" i="17" s="1"/>
  <c r="DM25" i="17"/>
  <c r="DL25" i="17"/>
  <c r="DK25" i="17"/>
  <c r="DD25" i="17"/>
  <c r="DC25" i="17"/>
  <c r="DB25" i="17"/>
  <c r="EW24" i="17"/>
  <c r="EW84" i="17" s="1"/>
  <c r="EV24" i="17"/>
  <c r="DM24" i="17"/>
  <c r="DL24" i="17"/>
  <c r="DK24" i="17"/>
  <c r="EW23" i="17"/>
  <c r="EV23" i="17"/>
  <c r="DM23" i="17"/>
  <c r="DL23" i="17"/>
  <c r="DL22" i="17" s="1"/>
  <c r="DK23" i="17"/>
  <c r="DK22" i="17" s="1"/>
  <c r="EW13" i="17"/>
  <c r="EV13" i="17"/>
  <c r="EV9" i="17" s="1"/>
  <c r="DM13" i="17"/>
  <c r="DL13" i="17"/>
  <c r="DK13" i="17"/>
  <c r="EW12" i="17"/>
  <c r="EV12" i="17"/>
  <c r="EN12" i="17"/>
  <c r="EM12" i="17"/>
  <c r="DT12" i="17"/>
  <c r="DM12" i="17"/>
  <c r="DL12" i="17"/>
  <c r="DK12" i="17"/>
  <c r="DD12" i="17"/>
  <c r="DC12" i="17"/>
  <c r="DB12" i="17"/>
  <c r="EW11" i="17"/>
  <c r="EV11" i="17"/>
  <c r="DM11" i="17"/>
  <c r="DL11" i="17"/>
  <c r="DK11" i="17"/>
  <c r="EW10" i="17"/>
  <c r="EW9" i="17" s="1"/>
  <c r="EV10" i="17"/>
  <c r="DM10" i="17"/>
  <c r="DL10" i="17"/>
  <c r="DK10" i="17"/>
  <c r="R207" i="17"/>
  <c r="R206" i="17"/>
  <c r="Q206" i="17"/>
  <c r="Q207" i="17"/>
  <c r="P207" i="17"/>
  <c r="P206" i="17"/>
  <c r="AZ142" i="17"/>
  <c r="BB208" i="17"/>
  <c r="BA208" i="17"/>
  <c r="AS208" i="17"/>
  <c r="AR208" i="17"/>
  <c r="R208" i="17"/>
  <c r="Q208" i="17"/>
  <c r="P208" i="17"/>
  <c r="I208" i="17"/>
  <c r="H208" i="17"/>
  <c r="G208" i="17"/>
  <c r="BB207" i="17"/>
  <c r="BT231" i="17" s="1"/>
  <c r="BA207" i="17"/>
  <c r="AS207" i="17"/>
  <c r="AR207" i="17"/>
  <c r="I207" i="17"/>
  <c r="H207" i="17"/>
  <c r="G207" i="17"/>
  <c r="BB206" i="17"/>
  <c r="BA206" i="17"/>
  <c r="AS206" i="17"/>
  <c r="BT214" i="17" s="1"/>
  <c r="AR206" i="17"/>
  <c r="I206" i="17"/>
  <c r="H206" i="17"/>
  <c r="G206" i="17"/>
  <c r="BB205" i="17"/>
  <c r="BA205" i="17"/>
  <c r="BA204" i="17" s="1"/>
  <c r="AS205" i="17"/>
  <c r="BT213" i="17" s="1"/>
  <c r="AR205" i="17"/>
  <c r="R205" i="17"/>
  <c r="Q205" i="17"/>
  <c r="Q204" i="17" s="1"/>
  <c r="P205" i="17"/>
  <c r="I205" i="17"/>
  <c r="H205" i="17"/>
  <c r="G205" i="17"/>
  <c r="BB204" i="17"/>
  <c r="AR204" i="17"/>
  <c r="R204" i="17"/>
  <c r="P204" i="17"/>
  <c r="BB194" i="17"/>
  <c r="BA194" i="17"/>
  <c r="AS194" i="17"/>
  <c r="AR194" i="17"/>
  <c r="BS194" i="17" s="1"/>
  <c r="I194" i="17"/>
  <c r="AJ194" i="17" s="1"/>
  <c r="H194" i="17"/>
  <c r="G194" i="17"/>
  <c r="BT182" i="17"/>
  <c r="BS182" i="17"/>
  <c r="BS178" i="17" s="1"/>
  <c r="BS220" i="17" s="1"/>
  <c r="AJ182" i="17"/>
  <c r="AI182" i="17"/>
  <c r="AH182" i="17"/>
  <c r="BT181" i="17"/>
  <c r="BS181" i="17"/>
  <c r="BK181" i="17"/>
  <c r="BJ181" i="17"/>
  <c r="AZ181" i="17"/>
  <c r="AQ181" i="17"/>
  <c r="AJ181" i="17"/>
  <c r="AI181" i="17"/>
  <c r="AH181" i="17"/>
  <c r="AA181" i="17"/>
  <c r="Z181" i="17"/>
  <c r="Y181" i="17"/>
  <c r="BT180" i="17"/>
  <c r="BS180" i="17"/>
  <c r="AJ180" i="17"/>
  <c r="AI180" i="17"/>
  <c r="AH180" i="17"/>
  <c r="BT179" i="17"/>
  <c r="BS179" i="17"/>
  <c r="AJ179" i="17"/>
  <c r="AI179" i="17"/>
  <c r="AI178" i="17" s="1"/>
  <c r="AH179" i="17"/>
  <c r="BT178" i="17"/>
  <c r="BT169" i="17"/>
  <c r="BS169" i="17"/>
  <c r="AJ169" i="17"/>
  <c r="AI169" i="17"/>
  <c r="AH169" i="17"/>
  <c r="BT168" i="17"/>
  <c r="BS168" i="17"/>
  <c r="BK168" i="17"/>
  <c r="BJ168" i="17"/>
  <c r="AZ168" i="17"/>
  <c r="AQ168" i="17"/>
  <c r="AJ168" i="17"/>
  <c r="AI168" i="17"/>
  <c r="AH168" i="17"/>
  <c r="AA168" i="17"/>
  <c r="Z168" i="17"/>
  <c r="Y168" i="17"/>
  <c r="BT167" i="17"/>
  <c r="BS167" i="17"/>
  <c r="AJ167" i="17"/>
  <c r="AI167" i="17"/>
  <c r="AH167" i="17"/>
  <c r="BT166" i="17"/>
  <c r="BT165" i="17" s="1"/>
  <c r="BS166" i="17"/>
  <c r="BS165" i="17" s="1"/>
  <c r="AJ166" i="17"/>
  <c r="AI166" i="17"/>
  <c r="AI165" i="17" s="1"/>
  <c r="AH166" i="17"/>
  <c r="BT156" i="17"/>
  <c r="BT152" i="17" s="1"/>
  <c r="BS156" i="17"/>
  <c r="BS216" i="17" s="1"/>
  <c r="AJ156" i="17"/>
  <c r="AI156" i="17"/>
  <c r="AH156" i="17"/>
  <c r="BT155" i="17"/>
  <c r="BS155" i="17"/>
  <c r="BK155" i="17"/>
  <c r="BK207" i="17" s="1"/>
  <c r="BJ155" i="17"/>
  <c r="AZ155" i="17"/>
  <c r="AQ155" i="17"/>
  <c r="AJ155" i="17"/>
  <c r="AI155" i="17"/>
  <c r="AH155" i="17"/>
  <c r="AA155" i="17"/>
  <c r="Z155" i="17"/>
  <c r="Y155" i="17"/>
  <c r="BT154" i="17"/>
  <c r="BS154" i="17"/>
  <c r="BS222" i="17" s="1"/>
  <c r="AJ154" i="17"/>
  <c r="AI154" i="17"/>
  <c r="AH154" i="17"/>
  <c r="BT153" i="17"/>
  <c r="BS153" i="17"/>
  <c r="AJ153" i="17"/>
  <c r="AI153" i="17"/>
  <c r="AI152" i="17" s="1"/>
  <c r="AH153" i="17"/>
  <c r="AH152" i="17" s="1"/>
  <c r="BS152" i="17"/>
  <c r="BT143" i="17"/>
  <c r="BS143" i="17"/>
  <c r="AJ143" i="17"/>
  <c r="AI143" i="17"/>
  <c r="AH143" i="17"/>
  <c r="BT142" i="17"/>
  <c r="BT223" i="17" s="1"/>
  <c r="BS142" i="17"/>
  <c r="BK142" i="17"/>
  <c r="BJ142" i="17"/>
  <c r="BJ207" i="17" s="1"/>
  <c r="AQ142" i="17"/>
  <c r="AJ142" i="17"/>
  <c r="AI142" i="17"/>
  <c r="AH142" i="17"/>
  <c r="AA142" i="17"/>
  <c r="Z142" i="17"/>
  <c r="Z207" i="17" s="1"/>
  <c r="Y142" i="17"/>
  <c r="BT141" i="17"/>
  <c r="BS141" i="17"/>
  <c r="AJ141" i="17"/>
  <c r="AI141" i="17"/>
  <c r="AH141" i="17"/>
  <c r="BT140" i="17"/>
  <c r="BT139" i="17" s="1"/>
  <c r="BS140" i="17"/>
  <c r="BS139" i="17" s="1"/>
  <c r="AJ140" i="17"/>
  <c r="AJ139" i="17" s="1"/>
  <c r="AI140" i="17"/>
  <c r="AI139" i="17" s="1"/>
  <c r="AH140" i="17"/>
  <c r="AA76" i="18"/>
  <c r="I101" i="18"/>
  <c r="H101" i="18"/>
  <c r="AJ76" i="18"/>
  <c r="AI76" i="18"/>
  <c r="AI64" i="18"/>
  <c r="BK12" i="18"/>
  <c r="BJ12" i="18"/>
  <c r="BK25" i="18"/>
  <c r="BJ25" i="18"/>
  <c r="BK38" i="18"/>
  <c r="BJ38" i="18"/>
  <c r="BK51" i="18"/>
  <c r="BJ51" i="18"/>
  <c r="BB51" i="18"/>
  <c r="BA51" i="18"/>
  <c r="BB38" i="18"/>
  <c r="BA38" i="18"/>
  <c r="BB25" i="18"/>
  <c r="BA25" i="18"/>
  <c r="BB12" i="18"/>
  <c r="BA12" i="18"/>
  <c r="AS12" i="18"/>
  <c r="AR12" i="18"/>
  <c r="AS25" i="18"/>
  <c r="AR25" i="18"/>
  <c r="AS38" i="18"/>
  <c r="AR38" i="18"/>
  <c r="AS51" i="18"/>
  <c r="AR51" i="18"/>
  <c r="BT76" i="18"/>
  <c r="BS76" i="18"/>
  <c r="BK76" i="18"/>
  <c r="BJ76" i="18"/>
  <c r="BT64" i="18"/>
  <c r="BS64" i="18"/>
  <c r="BA64" i="18"/>
  <c r="AR64" i="18"/>
  <c r="BB64" i="18"/>
  <c r="AS64" i="18"/>
  <c r="I64" i="18"/>
  <c r="R64" i="18"/>
  <c r="AA51" i="18"/>
  <c r="AA38" i="18"/>
  <c r="AA25" i="18"/>
  <c r="AA12" i="18"/>
  <c r="I12" i="18"/>
  <c r="I25" i="18"/>
  <c r="I38" i="18"/>
  <c r="I51" i="18"/>
  <c r="R51" i="18"/>
  <c r="R38" i="18"/>
  <c r="R25" i="18"/>
  <c r="R12" i="18"/>
  <c r="Q12" i="18"/>
  <c r="H77" i="18"/>
  <c r="H76" i="18"/>
  <c r="H75" i="18"/>
  <c r="H74" i="18"/>
  <c r="H73" i="18"/>
  <c r="Q74" i="18"/>
  <c r="Q75" i="18"/>
  <c r="Q76" i="18"/>
  <c r="Q77" i="18"/>
  <c r="Z51" i="18"/>
  <c r="BA77" i="18"/>
  <c r="BA76" i="18"/>
  <c r="BA75" i="18"/>
  <c r="BA74" i="18"/>
  <c r="BA73" i="18"/>
  <c r="AR77" i="18"/>
  <c r="AR76" i="18"/>
  <c r="AR75" i="18"/>
  <c r="AR74" i="18"/>
  <c r="AR73" i="18"/>
  <c r="CB124" i="18"/>
  <c r="CB123" i="18"/>
  <c r="CB122" i="18"/>
  <c r="CB121" i="18"/>
  <c r="CB120" i="18"/>
  <c r="CB116" i="18"/>
  <c r="CB115" i="18"/>
  <c r="CB114" i="18"/>
  <c r="CB113" i="18"/>
  <c r="CB112" i="18"/>
  <c r="CB108" i="18"/>
  <c r="CB107" i="18"/>
  <c r="CB106" i="18"/>
  <c r="CB105" i="18"/>
  <c r="CB104" i="18"/>
  <c r="BS100" i="18"/>
  <c r="BS99" i="18"/>
  <c r="BS98" i="18"/>
  <c r="BS97" i="18"/>
  <c r="BS96" i="18"/>
  <c r="BS92" i="18"/>
  <c r="BS91" i="18"/>
  <c r="BS90" i="18"/>
  <c r="BS89" i="18"/>
  <c r="BS88" i="18"/>
  <c r="BS84" i="18"/>
  <c r="BS83" i="18"/>
  <c r="BS82" i="18"/>
  <c r="BS81" i="18"/>
  <c r="BS80" i="18"/>
  <c r="BS52" i="18"/>
  <c r="BS51" i="18"/>
  <c r="BS50" i="18"/>
  <c r="BS49" i="18"/>
  <c r="BS48" i="18"/>
  <c r="BS39" i="18"/>
  <c r="BS38" i="18"/>
  <c r="BS37" i="18"/>
  <c r="BS36" i="18"/>
  <c r="BS35" i="18"/>
  <c r="BS26" i="18"/>
  <c r="BS25" i="18"/>
  <c r="BS24" i="18"/>
  <c r="BS23" i="18"/>
  <c r="BS22" i="18"/>
  <c r="BS13" i="18"/>
  <c r="BS12" i="18"/>
  <c r="BS11" i="18"/>
  <c r="BS10" i="18"/>
  <c r="BS9" i="18"/>
  <c r="AI13" i="18"/>
  <c r="AI12" i="18"/>
  <c r="AI11" i="18"/>
  <c r="AI10" i="18"/>
  <c r="AI9" i="18"/>
  <c r="AI26" i="18"/>
  <c r="AI25" i="18"/>
  <c r="AI24" i="18"/>
  <c r="AI23" i="18"/>
  <c r="AI22" i="18"/>
  <c r="AI39" i="18"/>
  <c r="AI38" i="18"/>
  <c r="AI37" i="18"/>
  <c r="AI36" i="18"/>
  <c r="AI35" i="18"/>
  <c r="AI48" i="18"/>
  <c r="AI49" i="18"/>
  <c r="AI50" i="18"/>
  <c r="AI51" i="18"/>
  <c r="AI52" i="18"/>
  <c r="AI80" i="18"/>
  <c r="AI81" i="18"/>
  <c r="AI82" i="18"/>
  <c r="AI83" i="18"/>
  <c r="AI84" i="18"/>
  <c r="AI88" i="18"/>
  <c r="AI89" i="18"/>
  <c r="AI90" i="18"/>
  <c r="AI91" i="18"/>
  <c r="AI92" i="18"/>
  <c r="AI96" i="18"/>
  <c r="AI97" i="18"/>
  <c r="AI98" i="18"/>
  <c r="AI99" i="18"/>
  <c r="AI100" i="18"/>
  <c r="Z76" i="18"/>
  <c r="Z38" i="18"/>
  <c r="Z25" i="18"/>
  <c r="Z12" i="18"/>
  <c r="Q25" i="18"/>
  <c r="Q38" i="18"/>
  <c r="Q51" i="18"/>
  <c r="Q64" i="18"/>
  <c r="Q73" i="18"/>
  <c r="H64" i="18"/>
  <c r="H51" i="18"/>
  <c r="H38" i="18"/>
  <c r="H25" i="18"/>
  <c r="H12" i="18"/>
  <c r="G101" i="18"/>
  <c r="P64" i="18"/>
  <c r="P51" i="18"/>
  <c r="P38" i="18"/>
  <c r="P25" i="18"/>
  <c r="P12" i="18"/>
  <c r="P77" i="18"/>
  <c r="P76" i="18"/>
  <c r="P75" i="18"/>
  <c r="P74" i="18"/>
  <c r="P73" i="18"/>
  <c r="G77" i="18"/>
  <c r="G76" i="18"/>
  <c r="G75" i="18"/>
  <c r="G74" i="18"/>
  <c r="G73" i="18"/>
  <c r="G64" i="18"/>
  <c r="G51" i="18"/>
  <c r="G38" i="18"/>
  <c r="G25" i="18"/>
  <c r="G12" i="18"/>
  <c r="IP275" i="17" l="1"/>
  <c r="R77" i="18"/>
  <c r="GW205" i="17"/>
  <c r="HF206" i="17"/>
  <c r="HF208" i="17"/>
  <c r="GW206" i="17"/>
  <c r="GW208" i="17"/>
  <c r="GW194" i="17"/>
  <c r="HF194" i="17"/>
  <c r="HF205" i="17"/>
  <c r="HF204" i="17" s="1"/>
  <c r="HZ100" i="17"/>
  <c r="HF64" i="17"/>
  <c r="HY35" i="17"/>
  <c r="HY90" i="17" s="1"/>
  <c r="HF76" i="17"/>
  <c r="HQ77" i="17"/>
  <c r="HY101" i="17"/>
  <c r="HZ194" i="17"/>
  <c r="HF75" i="17"/>
  <c r="HF74" i="17" s="1"/>
  <c r="HF77" i="17"/>
  <c r="HY9" i="17"/>
  <c r="HY85" i="17"/>
  <c r="HZ48" i="17"/>
  <c r="HZ98" i="17" s="1"/>
  <c r="HZ222" i="17"/>
  <c r="HP207" i="17"/>
  <c r="HY207" i="17" s="1"/>
  <c r="HZ224" i="17"/>
  <c r="HY178" i="17"/>
  <c r="HY215" i="17"/>
  <c r="HY139" i="17"/>
  <c r="HQ207" i="17"/>
  <c r="HZ178" i="17"/>
  <c r="HZ220" i="17" s="1"/>
  <c r="HZ91" i="17"/>
  <c r="HZ94" i="17"/>
  <c r="HZ64" i="17"/>
  <c r="HZ92" i="17"/>
  <c r="HY77" i="17"/>
  <c r="HP77" i="17"/>
  <c r="HX51" i="17"/>
  <c r="HZ99" i="17"/>
  <c r="HX180" i="17"/>
  <c r="GO165" i="17"/>
  <c r="GP178" i="17"/>
  <c r="GN165" i="17"/>
  <c r="GN178" i="17"/>
  <c r="GO139" i="17"/>
  <c r="GO152" i="17"/>
  <c r="HX166" i="17"/>
  <c r="GO178" i="17"/>
  <c r="HX182" i="17"/>
  <c r="GN232" i="17"/>
  <c r="GF207" i="17"/>
  <c r="GO207" i="17" s="1"/>
  <c r="GO224" i="17"/>
  <c r="HX155" i="17"/>
  <c r="GP165" i="17"/>
  <c r="GN139" i="17"/>
  <c r="GN220" i="17" s="1"/>
  <c r="GG207" i="17"/>
  <c r="HX153" i="17"/>
  <c r="GE207" i="17"/>
  <c r="GN207" i="17" s="1"/>
  <c r="HX179" i="17"/>
  <c r="HX178" i="17" s="1"/>
  <c r="GO220" i="17"/>
  <c r="GP139" i="17"/>
  <c r="HX140" i="17"/>
  <c r="HO181" i="17"/>
  <c r="GN215" i="17"/>
  <c r="GO232" i="17"/>
  <c r="GO22" i="17"/>
  <c r="GP35" i="17"/>
  <c r="GO91" i="17"/>
  <c r="GN22" i="17"/>
  <c r="HX25" i="17"/>
  <c r="GP22" i="17"/>
  <c r="GO48" i="17"/>
  <c r="GO90" i="17" s="1"/>
  <c r="GO100" i="17"/>
  <c r="GP86" i="17"/>
  <c r="GN9" i="17"/>
  <c r="GG77" i="17"/>
  <c r="GP77" i="17" s="1"/>
  <c r="GW78" i="17"/>
  <c r="HO25" i="17"/>
  <c r="HO51" i="17"/>
  <c r="GO99" i="17"/>
  <c r="GN93" i="17"/>
  <c r="GO9" i="17"/>
  <c r="GN92" i="17"/>
  <c r="GP84" i="17"/>
  <c r="GO35" i="17"/>
  <c r="GN101" i="17"/>
  <c r="GN77" i="17"/>
  <c r="GN83" i="17"/>
  <c r="HY91" i="17"/>
  <c r="HY89" i="17" s="1"/>
  <c r="GP100" i="17"/>
  <c r="GP92" i="17"/>
  <c r="GW76" i="17"/>
  <c r="HY86" i="17"/>
  <c r="HY83" i="17"/>
  <c r="HX141" i="17"/>
  <c r="GN152" i="17"/>
  <c r="GN213" i="17"/>
  <c r="HY152" i="17"/>
  <c r="HY213" i="17"/>
  <c r="GP101" i="17"/>
  <c r="GP93" i="17"/>
  <c r="GP85" i="17"/>
  <c r="GP99" i="17"/>
  <c r="GP83" i="17"/>
  <c r="GP91" i="17"/>
  <c r="GW75" i="17"/>
  <c r="GO101" i="17"/>
  <c r="HY93" i="17"/>
  <c r="GP102" i="17"/>
  <c r="GP94" i="17"/>
  <c r="GN99" i="17"/>
  <c r="GN223" i="17"/>
  <c r="GN91" i="17"/>
  <c r="GN94" i="17"/>
  <c r="HX13" i="17"/>
  <c r="HX11" i="17"/>
  <c r="HO12" i="17"/>
  <c r="GW77" i="17"/>
  <c r="GW64" i="17"/>
  <c r="HX64" i="17" s="1"/>
  <c r="HX12" i="17"/>
  <c r="HX10" i="17"/>
  <c r="HX39" i="17"/>
  <c r="HX37" i="17"/>
  <c r="HO38" i="17"/>
  <c r="HX38" i="17"/>
  <c r="HX36" i="17"/>
  <c r="HX35" i="17" s="1"/>
  <c r="FO74" i="17"/>
  <c r="HY99" i="17"/>
  <c r="GO93" i="17"/>
  <c r="HZ101" i="17"/>
  <c r="HZ85" i="17"/>
  <c r="HZ93" i="17"/>
  <c r="GP152" i="17"/>
  <c r="GP228" i="17" s="1"/>
  <c r="GP216" i="17"/>
  <c r="HX168" i="17"/>
  <c r="HX167" i="17"/>
  <c r="HY221" i="17"/>
  <c r="HY224" i="17"/>
  <c r="HY216" i="17"/>
  <c r="HX24" i="17"/>
  <c r="HX26" i="17"/>
  <c r="HX50" i="17"/>
  <c r="HX52" i="17"/>
  <c r="HY98" i="17"/>
  <c r="HY100" i="17"/>
  <c r="HY102" i="17"/>
  <c r="GO83" i="17"/>
  <c r="HZ83" i="17"/>
  <c r="GO85" i="17"/>
  <c r="HZ102" i="17"/>
  <c r="HZ97" i="17" s="1"/>
  <c r="HX143" i="17"/>
  <c r="HX154" i="17"/>
  <c r="HX156" i="17"/>
  <c r="HX152" i="17" s="1"/>
  <c r="HZ207" i="17"/>
  <c r="GN221" i="17"/>
  <c r="HZ213" i="17"/>
  <c r="HZ230" i="17"/>
  <c r="GO215" i="17"/>
  <c r="HY223" i="17"/>
  <c r="GP224" i="17"/>
  <c r="GP232" i="17"/>
  <c r="HY232" i="17"/>
  <c r="GN98" i="17"/>
  <c r="HZ90" i="17"/>
  <c r="GN100" i="17"/>
  <c r="GN102" i="17"/>
  <c r="GN84" i="17"/>
  <c r="GN86" i="17"/>
  <c r="GO213" i="17"/>
  <c r="HY229" i="17"/>
  <c r="HY222" i="17"/>
  <c r="HY214" i="17"/>
  <c r="GP223" i="17"/>
  <c r="GP215" i="17"/>
  <c r="HZ215" i="17"/>
  <c r="HZ231" i="17"/>
  <c r="HZ223" i="17"/>
  <c r="HY230" i="17"/>
  <c r="HX23" i="17"/>
  <c r="HX49" i="17"/>
  <c r="GO92" i="17"/>
  <c r="GO94" i="17"/>
  <c r="GO84" i="17"/>
  <c r="HZ84" i="17"/>
  <c r="GO86" i="17"/>
  <c r="HZ86" i="17"/>
  <c r="GN90" i="17"/>
  <c r="HY92" i="17"/>
  <c r="HX194" i="17"/>
  <c r="HO142" i="17"/>
  <c r="HX142" i="17"/>
  <c r="HO168" i="17"/>
  <c r="GP207" i="17"/>
  <c r="GO228" i="17"/>
  <c r="GP221" i="17"/>
  <c r="GP213" i="17"/>
  <c r="GN224" i="17"/>
  <c r="HZ232" i="17"/>
  <c r="GP231" i="17"/>
  <c r="HX169" i="17"/>
  <c r="HX181" i="17"/>
  <c r="FW206" i="17"/>
  <c r="GO222" i="17" s="1"/>
  <c r="GN216" i="17"/>
  <c r="GO221" i="17"/>
  <c r="HZ221" i="17"/>
  <c r="GO223" i="17"/>
  <c r="GN229" i="17"/>
  <c r="GN231" i="17"/>
  <c r="HY231" i="17"/>
  <c r="FX206" i="17"/>
  <c r="GP214" i="17" s="1"/>
  <c r="HZ214" i="17"/>
  <c r="GO216" i="17"/>
  <c r="HZ216" i="17"/>
  <c r="GO229" i="17"/>
  <c r="HZ229" i="17"/>
  <c r="GO231" i="17"/>
  <c r="FV206" i="17"/>
  <c r="GN230" i="17" s="1"/>
  <c r="EC75" i="17"/>
  <c r="EC74" i="17" s="1"/>
  <c r="EM77" i="17"/>
  <c r="EU39" i="17"/>
  <c r="EV83" i="17"/>
  <c r="EC64" i="17"/>
  <c r="EC77" i="17"/>
  <c r="EV77" i="17"/>
  <c r="EU23" i="17"/>
  <c r="DB77" i="17"/>
  <c r="DL35" i="17"/>
  <c r="CT74" i="17"/>
  <c r="DL90" i="17" s="1"/>
  <c r="CS77" i="17"/>
  <c r="CS74" i="17"/>
  <c r="DD77" i="17"/>
  <c r="DT78" i="17"/>
  <c r="DK35" i="17"/>
  <c r="DK92" i="17"/>
  <c r="EV165" i="17"/>
  <c r="EV224" i="17"/>
  <c r="EC208" i="17"/>
  <c r="EC204" i="17" s="1"/>
  <c r="EN207" i="17"/>
  <c r="EV152" i="17"/>
  <c r="EW165" i="17"/>
  <c r="EC194" i="17"/>
  <c r="EC207" i="17"/>
  <c r="EW178" i="17"/>
  <c r="EW229" i="17"/>
  <c r="DK178" i="17"/>
  <c r="DK139" i="17"/>
  <c r="DM152" i="17"/>
  <c r="DK216" i="17"/>
  <c r="EW98" i="17"/>
  <c r="DM9" i="17"/>
  <c r="DK9" i="17"/>
  <c r="DK90" i="17" s="1"/>
  <c r="DK77" i="17"/>
  <c r="EV92" i="17"/>
  <c r="EV93" i="17"/>
  <c r="EW99" i="17"/>
  <c r="EU181" i="17"/>
  <c r="DL178" i="17"/>
  <c r="EW215" i="17"/>
  <c r="DL221" i="17"/>
  <c r="DM22" i="17"/>
  <c r="DM90" i="17" s="1"/>
  <c r="EU37" i="17"/>
  <c r="EW100" i="17"/>
  <c r="DK93" i="17"/>
  <c r="EL51" i="17"/>
  <c r="DL84" i="17"/>
  <c r="DM84" i="17"/>
  <c r="DM86" i="17"/>
  <c r="EV216" i="17"/>
  <c r="DM178" i="17"/>
  <c r="DL229" i="17"/>
  <c r="EW223" i="17"/>
  <c r="DU74" i="17"/>
  <c r="EV99" i="17"/>
  <c r="EV139" i="17"/>
  <c r="EV220" i="17" s="1"/>
  <c r="DM139" i="17"/>
  <c r="EM207" i="17"/>
  <c r="EV207" i="17" s="1"/>
  <c r="EW216" i="17"/>
  <c r="DL165" i="17"/>
  <c r="DL214" i="17"/>
  <c r="DM230" i="17"/>
  <c r="EW231" i="17"/>
  <c r="DL9" i="17"/>
  <c r="EV94" i="17"/>
  <c r="EV22" i="17"/>
  <c r="EV98" i="17" s="1"/>
  <c r="EW86" i="17"/>
  <c r="DM35" i="17"/>
  <c r="EW93" i="17"/>
  <c r="EV48" i="17"/>
  <c r="EV90" i="17" s="1"/>
  <c r="DL139" i="17"/>
  <c r="DB207" i="17"/>
  <c r="EV178" i="17"/>
  <c r="EW194" i="17"/>
  <c r="DL94" i="17"/>
  <c r="DL102" i="17"/>
  <c r="EV101" i="17"/>
  <c r="EV222" i="17"/>
  <c r="EV214" i="17"/>
  <c r="DT194" i="17"/>
  <c r="EL142" i="17"/>
  <c r="DT208" i="17"/>
  <c r="DT206" i="17"/>
  <c r="DT207" i="17"/>
  <c r="EU141" i="17"/>
  <c r="EU143" i="17"/>
  <c r="EU156" i="17"/>
  <c r="EU154" i="17"/>
  <c r="EL168" i="17"/>
  <c r="EU167" i="17"/>
  <c r="EU169" i="17"/>
  <c r="DK223" i="17"/>
  <c r="DK215" i="17"/>
  <c r="DK231" i="17"/>
  <c r="EU11" i="17"/>
  <c r="DC77" i="17"/>
  <c r="DL77" i="17" s="1"/>
  <c r="EN77" i="17"/>
  <c r="EW77" i="17" s="1"/>
  <c r="EU49" i="17"/>
  <c r="DM99" i="17"/>
  <c r="DM83" i="17"/>
  <c r="DM91" i="17"/>
  <c r="DT75" i="17"/>
  <c r="DM100" i="17"/>
  <c r="DM92" i="17"/>
  <c r="DT76" i="17"/>
  <c r="DM101" i="17"/>
  <c r="DM93" i="17"/>
  <c r="DM85" i="17"/>
  <c r="EW101" i="17"/>
  <c r="EW85" i="17"/>
  <c r="DM94" i="17"/>
  <c r="DK91" i="17"/>
  <c r="DM102" i="17"/>
  <c r="EU153" i="17"/>
  <c r="EL155" i="17"/>
  <c r="DK207" i="17"/>
  <c r="EW207" i="17"/>
  <c r="EV213" i="17"/>
  <c r="EV212" i="17" s="1"/>
  <c r="EV229" i="17"/>
  <c r="DM222" i="17"/>
  <c r="EW230" i="17"/>
  <c r="EW222" i="17"/>
  <c r="EW214" i="17"/>
  <c r="DL92" i="17"/>
  <c r="DL100" i="17"/>
  <c r="DK85" i="17"/>
  <c r="DK99" i="17"/>
  <c r="EU140" i="17"/>
  <c r="DK152" i="17"/>
  <c r="DK228" i="17" s="1"/>
  <c r="DK229" i="17"/>
  <c r="EU166" i="17"/>
  <c r="EV228" i="17"/>
  <c r="DM229" i="17"/>
  <c r="DM221" i="17"/>
  <c r="DM213" i="17"/>
  <c r="DT205" i="17"/>
  <c r="DL216" i="17"/>
  <c r="DM232" i="17"/>
  <c r="EU52" i="17"/>
  <c r="EU50" i="17"/>
  <c r="DL83" i="17"/>
  <c r="DL99" i="17"/>
  <c r="DL101" i="17"/>
  <c r="DL85" i="17"/>
  <c r="DL93" i="17"/>
  <c r="EU142" i="17"/>
  <c r="EU155" i="17"/>
  <c r="EU168" i="17"/>
  <c r="DM220" i="17"/>
  <c r="DM228" i="17"/>
  <c r="EV223" i="17"/>
  <c r="EV215" i="17"/>
  <c r="EV231" i="17"/>
  <c r="DT77" i="17"/>
  <c r="EL12" i="17"/>
  <c r="EU12" i="17"/>
  <c r="DT64" i="17"/>
  <c r="EU10" i="17"/>
  <c r="EV91" i="17"/>
  <c r="EV89" i="17" s="1"/>
  <c r="EW83" i="17"/>
  <c r="DK94" i="17"/>
  <c r="DK83" i="17"/>
  <c r="EV85" i="17"/>
  <c r="DL91" i="17"/>
  <c r="EU13" i="17"/>
  <c r="EU26" i="17"/>
  <c r="EU24" i="17"/>
  <c r="EU25" i="17"/>
  <c r="EL38" i="17"/>
  <c r="EU38" i="17"/>
  <c r="EU36" i="17"/>
  <c r="EU35" i="17" s="1"/>
  <c r="DM77" i="17"/>
  <c r="DK101" i="17"/>
  <c r="EW102" i="17"/>
  <c r="EW97" i="17" s="1"/>
  <c r="DL86" i="17"/>
  <c r="EW91" i="17"/>
  <c r="EU182" i="17"/>
  <c r="EU178" i="17" s="1"/>
  <c r="EU180" i="17"/>
  <c r="EL181" i="17"/>
  <c r="DM224" i="17"/>
  <c r="DM223" i="17"/>
  <c r="EW227" i="17"/>
  <c r="EW232" i="17"/>
  <c r="EW224" i="17"/>
  <c r="EV102" i="17"/>
  <c r="DM207" i="17"/>
  <c r="DV204" i="17"/>
  <c r="DK221" i="17"/>
  <c r="DK213" i="17"/>
  <c r="EW213" i="17"/>
  <c r="EW212" i="17" s="1"/>
  <c r="EV230" i="17"/>
  <c r="DM231" i="17"/>
  <c r="DK232" i="17"/>
  <c r="DK224" i="17"/>
  <c r="EV221" i="17"/>
  <c r="DL215" i="17"/>
  <c r="EV100" i="17"/>
  <c r="DK98" i="17"/>
  <c r="EW90" i="17"/>
  <c r="DK100" i="17"/>
  <c r="EW92" i="17"/>
  <c r="DK102" i="17"/>
  <c r="EW94" i="17"/>
  <c r="DK84" i="17"/>
  <c r="EV84" i="17"/>
  <c r="DK86" i="17"/>
  <c r="EV86" i="17"/>
  <c r="DC207" i="17"/>
  <c r="DL207" i="17" s="1"/>
  <c r="DL228" i="17"/>
  <c r="DL220" i="17"/>
  <c r="DL213" i="17"/>
  <c r="DL230" i="17"/>
  <c r="DL222" i="17"/>
  <c r="DL232" i="17"/>
  <c r="DL224" i="17"/>
  <c r="EV232" i="17"/>
  <c r="EW221" i="17"/>
  <c r="EW219" i="17" s="1"/>
  <c r="DL223" i="17"/>
  <c r="DM214" i="17"/>
  <c r="DM216" i="17"/>
  <c r="DK222" i="17"/>
  <c r="AA207" i="17"/>
  <c r="AH139" i="17"/>
  <c r="AJ152" i="17"/>
  <c r="AJ228" i="17" s="1"/>
  <c r="BR141" i="17"/>
  <c r="AH165" i="17"/>
  <c r="AJ165" i="17"/>
  <c r="BR169" i="17"/>
  <c r="AZ205" i="17"/>
  <c r="AH216" i="17"/>
  <c r="AH194" i="17"/>
  <c r="BR179" i="17"/>
  <c r="AI194" i="17"/>
  <c r="AI207" i="17" s="1"/>
  <c r="AZ207" i="17"/>
  <c r="BR167" i="17"/>
  <c r="H204" i="17"/>
  <c r="Y207" i="17"/>
  <c r="BR168" i="17"/>
  <c r="AH178" i="17"/>
  <c r="I204" i="17"/>
  <c r="AJ178" i="17"/>
  <c r="BI142" i="17"/>
  <c r="BR143" i="17"/>
  <c r="BI168" i="17"/>
  <c r="AJ230" i="17"/>
  <c r="AI216" i="17"/>
  <c r="AJ232" i="17"/>
  <c r="AJ221" i="17"/>
  <c r="AZ194" i="17"/>
  <c r="AH230" i="17"/>
  <c r="AI214" i="17"/>
  <c r="AZ206" i="17"/>
  <c r="AI215" i="17"/>
  <c r="AJ215" i="17"/>
  <c r="BS223" i="17"/>
  <c r="BS215" i="17"/>
  <c r="AH222" i="17"/>
  <c r="AH221" i="17"/>
  <c r="AH213" i="17"/>
  <c r="AI230" i="17"/>
  <c r="AI222" i="17"/>
  <c r="BS230" i="17"/>
  <c r="AJ231" i="17"/>
  <c r="BT215" i="17"/>
  <c r="BT232" i="17"/>
  <c r="BT224" i="17"/>
  <c r="AJ213" i="17"/>
  <c r="BS214" i="17"/>
  <c r="AI221" i="17"/>
  <c r="AH229" i="17"/>
  <c r="BS231" i="17"/>
  <c r="AJ224" i="17"/>
  <c r="AJ223" i="17"/>
  <c r="AI231" i="17"/>
  <c r="BR156" i="17"/>
  <c r="BR154" i="17"/>
  <c r="BI155" i="17"/>
  <c r="BR182" i="17"/>
  <c r="BR180" i="17"/>
  <c r="BI181" i="17"/>
  <c r="BR181" i="17"/>
  <c r="BS207" i="17"/>
  <c r="AS204" i="17"/>
  <c r="AI213" i="17"/>
  <c r="BS228" i="17"/>
  <c r="AJ222" i="17"/>
  <c r="AH232" i="17"/>
  <c r="AZ208" i="17"/>
  <c r="AH224" i="17"/>
  <c r="AI229" i="17"/>
  <c r="AJ207" i="17"/>
  <c r="AI228" i="17"/>
  <c r="AI220" i="17"/>
  <c r="BT216" i="17"/>
  <c r="BT212" i="17" s="1"/>
  <c r="BS224" i="17"/>
  <c r="BT229" i="17"/>
  <c r="BT227" i="17" s="1"/>
  <c r="BR155" i="17"/>
  <c r="AQ194" i="17"/>
  <c r="BR153" i="17"/>
  <c r="BR152" i="17" s="1"/>
  <c r="BT194" i="17"/>
  <c r="BT207" i="17" s="1"/>
  <c r="G204" i="17"/>
  <c r="AJ229" i="17"/>
  <c r="BS221" i="17"/>
  <c r="BS219" i="17" s="1"/>
  <c r="BT230" i="17"/>
  <c r="BT222" i="17"/>
  <c r="AH223" i="17"/>
  <c r="AH215" i="17"/>
  <c r="AQ207" i="17"/>
  <c r="AI232" i="17"/>
  <c r="AI224" i="17"/>
  <c r="BS232" i="17"/>
  <c r="AH214" i="17"/>
  <c r="BT221" i="17"/>
  <c r="BT219" i="17" s="1"/>
  <c r="AI223" i="17"/>
  <c r="BS229" i="17"/>
  <c r="BS227" i="17" s="1"/>
  <c r="AH231" i="17"/>
  <c r="BS213" i="17"/>
  <c r="BS212" i="17" s="1"/>
  <c r="AJ216" i="17"/>
  <c r="AQ205" i="17"/>
  <c r="AQ206" i="17"/>
  <c r="AQ208" i="17"/>
  <c r="AJ214" i="17"/>
  <c r="BR140" i="17"/>
  <c r="BR142" i="17"/>
  <c r="BR166" i="17"/>
  <c r="AJ37" i="18"/>
  <c r="BT38" i="18"/>
  <c r="BT12" i="18"/>
  <c r="AH50" i="18"/>
  <c r="AJ26" i="18"/>
  <c r="Y38" i="18"/>
  <c r="CB127" i="18"/>
  <c r="BB76" i="18"/>
  <c r="AH36" i="18"/>
  <c r="AJ13" i="18"/>
  <c r="AH37" i="18"/>
  <c r="AH38" i="18"/>
  <c r="BT23" i="18"/>
  <c r="BT24" i="18"/>
  <c r="AH39" i="18"/>
  <c r="R75" i="18"/>
  <c r="BT37" i="18"/>
  <c r="R74" i="18"/>
  <c r="R73" i="18" s="1"/>
  <c r="AJ52" i="18"/>
  <c r="Y12" i="18"/>
  <c r="AH11" i="18"/>
  <c r="AJ51" i="18"/>
  <c r="AH12" i="18"/>
  <c r="BT36" i="18"/>
  <c r="BB74" i="18"/>
  <c r="AH49" i="18"/>
  <c r="AJ12" i="18"/>
  <c r="AJ49" i="18"/>
  <c r="AH52" i="18"/>
  <c r="CB128" i="18"/>
  <c r="AH10" i="18"/>
  <c r="BT11" i="18"/>
  <c r="AH13" i="18"/>
  <c r="BT25" i="18"/>
  <c r="AJ50" i="18"/>
  <c r="R76" i="18"/>
  <c r="AZ38" i="18"/>
  <c r="AH51" i="18"/>
  <c r="AJ11" i="18"/>
  <c r="AJ10" i="18"/>
  <c r="BT26" i="18"/>
  <c r="BT22" i="18" s="1"/>
  <c r="Y51" i="18"/>
  <c r="BT39" i="18"/>
  <c r="BB75" i="18"/>
  <c r="BB77" i="18"/>
  <c r="BB73" i="18" s="1"/>
  <c r="BT10" i="18"/>
  <c r="BT13" i="18"/>
  <c r="AS75" i="18"/>
  <c r="AS74" i="18"/>
  <c r="BT50" i="18"/>
  <c r="BT52" i="18"/>
  <c r="AS77" i="18"/>
  <c r="BT51" i="18"/>
  <c r="AS76" i="18"/>
  <c r="BT49" i="18"/>
  <c r="BT48" i="18" s="1"/>
  <c r="AJ36" i="18"/>
  <c r="AJ39" i="18"/>
  <c r="AJ38" i="18"/>
  <c r="AJ25" i="18"/>
  <c r="AJ64" i="18"/>
  <c r="I74" i="18"/>
  <c r="I75" i="18"/>
  <c r="I76" i="18"/>
  <c r="I77" i="18"/>
  <c r="AJ23" i="18"/>
  <c r="AJ22" i="18" s="1"/>
  <c r="AJ24" i="18"/>
  <c r="AQ12" i="18"/>
  <c r="AZ25" i="18"/>
  <c r="AQ51" i="18"/>
  <c r="AH64" i="18"/>
  <c r="AQ38" i="18"/>
  <c r="AZ51" i="18"/>
  <c r="AQ25" i="18"/>
  <c r="AH25" i="18"/>
  <c r="AZ12" i="18"/>
  <c r="AH23" i="18"/>
  <c r="AH24" i="18"/>
  <c r="Y25" i="18"/>
  <c r="AH26" i="18"/>
  <c r="CA129" i="17"/>
  <c r="CA130" i="17"/>
  <c r="GW204" i="17" l="1"/>
  <c r="HY97" i="17"/>
  <c r="HZ77" i="17"/>
  <c r="HZ219" i="17"/>
  <c r="HZ228" i="17"/>
  <c r="HX22" i="17"/>
  <c r="HY82" i="17"/>
  <c r="HZ89" i="17"/>
  <c r="HO207" i="17"/>
  <c r="HX207" i="17" s="1"/>
  <c r="HX139" i="17"/>
  <c r="HX165" i="17"/>
  <c r="GN228" i="17"/>
  <c r="HX216" i="17"/>
  <c r="II108" i="17"/>
  <c r="II110" i="17"/>
  <c r="HX9" i="17"/>
  <c r="HO77" i="17"/>
  <c r="HX77" i="17" s="1"/>
  <c r="GO98" i="17"/>
  <c r="HX94" i="17"/>
  <c r="HX48" i="17"/>
  <c r="GN214" i="17"/>
  <c r="HX229" i="17"/>
  <c r="HX213" i="17"/>
  <c r="HX221" i="17"/>
  <c r="HX231" i="17"/>
  <c r="HX215" i="17"/>
  <c r="HX223" i="17"/>
  <c r="IH237" i="17"/>
  <c r="IH245" i="17"/>
  <c r="GO212" i="17"/>
  <c r="GO230" i="17"/>
  <c r="IH117" i="17"/>
  <c r="IH109" i="17"/>
  <c r="HX93" i="17"/>
  <c r="HX101" i="17"/>
  <c r="HX85" i="17"/>
  <c r="II115" i="17"/>
  <c r="GP82" i="17"/>
  <c r="II107" i="17"/>
  <c r="II105" i="17" s="1"/>
  <c r="GP220" i="17"/>
  <c r="GN82" i="17"/>
  <c r="II118" i="17"/>
  <c r="II126" i="17" s="1"/>
  <c r="IH240" i="17"/>
  <c r="IH248" i="17"/>
  <c r="II237" i="17"/>
  <c r="GP212" i="17"/>
  <c r="II245" i="17"/>
  <c r="IH108" i="17"/>
  <c r="IH116" i="17"/>
  <c r="II247" i="17"/>
  <c r="II239" i="17"/>
  <c r="GP230" i="17"/>
  <c r="HZ212" i="17"/>
  <c r="HZ82" i="17"/>
  <c r="GN222" i="17"/>
  <c r="II248" i="17"/>
  <c r="II240" i="17"/>
  <c r="HY212" i="17"/>
  <c r="HX224" i="17"/>
  <c r="HX102" i="17"/>
  <c r="HZ227" i="17"/>
  <c r="GP222" i="17"/>
  <c r="IH247" i="17"/>
  <c r="IH239" i="17"/>
  <c r="IH107" i="17"/>
  <c r="GO82" i="17"/>
  <c r="IH115" i="17"/>
  <c r="HY219" i="17"/>
  <c r="HX91" i="17"/>
  <c r="HX83" i="17"/>
  <c r="HX99" i="17"/>
  <c r="HX97" i="17" s="1"/>
  <c r="GW74" i="17"/>
  <c r="HX100" i="17"/>
  <c r="HX92" i="17"/>
  <c r="HX84" i="17"/>
  <c r="HX232" i="17"/>
  <c r="HX86" i="17"/>
  <c r="II116" i="17"/>
  <c r="II124" i="17" s="1"/>
  <c r="GO214" i="17"/>
  <c r="HX214" i="17"/>
  <c r="HX230" i="17"/>
  <c r="HX222" i="17"/>
  <c r="HY220" i="17"/>
  <c r="HY228" i="17"/>
  <c r="IH118" i="17"/>
  <c r="IH110" i="17"/>
  <c r="HY227" i="17"/>
  <c r="GP98" i="17"/>
  <c r="GP90" i="17"/>
  <c r="II109" i="17"/>
  <c r="II117" i="17"/>
  <c r="GN212" i="17"/>
  <c r="EV97" i="17"/>
  <c r="EU94" i="17"/>
  <c r="EU22" i="17"/>
  <c r="EV82" i="17"/>
  <c r="EW82" i="17"/>
  <c r="FF118" i="17"/>
  <c r="DL98" i="17"/>
  <c r="DM98" i="17"/>
  <c r="EU139" i="17"/>
  <c r="EV219" i="17"/>
  <c r="FE238" i="17"/>
  <c r="FF239" i="17"/>
  <c r="EW89" i="17"/>
  <c r="EU48" i="17"/>
  <c r="DK214" i="17"/>
  <c r="EU86" i="17"/>
  <c r="FF108" i="17"/>
  <c r="FE116" i="17"/>
  <c r="FF110" i="17"/>
  <c r="FF126" i="17" s="1"/>
  <c r="FF238" i="17"/>
  <c r="FF246" i="17"/>
  <c r="FF247" i="17"/>
  <c r="EU93" i="17"/>
  <c r="EU101" i="17"/>
  <c r="EU85" i="17"/>
  <c r="FE248" i="17"/>
  <c r="FE240" i="17"/>
  <c r="EU152" i="17"/>
  <c r="EU216" i="17"/>
  <c r="EU224" i="17"/>
  <c r="EU232" i="17"/>
  <c r="FE246" i="17"/>
  <c r="FE254" i="17" s="1"/>
  <c r="EU102" i="17"/>
  <c r="FF116" i="17"/>
  <c r="DK212" i="17"/>
  <c r="EL77" i="17"/>
  <c r="FE115" i="17"/>
  <c r="DL82" i="17"/>
  <c r="FE107" i="17"/>
  <c r="FD109" i="17"/>
  <c r="FE108" i="17"/>
  <c r="DK220" i="17"/>
  <c r="DK230" i="17"/>
  <c r="EW228" i="17"/>
  <c r="EW220" i="17"/>
  <c r="FE118" i="17"/>
  <c r="FE110" i="17"/>
  <c r="EU64" i="17"/>
  <c r="EU77" i="17" s="1"/>
  <c r="EU229" i="17"/>
  <c r="EU221" i="17"/>
  <c r="EU219" i="17" s="1"/>
  <c r="EU213" i="17"/>
  <c r="EU212" i="17" s="1"/>
  <c r="DT204" i="17"/>
  <c r="EU91" i="17"/>
  <c r="EU99" i="17"/>
  <c r="EU83" i="17"/>
  <c r="DT74" i="17"/>
  <c r="EL207" i="17"/>
  <c r="DK82" i="17"/>
  <c r="FE117" i="17"/>
  <c r="FE109" i="17"/>
  <c r="EV227" i="17"/>
  <c r="FF109" i="17"/>
  <c r="FF117" i="17"/>
  <c r="FF125" i="17" s="1"/>
  <c r="FF115" i="17"/>
  <c r="FF107" i="17"/>
  <c r="DM82" i="17"/>
  <c r="EU214" i="17"/>
  <c r="EU222" i="17"/>
  <c r="EU230" i="17"/>
  <c r="FE237" i="17"/>
  <c r="FE245" i="17"/>
  <c r="DL212" i="17"/>
  <c r="EU9" i="17"/>
  <c r="FF248" i="17"/>
  <c r="FF240" i="17"/>
  <c r="FE247" i="17"/>
  <c r="FE239" i="17"/>
  <c r="FF245" i="17"/>
  <c r="DM212" i="17"/>
  <c r="FF237" i="17"/>
  <c r="FF235" i="17" s="1"/>
  <c r="EU165" i="17"/>
  <c r="EU92" i="17"/>
  <c r="EU84" i="17"/>
  <c r="EU100" i="17"/>
  <c r="EU231" i="17"/>
  <c r="EU223" i="17"/>
  <c r="EU215" i="17"/>
  <c r="EU194" i="17"/>
  <c r="AZ204" i="17"/>
  <c r="CB247" i="17"/>
  <c r="BR194" i="17"/>
  <c r="AJ220" i="17"/>
  <c r="BR165" i="17"/>
  <c r="BR139" i="17"/>
  <c r="AH207" i="17"/>
  <c r="BR178" i="17"/>
  <c r="CB248" i="17"/>
  <c r="CB238" i="17"/>
  <c r="BI207" i="17"/>
  <c r="BR207" i="17" s="1"/>
  <c r="CC247" i="17"/>
  <c r="CB237" i="17"/>
  <c r="CB245" i="17"/>
  <c r="AI212" i="17"/>
  <c r="CC239" i="17"/>
  <c r="BR216" i="17"/>
  <c r="BR224" i="17"/>
  <c r="BR232" i="17"/>
  <c r="AH228" i="17"/>
  <c r="AH220" i="17"/>
  <c r="CB239" i="17"/>
  <c r="CB255" i="17" s="1"/>
  <c r="BT228" i="17"/>
  <c r="BT220" i="17"/>
  <c r="CB240" i="17"/>
  <c r="CB256" i="17" s="1"/>
  <c r="CB246" i="17"/>
  <c r="CB254" i="17" s="1"/>
  <c r="CC238" i="17"/>
  <c r="CC246" i="17"/>
  <c r="BR214" i="17"/>
  <c r="BR230" i="17"/>
  <c r="BR222" i="17"/>
  <c r="BR231" i="17"/>
  <c r="BR223" i="17"/>
  <c r="BR215" i="17"/>
  <c r="CC248" i="17"/>
  <c r="CC240" i="17"/>
  <c r="BR229" i="17"/>
  <c r="AQ204" i="17"/>
  <c r="BR221" i="17"/>
  <c r="BR219" i="17" s="1"/>
  <c r="BR213" i="17"/>
  <c r="AJ212" i="17"/>
  <c r="CC245" i="17"/>
  <c r="CC237" i="17"/>
  <c r="AH212" i="17"/>
  <c r="AJ9" i="18"/>
  <c r="BR26" i="18"/>
  <c r="AH35" i="18"/>
  <c r="BR50" i="18"/>
  <c r="BI38" i="18"/>
  <c r="BT91" i="18"/>
  <c r="AH81" i="18"/>
  <c r="BI25" i="18"/>
  <c r="BT35" i="18"/>
  <c r="AJ48" i="18"/>
  <c r="AH90" i="18"/>
  <c r="AJ35" i="18"/>
  <c r="AJ83" i="18"/>
  <c r="BR25" i="18"/>
  <c r="AH91" i="18"/>
  <c r="AJ82" i="18"/>
  <c r="BT82" i="18"/>
  <c r="AQ75" i="18"/>
  <c r="Y76" i="18"/>
  <c r="AH76" i="18" s="1"/>
  <c r="BR24" i="18"/>
  <c r="BT9" i="18"/>
  <c r="AH9" i="18"/>
  <c r="AH84" i="18"/>
  <c r="BR10" i="18"/>
  <c r="AJ81" i="18"/>
  <c r="BR23" i="18"/>
  <c r="BR22" i="18" s="1"/>
  <c r="AH97" i="18"/>
  <c r="AJ92" i="18"/>
  <c r="AJ84" i="18"/>
  <c r="AH48" i="18"/>
  <c r="BT98" i="18"/>
  <c r="BT89" i="18"/>
  <c r="BT81" i="18"/>
  <c r="BT90" i="18"/>
  <c r="BT100" i="18"/>
  <c r="BT84" i="18"/>
  <c r="AS73" i="18"/>
  <c r="BT96" i="18" s="1"/>
  <c r="BT92" i="18"/>
  <c r="BT97" i="18"/>
  <c r="BT83" i="18"/>
  <c r="BT99" i="18"/>
  <c r="AJ91" i="18"/>
  <c r="AJ99" i="18"/>
  <c r="I73" i="18"/>
  <c r="AJ97" i="18"/>
  <c r="AJ89" i="18"/>
  <c r="AJ100" i="18"/>
  <c r="AJ90" i="18"/>
  <c r="AJ98" i="18"/>
  <c r="BI51" i="18"/>
  <c r="BR52" i="18"/>
  <c r="AZ76" i="18"/>
  <c r="AQ77" i="18"/>
  <c r="AH98" i="18"/>
  <c r="BR37" i="18"/>
  <c r="BR38" i="18"/>
  <c r="BR39" i="18"/>
  <c r="AQ74" i="18"/>
  <c r="BR36" i="18"/>
  <c r="AQ76" i="18"/>
  <c r="AH89" i="18"/>
  <c r="AQ64" i="18"/>
  <c r="AZ64" i="18"/>
  <c r="BR49" i="18"/>
  <c r="AZ77" i="18"/>
  <c r="BR51" i="18"/>
  <c r="AH82" i="18"/>
  <c r="AH83" i="18"/>
  <c r="BR13" i="18"/>
  <c r="AH92" i="18"/>
  <c r="BR12" i="18"/>
  <c r="AZ74" i="18"/>
  <c r="AH100" i="18"/>
  <c r="AH99" i="18"/>
  <c r="AZ75" i="18"/>
  <c r="BI12" i="18"/>
  <c r="BR11" i="18"/>
  <c r="AH22" i="18"/>
  <c r="AH80" i="18"/>
  <c r="BT97" i="17"/>
  <c r="BS97" i="17"/>
  <c r="BR97" i="17"/>
  <c r="BT89" i="17"/>
  <c r="BS89" i="17"/>
  <c r="BR89" i="17"/>
  <c r="CC105" i="17"/>
  <c r="CB105" i="17"/>
  <c r="CA105" i="17"/>
  <c r="CC113" i="17"/>
  <c r="CB113" i="17"/>
  <c r="CA113" i="17"/>
  <c r="CB122" i="17"/>
  <c r="CC122" i="17"/>
  <c r="CB123" i="17"/>
  <c r="CC123" i="17"/>
  <c r="CC121" i="17" s="1"/>
  <c r="CB124" i="17"/>
  <c r="CC124" i="17"/>
  <c r="CB125" i="17"/>
  <c r="CC125" i="17"/>
  <c r="CB126" i="17"/>
  <c r="CC126" i="17"/>
  <c r="CA126" i="17"/>
  <c r="CA122" i="17"/>
  <c r="CA123" i="17"/>
  <c r="CA124" i="17"/>
  <c r="CA125" i="17"/>
  <c r="CB106" i="17"/>
  <c r="CC106" i="17"/>
  <c r="CB107" i="17"/>
  <c r="CC107" i="17"/>
  <c r="CB108" i="17"/>
  <c r="CC108" i="17"/>
  <c r="CB109" i="17"/>
  <c r="CC109" i="17"/>
  <c r="CB110" i="17"/>
  <c r="CC110" i="17"/>
  <c r="CA107" i="17"/>
  <c r="CA108" i="17"/>
  <c r="CA109" i="17"/>
  <c r="CA110" i="17"/>
  <c r="CA106" i="17"/>
  <c r="CB114" i="17"/>
  <c r="CC114" i="17"/>
  <c r="CB115" i="17"/>
  <c r="CC115" i="17"/>
  <c r="CB116" i="17"/>
  <c r="CC116" i="17"/>
  <c r="CB117" i="17"/>
  <c r="CC117" i="17"/>
  <c r="CB118" i="17"/>
  <c r="CC118" i="17"/>
  <c r="CA115" i="17"/>
  <c r="CA116" i="17"/>
  <c r="CA117" i="17"/>
  <c r="CA118" i="17"/>
  <c r="CA114" i="17"/>
  <c r="AI98" i="17"/>
  <c r="AJ98" i="17"/>
  <c r="AI99" i="17"/>
  <c r="AJ99" i="17"/>
  <c r="AI100" i="17"/>
  <c r="AJ100" i="17"/>
  <c r="AI101" i="17"/>
  <c r="AJ101" i="17"/>
  <c r="AI102" i="17"/>
  <c r="AJ102" i="17"/>
  <c r="AI85" i="17"/>
  <c r="AJ85" i="17"/>
  <c r="BS98" i="17"/>
  <c r="BT98" i="17"/>
  <c r="BS99" i="17"/>
  <c r="BT99" i="17"/>
  <c r="BS100" i="17"/>
  <c r="BT100" i="17"/>
  <c r="BS101" i="17"/>
  <c r="BT101" i="17"/>
  <c r="BS102" i="17"/>
  <c r="BT102" i="17"/>
  <c r="BR102" i="17"/>
  <c r="BR101" i="17"/>
  <c r="BR100" i="17"/>
  <c r="BR99" i="17"/>
  <c r="BR98" i="17"/>
  <c r="BT94" i="17"/>
  <c r="BS94" i="17"/>
  <c r="BR94" i="17"/>
  <c r="BT93" i="17"/>
  <c r="BS93" i="17"/>
  <c r="BR93" i="17"/>
  <c r="BT92" i="17"/>
  <c r="BS92" i="17"/>
  <c r="BR92" i="17"/>
  <c r="BT91" i="17"/>
  <c r="BS91" i="17"/>
  <c r="BR91" i="17"/>
  <c r="BT90" i="17"/>
  <c r="BS90" i="17"/>
  <c r="BR90" i="17"/>
  <c r="BT48" i="17"/>
  <c r="BS48" i="17"/>
  <c r="BR48" i="17"/>
  <c r="BT35" i="17"/>
  <c r="BS35" i="17"/>
  <c r="BR35" i="17"/>
  <c r="BT22" i="17"/>
  <c r="BS22" i="17"/>
  <c r="BR22" i="17"/>
  <c r="BT9" i="17"/>
  <c r="BS9" i="17"/>
  <c r="BR9" i="17"/>
  <c r="BT84" i="17"/>
  <c r="BS84" i="17"/>
  <c r="BR84" i="17"/>
  <c r="BS85" i="17"/>
  <c r="BT85" i="17"/>
  <c r="BR85" i="17"/>
  <c r="BT51" i="17"/>
  <c r="BS51" i="17"/>
  <c r="BR51" i="17"/>
  <c r="BT38" i="17"/>
  <c r="BS38" i="17"/>
  <c r="BR38" i="17"/>
  <c r="BT25" i="17"/>
  <c r="BS25" i="17"/>
  <c r="BR25" i="17"/>
  <c r="BT12" i="17"/>
  <c r="BS12" i="17"/>
  <c r="BR12" i="17"/>
  <c r="BB74" i="17"/>
  <c r="BA74" i="17"/>
  <c r="AZ74" i="17"/>
  <c r="AS74" i="17"/>
  <c r="AR74" i="17"/>
  <c r="AQ74" i="17"/>
  <c r="BB77" i="17"/>
  <c r="BA77" i="17"/>
  <c r="AZ77" i="17"/>
  <c r="AR77" i="17"/>
  <c r="AS77" i="17"/>
  <c r="AQ77" i="17"/>
  <c r="AH101" i="17"/>
  <c r="AH93" i="17"/>
  <c r="AI93" i="17"/>
  <c r="AJ93" i="17"/>
  <c r="AH85" i="17"/>
  <c r="AI84" i="17"/>
  <c r="AJ84" i="17"/>
  <c r="R77" i="17"/>
  <c r="Q77" i="17"/>
  <c r="P77" i="17"/>
  <c r="H77" i="17"/>
  <c r="I77" i="17"/>
  <c r="G77" i="17"/>
  <c r="AJ51" i="17"/>
  <c r="AI51" i="17"/>
  <c r="AH51" i="17"/>
  <c r="AJ38" i="17"/>
  <c r="AI38" i="17"/>
  <c r="AH38" i="17"/>
  <c r="AJ25" i="17"/>
  <c r="AI25" i="17"/>
  <c r="AH25" i="17"/>
  <c r="AI12" i="17"/>
  <c r="AJ12" i="17"/>
  <c r="AH12" i="17"/>
  <c r="AH102" i="17"/>
  <c r="AH100" i="17"/>
  <c r="AH99" i="17"/>
  <c r="AH94" i="17"/>
  <c r="AI94" i="17"/>
  <c r="AJ94" i="17"/>
  <c r="AH91" i="17"/>
  <c r="AI91" i="17"/>
  <c r="AJ91" i="17"/>
  <c r="R74" i="17"/>
  <c r="Q74" i="17"/>
  <c r="P74" i="17"/>
  <c r="I74" i="17"/>
  <c r="H74" i="17"/>
  <c r="G74" i="17"/>
  <c r="AJ48" i="17"/>
  <c r="AI48" i="17"/>
  <c r="AH48" i="17"/>
  <c r="AJ35" i="17"/>
  <c r="AI35" i="17"/>
  <c r="AH35" i="17"/>
  <c r="AJ22" i="17"/>
  <c r="AI22" i="17"/>
  <c r="AH22" i="17"/>
  <c r="AI9" i="17"/>
  <c r="AJ9" i="17"/>
  <c r="AJ90" i="17" s="1"/>
  <c r="AH9" i="17"/>
  <c r="AI92" i="17"/>
  <c r="AJ92" i="17"/>
  <c r="AH92" i="17"/>
  <c r="AH84" i="17"/>
  <c r="BT11" i="17"/>
  <c r="BS11" i="17"/>
  <c r="BR11" i="17"/>
  <c r="BT24" i="17"/>
  <c r="BS24" i="17"/>
  <c r="BR24" i="17"/>
  <c r="BT37" i="17"/>
  <c r="BS37" i="17"/>
  <c r="BR37" i="17"/>
  <c r="BT50" i="17"/>
  <c r="BS50" i="17"/>
  <c r="BR50" i="17"/>
  <c r="AJ50" i="17"/>
  <c r="AI50" i="17"/>
  <c r="AH50" i="17"/>
  <c r="AJ37" i="17"/>
  <c r="AI37" i="17"/>
  <c r="AH37" i="17"/>
  <c r="AJ24" i="17"/>
  <c r="AI24" i="17"/>
  <c r="AH24" i="17"/>
  <c r="AI11" i="17"/>
  <c r="AJ11" i="17"/>
  <c r="AH11" i="17"/>
  <c r="BB76" i="17"/>
  <c r="BA76" i="17"/>
  <c r="AZ76" i="17"/>
  <c r="AS76" i="17"/>
  <c r="AR76" i="17"/>
  <c r="AQ76" i="17"/>
  <c r="P76" i="17"/>
  <c r="G76" i="17"/>
  <c r="R76" i="17"/>
  <c r="Q76" i="17"/>
  <c r="H76" i="17"/>
  <c r="I76" i="17"/>
  <c r="BT86" i="17"/>
  <c r="BS86" i="17"/>
  <c r="BR86" i="17"/>
  <c r="BT83" i="17"/>
  <c r="BT82" i="17" s="1"/>
  <c r="BS83" i="17"/>
  <c r="BS82" i="17" s="1"/>
  <c r="BR83" i="17"/>
  <c r="BR82" i="17" s="1"/>
  <c r="AI83" i="17"/>
  <c r="AI82" i="17" s="1"/>
  <c r="AJ83" i="17"/>
  <c r="AJ82" i="17" s="1"/>
  <c r="AI86" i="17"/>
  <c r="AJ86" i="17"/>
  <c r="AH86" i="17"/>
  <c r="AH83" i="17"/>
  <c r="AH82" i="17" s="1"/>
  <c r="BB78" i="17"/>
  <c r="BA78" i="17"/>
  <c r="AZ78" i="17"/>
  <c r="AS78" i="17"/>
  <c r="AR78" i="17"/>
  <c r="AQ78" i="17"/>
  <c r="BB75" i="17"/>
  <c r="BA75" i="17"/>
  <c r="AZ75" i="17"/>
  <c r="AS75" i="17"/>
  <c r="AR75" i="17"/>
  <c r="AQ75" i="17"/>
  <c r="BT52" i="17"/>
  <c r="BS52" i="17"/>
  <c r="BR52" i="17"/>
  <c r="BT49" i="17"/>
  <c r="BS49" i="17"/>
  <c r="BR49" i="17"/>
  <c r="BT39" i="17"/>
  <c r="BS39" i="17"/>
  <c r="BR39" i="17"/>
  <c r="BT36" i="17"/>
  <c r="BS36" i="17"/>
  <c r="BR36" i="17"/>
  <c r="BT26" i="17"/>
  <c r="BS26" i="17"/>
  <c r="BR26" i="17"/>
  <c r="BT23" i="17"/>
  <c r="BS23" i="17"/>
  <c r="BR23" i="17"/>
  <c r="BT13" i="17"/>
  <c r="BS13" i="17"/>
  <c r="BR13" i="17"/>
  <c r="BT10" i="17"/>
  <c r="BS10" i="17"/>
  <c r="BR10" i="17"/>
  <c r="AJ52" i="17"/>
  <c r="AI52" i="17"/>
  <c r="AJ49" i="17"/>
  <c r="AI49" i="17"/>
  <c r="AJ39" i="17"/>
  <c r="AI39" i="17"/>
  <c r="AJ36" i="17"/>
  <c r="AI36" i="17"/>
  <c r="AJ26" i="17"/>
  <c r="AI26" i="17"/>
  <c r="AJ23" i="17"/>
  <c r="AI23" i="17"/>
  <c r="AJ10" i="17"/>
  <c r="AJ13" i="17"/>
  <c r="AI13" i="17"/>
  <c r="AI10" i="17"/>
  <c r="R78" i="17"/>
  <c r="Q78" i="17"/>
  <c r="R75" i="17"/>
  <c r="Q75" i="17"/>
  <c r="H75" i="17"/>
  <c r="I75" i="17"/>
  <c r="H78" i="17"/>
  <c r="I78" i="17"/>
  <c r="AH52" i="17"/>
  <c r="AH49" i="17"/>
  <c r="AH39" i="17"/>
  <c r="AH36" i="17"/>
  <c r="AH26" i="17"/>
  <c r="AH23" i="17"/>
  <c r="AH13" i="17"/>
  <c r="AH10" i="17"/>
  <c r="P78" i="17"/>
  <c r="P75" i="17"/>
  <c r="G75" i="17"/>
  <c r="G78" i="17"/>
  <c r="BT64" i="17"/>
  <c r="BT77" i="17" s="1"/>
  <c r="BS64" i="17"/>
  <c r="BS77" i="17" s="1"/>
  <c r="BR64" i="17"/>
  <c r="BR77" i="17" s="1"/>
  <c r="BB64" i="17"/>
  <c r="BA64" i="17"/>
  <c r="AS64" i="17"/>
  <c r="AR64" i="17"/>
  <c r="BK51" i="17"/>
  <c r="BJ51" i="17"/>
  <c r="BI51" i="17"/>
  <c r="BK38" i="17"/>
  <c r="BJ38" i="17"/>
  <c r="BK25" i="17"/>
  <c r="BJ25" i="17"/>
  <c r="BK12" i="17"/>
  <c r="BK77" i="17" s="1"/>
  <c r="BJ12" i="17"/>
  <c r="AZ51" i="17"/>
  <c r="AZ38" i="17"/>
  <c r="AZ25" i="17"/>
  <c r="AZ12" i="17"/>
  <c r="AZ64" i="17" s="1"/>
  <c r="AQ51" i="17"/>
  <c r="AQ38" i="17"/>
  <c r="BI38" i="17" s="1"/>
  <c r="AQ25" i="17"/>
  <c r="BI25" i="17" s="1"/>
  <c r="AQ12" i="17"/>
  <c r="AQ64" i="17" s="1"/>
  <c r="R64" i="17"/>
  <c r="Q64" i="17"/>
  <c r="P64" i="17"/>
  <c r="I64" i="17"/>
  <c r="AJ64" i="17" s="1"/>
  <c r="H64" i="17"/>
  <c r="G64" i="17"/>
  <c r="AA51" i="17"/>
  <c r="Z51" i="17"/>
  <c r="Y51" i="17"/>
  <c r="AA38" i="17"/>
  <c r="Z38" i="17"/>
  <c r="Y38" i="17"/>
  <c r="AA25" i="17"/>
  <c r="Z25" i="17"/>
  <c r="Y25" i="17"/>
  <c r="AA12" i="17"/>
  <c r="Z12" i="17"/>
  <c r="Y12" i="17"/>
  <c r="S47" i="16"/>
  <c r="R47" i="16"/>
  <c r="Q47" i="16"/>
  <c r="H39" i="16"/>
  <c r="I39" i="16"/>
  <c r="C39" i="16"/>
  <c r="R39" i="16" s="1"/>
  <c r="D39" i="16"/>
  <c r="G39" i="16"/>
  <c r="B39" i="16"/>
  <c r="Q39" i="16" s="1"/>
  <c r="N31" i="16"/>
  <c r="M31" i="16"/>
  <c r="L31" i="16"/>
  <c r="N23" i="16"/>
  <c r="M23" i="16"/>
  <c r="L23" i="16"/>
  <c r="N15" i="16"/>
  <c r="M15" i="16"/>
  <c r="L15" i="16"/>
  <c r="M7" i="16"/>
  <c r="N7" i="16"/>
  <c r="L7" i="16"/>
  <c r="HX89" i="17" l="1"/>
  <c r="IH255" i="17"/>
  <c r="II256" i="17"/>
  <c r="IG237" i="17"/>
  <c r="HX212" i="17"/>
  <c r="II238" i="17"/>
  <c r="IG240" i="17"/>
  <c r="IG245" i="17"/>
  <c r="IG253" i="17" s="1"/>
  <c r="II235" i="17"/>
  <c r="IH256" i="17"/>
  <c r="HX82" i="17"/>
  <c r="IG108" i="17"/>
  <c r="IH126" i="17"/>
  <c r="IG118" i="17"/>
  <c r="II125" i="17"/>
  <c r="IH124" i="17"/>
  <c r="IH114" i="17"/>
  <c r="IH106" i="17"/>
  <c r="IG116" i="17"/>
  <c r="IG115" i="17"/>
  <c r="IH253" i="17"/>
  <c r="IH243" i="17"/>
  <c r="HX227" i="17"/>
  <c r="IG248" i="17"/>
  <c r="IH105" i="17"/>
  <c r="II114" i="17"/>
  <c r="II106" i="17"/>
  <c r="IG110" i="17"/>
  <c r="IH235" i="17"/>
  <c r="HX228" i="17"/>
  <c r="HX220" i="17"/>
  <c r="IG246" i="17"/>
  <c r="IG238" i="17"/>
  <c r="HX98" i="17"/>
  <c r="HX90" i="17"/>
  <c r="II253" i="17"/>
  <c r="II251" i="17" s="1"/>
  <c r="II243" i="17"/>
  <c r="IG107" i="17"/>
  <c r="II123" i="17"/>
  <c r="II121" i="17" s="1"/>
  <c r="II113" i="17"/>
  <c r="HX219" i="17"/>
  <c r="II246" i="17"/>
  <c r="II254" i="17" s="1"/>
  <c r="IH246" i="17"/>
  <c r="IH238" i="17"/>
  <c r="IH123" i="17"/>
  <c r="IH113" i="17"/>
  <c r="II255" i="17"/>
  <c r="II244" i="17"/>
  <c r="II236" i="17"/>
  <c r="IG117" i="17"/>
  <c r="IG109" i="17"/>
  <c r="IH125" i="17"/>
  <c r="IH236" i="17"/>
  <c r="IH244" i="17"/>
  <c r="IG239" i="17"/>
  <c r="IG247" i="17"/>
  <c r="EU82" i="17"/>
  <c r="FF105" i="17"/>
  <c r="EU89" i="17"/>
  <c r="FE124" i="17"/>
  <c r="FD110" i="17"/>
  <c r="FD117" i="17"/>
  <c r="FD118" i="17"/>
  <c r="EU97" i="17"/>
  <c r="FF124" i="17"/>
  <c r="FE256" i="17"/>
  <c r="FF255" i="17"/>
  <c r="EU207" i="17"/>
  <c r="FF256" i="17"/>
  <c r="FE235" i="17"/>
  <c r="FF254" i="17"/>
  <c r="FD239" i="17"/>
  <c r="FD116" i="17"/>
  <c r="FD247" i="17"/>
  <c r="FD238" i="17"/>
  <c r="FD246" i="17"/>
  <c r="FE123" i="17"/>
  <c r="FE113" i="17"/>
  <c r="FE253" i="17"/>
  <c r="FE251" i="17" s="1"/>
  <c r="FE243" i="17"/>
  <c r="FF113" i="17"/>
  <c r="FF123" i="17"/>
  <c r="FF121" i="17" s="1"/>
  <c r="FD107" i="17"/>
  <c r="FD105" i="17" s="1"/>
  <c r="FD125" i="17"/>
  <c r="FF253" i="17"/>
  <c r="FF251" i="17" s="1"/>
  <c r="FF243" i="17"/>
  <c r="FD237" i="17"/>
  <c r="FE255" i="17"/>
  <c r="FD108" i="17"/>
  <c r="FD124" i="17" s="1"/>
  <c r="FE125" i="17"/>
  <c r="EU227" i="17"/>
  <c r="FE126" i="17"/>
  <c r="FE105" i="17"/>
  <c r="FD248" i="17"/>
  <c r="FD240" i="17"/>
  <c r="FE244" i="17"/>
  <c r="FE236" i="17"/>
  <c r="FF244" i="17"/>
  <c r="FF236" i="17"/>
  <c r="FD126" i="17"/>
  <c r="FF106" i="17"/>
  <c r="FF114" i="17"/>
  <c r="FF122" i="17" s="1"/>
  <c r="FD115" i="17"/>
  <c r="EU98" i="17"/>
  <c r="EU90" i="17"/>
  <c r="EU220" i="17"/>
  <c r="EU228" i="17"/>
  <c r="FE114" i="17"/>
  <c r="FE106" i="17"/>
  <c r="FD245" i="17"/>
  <c r="BR212" i="17"/>
  <c r="BR227" i="17"/>
  <c r="CA239" i="17"/>
  <c r="CC254" i="17"/>
  <c r="CC255" i="17"/>
  <c r="CC235" i="17"/>
  <c r="CA246" i="17"/>
  <c r="CA247" i="17"/>
  <c r="CA255" i="17" s="1"/>
  <c r="CA238" i="17"/>
  <c r="CA237" i="17"/>
  <c r="CB244" i="17"/>
  <c r="CB236" i="17"/>
  <c r="BR220" i="17"/>
  <c r="BR228" i="17"/>
  <c r="CC243" i="17"/>
  <c r="CC253" i="17"/>
  <c r="CB253" i="17"/>
  <c r="CB251" i="17" s="1"/>
  <c r="CB243" i="17"/>
  <c r="CA245" i="17"/>
  <c r="CC244" i="17"/>
  <c r="CC236" i="17"/>
  <c r="CC256" i="17"/>
  <c r="CA240" i="17"/>
  <c r="CA248" i="17"/>
  <c r="CB235" i="17"/>
  <c r="AJ88" i="18"/>
  <c r="BR9" i="18"/>
  <c r="BT88" i="18"/>
  <c r="AH96" i="18"/>
  <c r="BT80" i="18"/>
  <c r="CC107" i="18"/>
  <c r="AJ96" i="18"/>
  <c r="CC115" i="18"/>
  <c r="CC113" i="18"/>
  <c r="BI76" i="18"/>
  <c r="AJ80" i="18"/>
  <c r="CC114" i="18"/>
  <c r="CC108" i="18"/>
  <c r="CC106" i="18"/>
  <c r="CC105" i="18"/>
  <c r="CC116" i="18"/>
  <c r="CB103" i="18"/>
  <c r="AQ73" i="18"/>
  <c r="BR48" i="18"/>
  <c r="BR64" i="18"/>
  <c r="BR84" i="18"/>
  <c r="BR35" i="18"/>
  <c r="AZ73" i="18"/>
  <c r="BR99" i="18"/>
  <c r="BR83" i="18"/>
  <c r="BR91" i="18"/>
  <c r="BR92" i="18"/>
  <c r="BR98" i="18"/>
  <c r="BR89" i="18"/>
  <c r="BR100" i="18"/>
  <c r="BR82" i="18"/>
  <c r="AH88" i="18"/>
  <c r="BR90" i="18"/>
  <c r="BR97" i="18"/>
  <c r="BR81" i="18"/>
  <c r="CB111" i="18"/>
  <c r="CB121" i="17"/>
  <c r="CA121" i="17"/>
  <c r="AI90" i="17"/>
  <c r="AH90" i="17"/>
  <c r="AH98" i="17"/>
  <c r="BJ77" i="17"/>
  <c r="BI12" i="17"/>
  <c r="BI77" i="17" s="1"/>
  <c r="Y77" i="17"/>
  <c r="AH64" i="17"/>
  <c r="AH77" i="17" s="1"/>
  <c r="AI64" i="17"/>
  <c r="Z77" i="17"/>
  <c r="AA77" i="17"/>
  <c r="AJ77" i="17" s="1"/>
  <c r="N47" i="16"/>
  <c r="S39" i="16"/>
  <c r="L47" i="16"/>
  <c r="M47" i="16"/>
  <c r="BR88" i="18" l="1"/>
  <c r="IG235" i="17"/>
  <c r="IG124" i="17"/>
  <c r="IG105" i="17"/>
  <c r="IG254" i="17"/>
  <c r="IG260" i="17" s="1"/>
  <c r="IH121" i="17"/>
  <c r="IG236" i="17"/>
  <c r="II252" i="17"/>
  <c r="IH252" i="17"/>
  <c r="IG256" i="17"/>
  <c r="IG251" i="17" s="1"/>
  <c r="IG255" i="17"/>
  <c r="IG244" i="17"/>
  <c r="IG252" i="17" s="1"/>
  <c r="IH251" i="17"/>
  <c r="IG125" i="17"/>
  <c r="IG129" i="17" s="1"/>
  <c r="IG126" i="17"/>
  <c r="IG114" i="17"/>
  <c r="II122" i="17"/>
  <c r="IG106" i="17"/>
  <c r="IH122" i="17"/>
  <c r="IG130" i="17"/>
  <c r="IH254" i="17"/>
  <c r="IG243" i="17"/>
  <c r="IG123" i="17"/>
  <c r="IG113" i="17"/>
  <c r="FD106" i="17"/>
  <c r="FD255" i="17"/>
  <c r="FD254" i="17"/>
  <c r="FD260" i="17" s="1"/>
  <c r="FD235" i="17"/>
  <c r="FD256" i="17"/>
  <c r="FD236" i="17"/>
  <c r="FE122" i="17"/>
  <c r="FD114" i="17"/>
  <c r="FD122" i="17" s="1"/>
  <c r="FD129" i="17"/>
  <c r="FD130" i="17"/>
  <c r="FD123" i="17"/>
  <c r="FD121" i="17" s="1"/>
  <c r="FD113" i="17"/>
  <c r="FD244" i="17"/>
  <c r="FD252" i="17" s="1"/>
  <c r="FF252" i="17"/>
  <c r="FE252" i="17"/>
  <c r="FD259" i="17"/>
  <c r="FD253" i="17"/>
  <c r="FD243" i="17"/>
  <c r="FE121" i="17"/>
  <c r="CA254" i="17"/>
  <c r="CA260" i="17" s="1"/>
  <c r="CB252" i="17"/>
  <c r="CA236" i="17"/>
  <c r="CA235" i="17"/>
  <c r="CA244" i="17"/>
  <c r="CA256" i="17"/>
  <c r="CC252" i="17"/>
  <c r="CA259" i="17"/>
  <c r="CA253" i="17"/>
  <c r="CA251" i="17" s="1"/>
  <c r="CA243" i="17"/>
  <c r="CC251" i="17"/>
  <c r="BR76" i="18"/>
  <c r="CC112" i="18"/>
  <c r="CC123" i="18"/>
  <c r="CC121" i="18"/>
  <c r="CC111" i="18"/>
  <c r="CC104" i="18"/>
  <c r="CC122" i="18"/>
  <c r="CC103" i="18"/>
  <c r="CC124" i="18"/>
  <c r="CB119" i="18"/>
  <c r="BR96" i="18"/>
  <c r="BR80" i="18"/>
  <c r="CA107" i="18"/>
  <c r="CA115" i="18"/>
  <c r="CA106" i="18"/>
  <c r="CA116" i="18"/>
  <c r="CA108" i="18"/>
  <c r="CA114" i="18"/>
  <c r="CA113" i="18"/>
  <c r="CA105" i="18"/>
  <c r="AI77" i="17"/>
  <c r="IG259" i="17" l="1"/>
  <c r="IG121" i="17"/>
  <c r="IG122" i="17"/>
  <c r="FD251" i="17"/>
  <c r="CA252" i="17"/>
  <c r="CA104" i="18"/>
  <c r="CC127" i="18"/>
  <c r="CC128" i="18"/>
  <c r="CC120" i="18"/>
  <c r="CC119" i="18"/>
  <c r="CA112" i="18"/>
  <c r="CA123" i="18"/>
  <c r="CA103" i="18"/>
  <c r="CA122" i="18"/>
  <c r="CA124" i="18"/>
  <c r="CA111" i="18"/>
  <c r="CA121" i="18"/>
  <c r="CA120" i="18" l="1"/>
  <c r="CA127" i="18"/>
  <c r="CA128" i="18"/>
  <c r="CA11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95AD91-9EA0-40D6-B602-92650120A48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40E160-D5FA-4E93-BE59-E867A2285CA4}" name="WorksheetConnection_Book1!Results" type="102" refreshedVersion="6" minRefreshableVersion="5">
    <extLst>
      <ext xmlns:x15="http://schemas.microsoft.com/office/spreadsheetml/2010/11/main" uri="{DE250136-89BD-433C-8126-D09CA5730AF9}">
        <x15:connection id="Results">
          <x15:rangePr sourceName="_xlcn.WorksheetConnection_Book1Results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ThisWorkbookDataModel"/>
    <s v="{[Results].[Local].[All]}"/>
    <s v="{[Results].[Local].&amp;[Yes]}"/>
    <s v="{[Results].[2016].[All]}"/>
    <s v="{[Results].[S Trim].[All]}"/>
    <s v="{[Results].[Manual].[All]}"/>
    <s v="{[Results].[2016].&amp;[Yes]}"/>
    <s v="{[Results].[S Trim].&amp;[Yes]}"/>
    <s v="{[Results].[Manual].&amp;[Yes]}"/>
    <s v="{[Results].[Local].&amp;[No]}"/>
    <s v="{[Results].[2016].&amp;[No]}"/>
    <s v="{[Results].[S Trim].&amp;[No]}"/>
    <s v="{[Results].[Manual].&amp;[No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<sst xmlns="http://schemas.openxmlformats.org/spreadsheetml/2006/main" count="4837" uniqueCount="184">
  <si>
    <t>S Trim</t>
  </si>
  <si>
    <t>Manual</t>
  </si>
  <si>
    <t>Distance</t>
  </si>
  <si>
    <t>Local</t>
  </si>
  <si>
    <t>Yes</t>
  </si>
  <si>
    <t>No</t>
  </si>
  <si>
    <t>IMV</t>
  </si>
  <si>
    <t>Mileage (km)</t>
  </si>
  <si>
    <t>Average</t>
  </si>
  <si>
    <t>2016</t>
  </si>
  <si>
    <t>Sample</t>
  </si>
  <si>
    <t>Year</t>
  </si>
  <si>
    <t>S</t>
  </si>
  <si>
    <t>SV</t>
  </si>
  <si>
    <t>Transmission</t>
  </si>
  <si>
    <t>CVT</t>
  </si>
  <si>
    <t>Market</t>
  </si>
  <si>
    <t>National</t>
  </si>
  <si>
    <t>Average of IMV</t>
  </si>
  <si>
    <t>Average of Mileage (km)</t>
  </si>
  <si>
    <t>Trim Level</t>
  </si>
  <si>
    <t>Snippet</t>
  </si>
  <si>
    <t>All</t>
  </si>
  <si>
    <r>
      <t xml:space="preserve">Comparable results: </t>
    </r>
    <r>
      <rPr>
        <sz val="11"/>
        <color theme="1"/>
        <rFont val="Calibri"/>
        <family val="2"/>
      </rPr>
      <t>↓</t>
    </r>
  </si>
  <si>
    <t>Drilldown</t>
  </si>
  <si>
    <t>Starting point: →</t>
  </si>
  <si>
    <t>(all following specifications logged exactly as indicated in details retrieved from original links included within each row)</t>
  </si>
  <si>
    <t>Distance (km)</t>
  </si>
  <si>
    <r>
      <t xml:space="preserve">What should be the </t>
    </r>
    <r>
      <rPr>
        <b/>
        <i/>
        <u val="double"/>
        <sz val="11"/>
        <color theme="9"/>
        <rFont val="Calibri"/>
        <family val="2"/>
        <scheme val="minor"/>
      </rPr>
      <t>REAL</t>
    </r>
    <r>
      <rPr>
        <b/>
        <i/>
        <sz val="11"/>
        <color theme="9"/>
        <rFont val="Calibri"/>
        <family val="2"/>
        <scheme val="minor"/>
      </rPr>
      <t xml:space="preserve"> IMV for a car like my 2016 Nissan Sentra S with manual transmission, and in an equivalently good condition?</t>
    </r>
  </si>
  <si>
    <t>Average of Distance</t>
  </si>
  <si>
    <t>Grand Average</t>
  </si>
  <si>
    <t>Avg of Above</t>
  </si>
  <si>
    <t>Avg of Left</t>
  </si>
  <si>
    <t>SubGrand Avg of Above</t>
  </si>
  <si>
    <t>SubGrand Avg of Left</t>
  </si>
  <si>
    <t>SubGrand Average</t>
  </si>
  <si>
    <t>Grand Avg of Above &amp; Left</t>
  </si>
  <si>
    <t>Match_onlyTrans</t>
  </si>
  <si>
    <t>Match_exceptTrans</t>
  </si>
  <si>
    <t>Match_onlyTrim</t>
  </si>
  <si>
    <t>Match_exceptTrim</t>
  </si>
  <si>
    <t>Match_onlyYear</t>
  </si>
  <si>
    <t>Match_exceptYear</t>
  </si>
  <si>
    <t>Match_onlyMarket</t>
  </si>
  <si>
    <t>Match_exceptMarket</t>
  </si>
  <si>
    <t>Match_onlyTrans-exceptOthers</t>
  </si>
  <si>
    <t>Match_onlyTrim-exceptOthers</t>
  </si>
  <si>
    <t>Match_onlyYear-exceptOthers</t>
  </si>
  <si>
    <t>Match_onlyMarket-exceptOthers</t>
  </si>
  <si>
    <t>Minimum</t>
  </si>
  <si>
    <t>Maximum</t>
  </si>
  <si>
    <t>Average of Above</t>
  </si>
  <si>
    <t>Average of All Above</t>
  </si>
  <si>
    <t>Average of All to Left</t>
  </si>
  <si>
    <t>Both Left and Above equal</t>
  </si>
  <si>
    <t>Match_onlyOthers-exceptTrans</t>
  </si>
  <si>
    <t>Match_onlyOthers-exceptTrim</t>
  </si>
  <si>
    <t>Match_onlyOthers-exceptYear</t>
  </si>
  <si>
    <t>Match_onlyOthers-exceptMarket</t>
  </si>
  <si>
    <t>Match_avg-TransVsOthers</t>
  </si>
  <si>
    <t>Match_avg-TrimVsOthers</t>
  </si>
  <si>
    <t>Match_avg-YearVsOthers</t>
  </si>
  <si>
    <t>Match_avg-MarketVsOthers</t>
  </si>
  <si>
    <t>Match_avg-TransAndOthers</t>
  </si>
  <si>
    <t>Match_avg-TrimAndOthers</t>
  </si>
  <si>
    <t>Match_avg-YearAndOthers</t>
  </si>
  <si>
    <t>Match_avg-MarketAndOthers</t>
  </si>
  <si>
    <t>Median Average</t>
  </si>
  <si>
    <t>Median Maximum</t>
  </si>
  <si>
    <t>Median Minimum</t>
  </si>
  <si>
    <t>Median</t>
  </si>
  <si>
    <t>Range</t>
  </si>
  <si>
    <t>Average Median</t>
  </si>
  <si>
    <t>Average Range</t>
  </si>
  <si>
    <t>Average Maximum</t>
  </si>
  <si>
    <t>Average Minimum</t>
  </si>
  <si>
    <t>Median Range</t>
  </si>
  <si>
    <t>Median Median</t>
  </si>
  <si>
    <t>Average Average</t>
  </si>
  <si>
    <t>Final Average</t>
  </si>
  <si>
    <t>Final Minimum</t>
  </si>
  <si>
    <t>Final Median</t>
  </si>
  <si>
    <t>Final Maximum</t>
  </si>
  <si>
    <t>Final Range</t>
  </si>
  <si>
    <t>$--,---.--</t>
  </si>
  <si>
    <t>-----</t>
  </si>
  <si>
    <t>---</t>
  </si>
  <si>
    <t>Match_Avg of onlyEach</t>
  </si>
  <si>
    <t>Match_Avg of exceptEach</t>
  </si>
  <si>
    <t>Match_Avg of onlyEach-exceptOthers</t>
  </si>
  <si>
    <t>Match_Avg of onlyOthers-exceptEach</t>
  </si>
  <si>
    <t>Match_everything</t>
  </si>
  <si>
    <t>Match_nothing</t>
  </si>
  <si>
    <t>↑</t>
  </si>
  <si>
    <t>←</t>
  </si>
  <si>
    <t>↖</t>
  </si>
  <si>
    <t>Match_avg-Each_and_Others</t>
  </si>
  <si>
    <t>Match_avg-onlyEach_and_exceptEach</t>
  </si>
  <si>
    <t>Match_avg-Market_and_Others</t>
  </si>
  <si>
    <t>Match_avg-Year_and_Others</t>
  </si>
  <si>
    <t>Match_avg-Trim_and_Others</t>
  </si>
  <si>
    <t>Match_avg-Trans_and_Others</t>
  </si>
  <si>
    <t>Match_avg-Each_vs_Others</t>
  </si>
  <si>
    <t>Match_avg-Market_vs_Others</t>
  </si>
  <si>
    <t>Match_avg-Year_vs_Others</t>
  </si>
  <si>
    <t>Match_avg-Trim_vs_sOthers</t>
  </si>
  <si>
    <t>Match_avg-Trans_vs_Others</t>
  </si>
  <si>
    <t>Match_avg-onlyEach_vs_exceptEach</t>
  </si>
  <si>
    <t>Match_avg-Both_and_Both</t>
  </si>
  <si>
    <t>Match_avg-Both_vs_Both</t>
  </si>
  <si>
    <t>≈</t>
  </si>
  <si>
    <t>Match_anything</t>
  </si>
  <si>
    <t>Match_notTrans</t>
  </si>
  <si>
    <t>Match_includeTrans</t>
  </si>
  <si>
    <t>Match_notTrim</t>
  </si>
  <si>
    <t>Match_notYear</t>
  </si>
  <si>
    <t>Match_notMarket</t>
  </si>
  <si>
    <t>Match_includeTrim</t>
  </si>
  <si>
    <t>Match_includeYear</t>
  </si>
  <si>
    <t>Match_includeMarket</t>
  </si>
  <si>
    <t>Match_avg-notTransOrNotOthers</t>
  </si>
  <si>
    <t>Match_avg-notTrimOrNotOthers</t>
  </si>
  <si>
    <t>Match_avg-notYearOrNotOthers</t>
  </si>
  <si>
    <t>Match_avg-notMarketOrNotOthers</t>
  </si>
  <si>
    <t>Match_notTrans-includeOthers</t>
  </si>
  <si>
    <t>Match_notOthers-includeTrans</t>
  </si>
  <si>
    <t>Match_notTrim-includeOthers</t>
  </si>
  <si>
    <t>Match_notOthers-includeTrim</t>
  </si>
  <si>
    <t>Match_notYear-includeOthers</t>
  </si>
  <si>
    <t>Match_notOthers-includeYear</t>
  </si>
  <si>
    <t>Match_notMarket-includeOthers</t>
  </si>
  <si>
    <t>Match_notOthersincludeMarket</t>
  </si>
  <si>
    <t>Match_avg-notTransVsNotOthers</t>
  </si>
  <si>
    <t>Match_avg-notTrimVsNotOthers</t>
  </si>
  <si>
    <t>Match_avg-notYearVsNotOthers</t>
  </si>
  <si>
    <t>Match_avg-notMarketVsOthers</t>
  </si>
  <si>
    <t>Match_avg-notTransAndNotOthers</t>
  </si>
  <si>
    <t>Match_avg-notTrimAndNotOthers</t>
  </si>
  <si>
    <t>Match_avg-notYearAndNotOthers</t>
  </si>
  <si>
    <t>Match_avg-notMarketAndNotOthers</t>
  </si>
  <si>
    <t>Match_onlyTrans-includeOthers</t>
  </si>
  <si>
    <t>Match_notOthers-exceptTrans</t>
  </si>
  <si>
    <t>Match_onlyTrim-includeOthers</t>
  </si>
  <si>
    <t>Match_onlyYear-includeOthers</t>
  </si>
  <si>
    <t>Match_onlyMarket-includeOthers</t>
  </si>
  <si>
    <t>Match_notTrans-exceptOthers</t>
  </si>
  <si>
    <t>Match_notTrim-exceptOthers</t>
  </si>
  <si>
    <t>Match_notYear-exceptOthers</t>
  </si>
  <si>
    <t>Match_notMarket-exceptOthers</t>
  </si>
  <si>
    <t>Match_notOthers-exceptTrim</t>
  </si>
  <si>
    <t>Match_notOthers-exceptYear</t>
  </si>
  <si>
    <t>Match_notOthers-exceptMarket</t>
  </si>
  <si>
    <t>Match_onlyOthers-includeTrans</t>
  </si>
  <si>
    <t>Match_onlyOthers-includeTrim</t>
  </si>
  <si>
    <t>Match_onlyOthers-includeYear</t>
  </si>
  <si>
    <t>Match_onlyOthers-includeMarket</t>
  </si>
  <si>
    <t>Match_avg-notTransOrOthers</t>
  </si>
  <si>
    <t>Match_avg-TransAndNotOthers</t>
  </si>
  <si>
    <t>Match_avg-TrimAndNotOthers</t>
  </si>
  <si>
    <t>Match_avg-YearAndNotOthers</t>
  </si>
  <si>
    <t>Match_avg-MarketAndNotOthers</t>
  </si>
  <si>
    <t>Match_avg-notTrimOrOthers</t>
  </si>
  <si>
    <t>Match_avg-notYearOrOthers</t>
  </si>
  <si>
    <t>Match_avg-notMarketOrOthers</t>
  </si>
  <si>
    <t>Match_avg-TransOrNotOthers</t>
  </si>
  <si>
    <t>Match_avg-TrimOrNotOthers</t>
  </si>
  <si>
    <t>Match_avg-YearOrNotOthers</t>
  </si>
  <si>
    <t>Match_avg-MarketOrNotOthers</t>
  </si>
  <si>
    <t>Match_avg-notTransVsOthers</t>
  </si>
  <si>
    <t>Match_avg-notTrimVsOthers</t>
  </si>
  <si>
    <t>Match_avg-notYearVsOthers</t>
  </si>
  <si>
    <t>Match_avg-TransAndNotTrans</t>
  </si>
  <si>
    <t>Match_avg-TrimAndNotTrim</t>
  </si>
  <si>
    <t>Match_avg-YearAndNotYear</t>
  </si>
  <si>
    <t>Match_avg-MarketAndNotMarket</t>
  </si>
  <si>
    <t>Match_avg-notTransOrTrans</t>
  </si>
  <si>
    <t>Match_avg-notTrimOrTrim</t>
  </si>
  <si>
    <t>Match_avg-notYearOrYear</t>
  </si>
  <si>
    <t>Match_avg-notMarketOrMarket</t>
  </si>
  <si>
    <t>Match_avg-TransVsNotTrans</t>
  </si>
  <si>
    <t>Match_avg-TrimVsNotTrim</t>
  </si>
  <si>
    <t>Match_avg-YearVsNotYear</t>
  </si>
  <si>
    <t>Match_avg-MarketVsNotMarket</t>
  </si>
  <si>
    <t>Match_avg-notMarketVsNotOthers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</si>
</sst>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"/>
    <numFmt numFmtId="165" formatCode="&quot;$&quot;#,##0.0\ \K"/>
    <numFmt numFmtId="167" formatCode="#0.0\ \K"/>
    <numFmt numFmtId="168" formatCode="0\ &quot;km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i/>
      <u val="double"/>
      <sz val="11"/>
      <color theme="9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8000D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rgb="FF600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 tint="-9.9978637043366805E-2"/>
      <name val="Calibri"/>
      <family val="2"/>
    </font>
    <font>
      <b/>
      <sz val="11"/>
      <color theme="1" tint="0.499984740745262"/>
      <name val="Calibri"/>
      <family val="2"/>
    </font>
    <font>
      <sz val="11"/>
      <name val="Calibri"/>
      <family val="2"/>
    </font>
    <font>
      <b/>
      <sz val="11"/>
      <color theme="0" tint="-4.9989318521683403E-2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E0ACFF"/>
        <bgColor theme="4" tint="0.79998168889431442"/>
      </patternFill>
    </fill>
    <fill>
      <patternFill patternType="solid">
        <fgColor rgb="FFE00000"/>
        <bgColor theme="4" tint="0.79998168889431442"/>
      </patternFill>
    </fill>
    <fill>
      <patternFill patternType="solid">
        <fgColor rgb="FFC060FF"/>
        <bgColor theme="4" tint="0.79998168889431442"/>
      </patternFill>
    </fill>
    <fill>
      <patternFill patternType="solid">
        <fgColor rgb="FFF0D4FF"/>
        <bgColor theme="4" tint="0.79998168889431442"/>
      </patternFill>
    </fill>
    <fill>
      <patternFill patternType="solid">
        <fgColor rgb="FF6000A0"/>
        <bgColor indexed="64"/>
      </patternFill>
    </fill>
    <fill>
      <patternFill patternType="solid">
        <fgColor rgb="FFE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lightDown">
        <fgColor theme="9" tint="0.79998168889431442"/>
        <bgColor indexed="65"/>
      </patternFill>
    </fill>
    <fill>
      <patternFill patternType="lightDown">
        <fgColor theme="7" tint="0.79998168889431442"/>
        <bgColor indexed="65"/>
      </patternFill>
    </fill>
    <fill>
      <patternFill patternType="lightDown">
        <fgColor rgb="FFFFCCFF"/>
      </patternFill>
    </fill>
    <fill>
      <patternFill patternType="darkUp">
        <fgColor theme="2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5" tint="0.79998168889431442"/>
        <bgColor auto="1"/>
      </patternFill>
    </fill>
    <fill>
      <patternFill patternType="solid">
        <fgColor indexed="65"/>
        <bgColor auto="1"/>
      </patternFill>
    </fill>
    <fill>
      <patternFill patternType="solid">
        <fgColor theme="4" tint="0.39997558519241921"/>
        <bgColor auto="1"/>
      </patternFill>
    </fill>
    <fill>
      <patternFill patternType="solid">
        <fgColor rgb="FFE00000"/>
        <bgColor auto="1"/>
      </patternFill>
    </fill>
    <fill>
      <patternFill patternType="solid">
        <fgColor rgb="FFE0ACFF"/>
        <bgColor auto="1"/>
      </patternFill>
    </fill>
    <fill>
      <patternFill patternType="solid">
        <fgColor rgb="FF6000A0"/>
        <bgColor auto="1"/>
      </patternFill>
    </fill>
    <fill>
      <patternFill patternType="solid">
        <fgColor rgb="FFF0D4FF"/>
        <bgColor auto="1"/>
      </patternFill>
    </fill>
    <fill>
      <patternFill patternType="solid">
        <fgColor rgb="FFC060FF"/>
        <bgColor auto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darkUp">
        <fgColor theme="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mediumGray">
        <fgColor rgb="FFCC99FF"/>
      </patternFill>
    </fill>
    <fill>
      <patternFill patternType="solid">
        <fgColor theme="2" tint="-9.9948118533890809E-2"/>
        <bgColor theme="4" tint="0.79995117038483843"/>
      </patternFill>
    </fill>
    <fill>
      <patternFill patternType="solid">
        <fgColor rgb="FFCC99FF"/>
        <bgColor indexed="64"/>
      </patternFill>
    </fill>
    <fill>
      <patternFill patternType="solid">
        <fgColor rgb="FF8000D4"/>
        <bgColor indexed="64"/>
      </patternFill>
    </fill>
    <fill>
      <patternFill patternType="solid">
        <fgColor rgb="FFCC33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pivotButton="1"/>
    <xf numFmtId="164" fontId="0" fillId="0" borderId="0" xfId="0" applyNumberFormat="1"/>
    <xf numFmtId="0" fontId="0" fillId="2" borderId="1" xfId="0" applyFill="1" applyBorder="1"/>
    <xf numFmtId="164" fontId="2" fillId="3" borderId="0" xfId="1" applyNumberFormat="1" applyFont="1" applyFill="1" applyAlignment="1">
      <alignment horizontal="left" vertical="center" indent="1"/>
    </xf>
    <xf numFmtId="164" fontId="2" fillId="3" borderId="0" xfId="1" applyNumberFormat="1" applyFont="1" applyFill="1" applyAlignment="1">
      <alignment horizontal="center" vertical="center"/>
    </xf>
    <xf numFmtId="0" fontId="8" fillId="0" borderId="0" xfId="2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8" fillId="0" borderId="0" xfId="2" applyNumberFormat="1" applyAlignment="1">
      <alignment horizontal="center" vertical="center"/>
    </xf>
    <xf numFmtId="1" fontId="8" fillId="0" borderId="0" xfId="2" applyNumberFormat="1" applyAlignment="1">
      <alignment horizontal="center" vertical="center"/>
    </xf>
    <xf numFmtId="0" fontId="0" fillId="2" borderId="0" xfId="0" applyFill="1"/>
    <xf numFmtId="0" fontId="12" fillId="0" borderId="2" xfId="0" applyFont="1" applyFill="1" applyBorder="1" applyAlignment="1">
      <alignment horizontal="left"/>
    </xf>
    <xf numFmtId="1" fontId="12" fillId="0" borderId="2" xfId="0" applyNumberFormat="1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164" fontId="2" fillId="5" borderId="2" xfId="0" applyNumberFormat="1" applyFont="1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4" fillId="9" borderId="0" xfId="0" applyFont="1" applyFill="1"/>
    <xf numFmtId="0" fontId="0" fillId="10" borderId="0" xfId="0" applyFill="1"/>
    <xf numFmtId="0" fontId="0" fillId="10" borderId="1" xfId="0" applyFill="1" applyBorder="1"/>
    <xf numFmtId="164" fontId="2" fillId="11" borderId="2" xfId="0" applyNumberFormat="1" applyFont="1" applyFill="1" applyBorder="1"/>
    <xf numFmtId="0" fontId="13" fillId="0" borderId="2" xfId="0" applyFont="1" applyFill="1" applyBorder="1" applyAlignment="1">
      <alignment horizontal="left"/>
    </xf>
    <xf numFmtId="1" fontId="13" fillId="0" borderId="2" xfId="0" applyNumberFormat="1" applyFont="1" applyFill="1" applyBorder="1"/>
    <xf numFmtId="164" fontId="2" fillId="12" borderId="2" xfId="0" applyNumberFormat="1" applyFont="1" applyFill="1" applyBorder="1"/>
    <xf numFmtId="164" fontId="2" fillId="4" borderId="0" xfId="0" applyNumberFormat="1" applyFont="1" applyFill="1"/>
    <xf numFmtId="0" fontId="14" fillId="0" borderId="2" xfId="0" applyFont="1" applyFill="1" applyBorder="1" applyAlignment="1">
      <alignment horizontal="left"/>
    </xf>
    <xf numFmtId="1" fontId="14" fillId="0" borderId="2" xfId="0" applyNumberFormat="1" applyFont="1" applyFill="1" applyBorder="1"/>
    <xf numFmtId="0" fontId="3" fillId="0" borderId="0" xfId="0" applyFont="1" applyFill="1" applyBorder="1"/>
    <xf numFmtId="164" fontId="2" fillId="11" borderId="0" xfId="0" applyNumberFormat="1" applyFont="1" applyFill="1" applyBorder="1"/>
    <xf numFmtId="164" fontId="2" fillId="5" borderId="0" xfId="0" applyNumberFormat="1" applyFont="1" applyFill="1"/>
    <xf numFmtId="1" fontId="5" fillId="0" borderId="2" xfId="0" applyNumberFormat="1" applyFont="1" applyFill="1" applyBorder="1"/>
    <xf numFmtId="0" fontId="15" fillId="0" borderId="2" xfId="0" applyFont="1" applyFill="1" applyBorder="1" applyAlignment="1">
      <alignment horizontal="left"/>
    </xf>
    <xf numFmtId="1" fontId="15" fillId="0" borderId="2" xfId="0" applyNumberFormat="1" applyFont="1" applyFill="1" applyBorder="1"/>
    <xf numFmtId="0" fontId="5" fillId="0" borderId="2" xfId="0" applyFont="1" applyFill="1" applyBorder="1" applyAlignment="1">
      <alignment horizontal="left"/>
    </xf>
    <xf numFmtId="164" fontId="2" fillId="14" borderId="2" xfId="0" applyNumberFormat="1" applyFont="1" applyFill="1" applyBorder="1"/>
    <xf numFmtId="0" fontId="0" fillId="2" borderId="3" xfId="0" applyFill="1" applyBorder="1"/>
    <xf numFmtId="0" fontId="0" fillId="6" borderId="4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6" borderId="0" xfId="0" applyFill="1" applyBorder="1"/>
    <xf numFmtId="0" fontId="0" fillId="0" borderId="0" xfId="0" applyBorder="1"/>
    <xf numFmtId="0" fontId="0" fillId="0" borderId="7" xfId="0" applyBorder="1"/>
    <xf numFmtId="0" fontId="0" fillId="2" borderId="8" xfId="0" applyFill="1" applyBorder="1"/>
    <xf numFmtId="0" fontId="0" fillId="0" borderId="6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14" fillId="0" borderId="10" xfId="0" applyFont="1" applyFill="1" applyBorder="1" applyAlignment="1">
      <alignment horizontal="left"/>
    </xf>
    <xf numFmtId="164" fontId="2" fillId="4" borderId="11" xfId="0" applyNumberFormat="1" applyFont="1" applyFill="1" applyBorder="1"/>
    <xf numFmtId="1" fontId="14" fillId="0" borderId="12" xfId="0" applyNumberFormat="1" applyFont="1" applyFill="1" applyBorder="1"/>
    <xf numFmtId="1" fontId="14" fillId="0" borderId="13" xfId="0" applyNumberFormat="1" applyFont="1" applyFill="1" applyBorder="1"/>
    <xf numFmtId="0" fontId="4" fillId="4" borderId="4" xfId="0" applyFont="1" applyFill="1" applyBorder="1"/>
    <xf numFmtId="0" fontId="4" fillId="4" borderId="0" xfId="0" applyFont="1" applyFill="1" applyBorder="1"/>
    <xf numFmtId="0" fontId="12" fillId="0" borderId="10" xfId="0" applyFont="1" applyFill="1" applyBorder="1" applyAlignment="1">
      <alignment horizontal="left"/>
    </xf>
    <xf numFmtId="164" fontId="2" fillId="12" borderId="12" xfId="0" applyNumberFormat="1" applyFont="1" applyFill="1" applyBorder="1"/>
    <xf numFmtId="1" fontId="12" fillId="0" borderId="12" xfId="0" applyNumberFormat="1" applyFont="1" applyFill="1" applyBorder="1"/>
    <xf numFmtId="1" fontId="12" fillId="0" borderId="13" xfId="0" applyNumberFormat="1" applyFont="1" applyFill="1" applyBorder="1"/>
    <xf numFmtId="0" fontId="0" fillId="7" borderId="4" xfId="0" applyFill="1" applyBorder="1"/>
    <xf numFmtId="0" fontId="0" fillId="7" borderId="0" xfId="0" applyFill="1" applyBorder="1"/>
    <xf numFmtId="0" fontId="13" fillId="0" borderId="10" xfId="0" applyFont="1" applyFill="1" applyBorder="1" applyAlignment="1">
      <alignment horizontal="left"/>
    </xf>
    <xf numFmtId="164" fontId="2" fillId="11" borderId="12" xfId="0" applyNumberFormat="1" applyFont="1" applyFill="1" applyBorder="1"/>
    <xf numFmtId="1" fontId="13" fillId="0" borderId="12" xfId="0" applyNumberFormat="1" applyFont="1" applyFill="1" applyBorder="1"/>
    <xf numFmtId="1" fontId="13" fillId="0" borderId="13" xfId="0" applyNumberFormat="1" applyFont="1" applyFill="1" applyBorder="1"/>
    <xf numFmtId="0" fontId="16" fillId="8" borderId="1" xfId="0" applyFont="1" applyFill="1" applyBorder="1"/>
    <xf numFmtId="0" fontId="0" fillId="8" borderId="0" xfId="0" applyFill="1" applyBorder="1"/>
    <xf numFmtId="0" fontId="4" fillId="4" borderId="14" xfId="0" applyFont="1" applyFill="1" applyBorder="1"/>
    <xf numFmtId="0" fontId="0" fillId="8" borderId="14" xfId="0" applyFill="1" applyBorder="1"/>
    <xf numFmtId="0" fontId="0" fillId="10" borderId="4" xfId="0" applyFill="1" applyBorder="1"/>
    <xf numFmtId="0" fontId="0" fillId="10" borderId="0" xfId="0" applyFill="1" applyBorder="1"/>
    <xf numFmtId="0" fontId="4" fillId="9" borderId="4" xfId="0" applyFont="1" applyFill="1" applyBorder="1"/>
    <xf numFmtId="0" fontId="4" fillId="9" borderId="0" xfId="0" applyFont="1" applyFill="1" applyBorder="1"/>
    <xf numFmtId="164" fontId="2" fillId="11" borderId="4" xfId="0" applyNumberFormat="1" applyFont="1" applyFill="1" applyBorder="1"/>
    <xf numFmtId="0" fontId="15" fillId="0" borderId="10" xfId="0" applyFont="1" applyFill="1" applyBorder="1" applyAlignment="1">
      <alignment horizontal="left"/>
    </xf>
    <xf numFmtId="164" fontId="2" fillId="14" borderId="12" xfId="0" applyNumberFormat="1" applyFont="1" applyFill="1" applyBorder="1"/>
    <xf numFmtId="1" fontId="15" fillId="0" borderId="12" xfId="0" applyNumberFormat="1" applyFont="1" applyFill="1" applyBorder="1"/>
    <xf numFmtId="1" fontId="15" fillId="0" borderId="13" xfId="0" applyNumberFormat="1" applyFont="1" applyFill="1" applyBorder="1"/>
    <xf numFmtId="164" fontId="2" fillId="13" borderId="4" xfId="0" applyNumberFormat="1" applyFont="1" applyFill="1" applyBorder="1"/>
    <xf numFmtId="164" fontId="2" fillId="13" borderId="0" xfId="0" applyNumberFormat="1" applyFont="1" applyFill="1" applyBorder="1"/>
    <xf numFmtId="164" fontId="2" fillId="5" borderId="12" xfId="0" applyNumberFormat="1" applyFont="1" applyFill="1" applyBorder="1"/>
    <xf numFmtId="0" fontId="2" fillId="5" borderId="0" xfId="0" applyFont="1" applyFill="1"/>
    <xf numFmtId="1" fontId="2" fillId="5" borderId="0" xfId="0" applyNumberFormat="1" applyFont="1" applyFill="1"/>
    <xf numFmtId="0" fontId="0" fillId="0" borderId="3" xfId="0" applyBorder="1"/>
    <xf numFmtId="0" fontId="0" fillId="0" borderId="17" xfId="0" applyBorder="1"/>
    <xf numFmtId="0" fontId="0" fillId="0" borderId="11" xfId="0" applyBorder="1"/>
    <xf numFmtId="0" fontId="0" fillId="0" borderId="19" xfId="0" applyBorder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17" xfId="0" applyFill="1" applyBorder="1"/>
    <xf numFmtId="0" fontId="0" fillId="15" borderId="11" xfId="0" applyFill="1" applyBorder="1"/>
    <xf numFmtId="0" fontId="0" fillId="15" borderId="19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0" xfId="0" applyFill="1" applyBorder="1"/>
    <xf numFmtId="0" fontId="0" fillId="16" borderId="7" xfId="0" applyFill="1" applyBorder="1"/>
    <xf numFmtId="0" fontId="0" fillId="16" borderId="17" xfId="0" applyFill="1" applyBorder="1"/>
    <xf numFmtId="0" fontId="0" fillId="16" borderId="11" xfId="0" applyFill="1" applyBorder="1"/>
    <xf numFmtId="0" fontId="0" fillId="16" borderId="19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0" fillId="17" borderId="7" xfId="0" applyFill="1" applyBorder="1"/>
    <xf numFmtId="0" fontId="0" fillId="17" borderId="17" xfId="0" applyFill="1" applyBorder="1"/>
    <xf numFmtId="0" fontId="0" fillId="17" borderId="11" xfId="0" applyFill="1" applyBorder="1"/>
    <xf numFmtId="0" fontId="0" fillId="17" borderId="19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6" xfId="0" applyFill="1" applyBorder="1"/>
    <xf numFmtId="0" fontId="0" fillId="18" borderId="17" xfId="0" applyFill="1" applyBorder="1"/>
    <xf numFmtId="0" fontId="0" fillId="18" borderId="20" xfId="0" applyFill="1" applyBorder="1"/>
    <xf numFmtId="0" fontId="0" fillId="18" borderId="21" xfId="0" applyFill="1" applyBorder="1"/>
    <xf numFmtId="0" fontId="0" fillId="18" borderId="22" xfId="0" applyFill="1" applyBorder="1"/>
    <xf numFmtId="0" fontId="0" fillId="19" borderId="3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1" borderId="5" xfId="0" applyFill="1" applyBorder="1"/>
    <xf numFmtId="0" fontId="0" fillId="19" borderId="6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1" borderId="7" xfId="0" applyFill="1" applyBorder="1"/>
    <xf numFmtId="0" fontId="0" fillId="19" borderId="8" xfId="0" applyFill="1" applyBorder="1"/>
    <xf numFmtId="0" fontId="4" fillId="19" borderId="1" xfId="0" applyFont="1" applyFill="1" applyBorder="1"/>
    <xf numFmtId="0" fontId="0" fillId="21" borderId="6" xfId="0" applyFill="1" applyBorder="1"/>
    <xf numFmtId="0" fontId="3" fillId="19" borderId="8" xfId="0" applyFont="1" applyFill="1" applyBorder="1"/>
    <xf numFmtId="0" fontId="3" fillId="19" borderId="1" xfId="0" applyFont="1" applyFill="1" applyBorder="1"/>
    <xf numFmtId="0" fontId="3" fillId="19" borderId="9" xfId="0" applyFont="1" applyFill="1" applyBorder="1"/>
    <xf numFmtId="0" fontId="14" fillId="21" borderId="10" xfId="0" applyFont="1" applyFill="1" applyBorder="1" applyAlignment="1">
      <alignment horizontal="left"/>
    </xf>
    <xf numFmtId="164" fontId="2" fillId="22" borderId="11" xfId="0" applyNumberFormat="1" applyFont="1" applyFill="1" applyBorder="1"/>
    <xf numFmtId="1" fontId="14" fillId="21" borderId="12" xfId="0" applyNumberFormat="1" applyFont="1" applyFill="1" applyBorder="1"/>
    <xf numFmtId="1" fontId="14" fillId="21" borderId="13" xfId="0" applyNumberFormat="1" applyFont="1" applyFill="1" applyBorder="1"/>
    <xf numFmtId="0" fontId="4" fillId="22" borderId="0" xfId="0" applyFont="1" applyFill="1" applyBorder="1"/>
    <xf numFmtId="0" fontId="0" fillId="20" borderId="1" xfId="0" applyFill="1" applyBorder="1"/>
    <xf numFmtId="0" fontId="4" fillId="22" borderId="1" xfId="0" applyFont="1" applyFill="1" applyBorder="1"/>
    <xf numFmtId="0" fontId="4" fillId="22" borderId="14" xfId="0" applyFont="1" applyFill="1" applyBorder="1"/>
    <xf numFmtId="0" fontId="0" fillId="23" borderId="14" xfId="0" applyFill="1" applyBorder="1"/>
    <xf numFmtId="0" fontId="12" fillId="21" borderId="10" xfId="0" applyFont="1" applyFill="1" applyBorder="1" applyAlignment="1">
      <alignment horizontal="left"/>
    </xf>
    <xf numFmtId="164" fontId="2" fillId="23" borderId="12" xfId="0" applyNumberFormat="1" applyFont="1" applyFill="1" applyBorder="1"/>
    <xf numFmtId="1" fontId="12" fillId="21" borderId="12" xfId="0" applyNumberFormat="1" applyFont="1" applyFill="1" applyBorder="1"/>
    <xf numFmtId="1" fontId="12" fillId="21" borderId="13" xfId="0" applyNumberFormat="1" applyFont="1" applyFill="1" applyBorder="1"/>
    <xf numFmtId="0" fontId="4" fillId="22" borderId="4" xfId="0" applyFont="1" applyFill="1" applyBorder="1"/>
    <xf numFmtId="0" fontId="0" fillId="23" borderId="1" xfId="0" applyFill="1" applyBorder="1"/>
    <xf numFmtId="0" fontId="0" fillId="23" borderId="0" xfId="0" applyFill="1" applyBorder="1"/>
    <xf numFmtId="0" fontId="16" fillId="23" borderId="1" xfId="0" applyFont="1" applyFill="1" applyBorder="1"/>
    <xf numFmtId="0" fontId="0" fillId="24" borderId="4" xfId="0" applyFill="1" applyBorder="1"/>
    <xf numFmtId="0" fontId="0" fillId="24" borderId="0" xfId="0" applyFill="1" applyBorder="1"/>
    <xf numFmtId="0" fontId="13" fillId="21" borderId="10" xfId="0" applyFont="1" applyFill="1" applyBorder="1" applyAlignment="1">
      <alignment horizontal="left"/>
    </xf>
    <xf numFmtId="164" fontId="2" fillId="25" borderId="12" xfId="0" applyNumberFormat="1" applyFont="1" applyFill="1" applyBorder="1"/>
    <xf numFmtId="1" fontId="13" fillId="21" borderId="12" xfId="0" applyNumberFormat="1" applyFont="1" applyFill="1" applyBorder="1"/>
    <xf numFmtId="1" fontId="13" fillId="21" borderId="13" xfId="0" applyNumberFormat="1" applyFont="1" applyFill="1" applyBorder="1"/>
    <xf numFmtId="0" fontId="0" fillId="26" borderId="4" xfId="0" applyFill="1" applyBorder="1"/>
    <xf numFmtId="0" fontId="0" fillId="26" borderId="0" xfId="0" applyFill="1" applyBorder="1"/>
    <xf numFmtId="0" fontId="0" fillId="26" borderId="1" xfId="0" applyFill="1" applyBorder="1"/>
    <xf numFmtId="0" fontId="4" fillId="27" borderId="4" xfId="0" applyFont="1" applyFill="1" applyBorder="1"/>
    <xf numFmtId="0" fontId="4" fillId="27" borderId="0" xfId="0" applyFont="1" applyFill="1" applyBorder="1"/>
    <xf numFmtId="0" fontId="0" fillId="0" borderId="0" xfId="0" applyAlignment="1"/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1" borderId="15" xfId="0" applyFill="1" applyBorder="1" applyAlignment="1"/>
    <xf numFmtId="0" fontId="0" fillId="21" borderId="16" xfId="0" applyFill="1" applyBorder="1" applyAlignment="1"/>
    <xf numFmtId="0" fontId="0" fillId="0" borderId="15" xfId="0" applyBorder="1" applyAlignment="1"/>
    <xf numFmtId="0" fontId="0" fillId="0" borderId="18" xfId="0" applyBorder="1" applyAlignment="1"/>
    <xf numFmtId="0" fontId="0" fillId="0" borderId="16" xfId="0" applyBorder="1" applyAlignment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164" fontId="2" fillId="22" borderId="11" xfId="0" quotePrefix="1" applyNumberFormat="1" applyFont="1" applyFill="1" applyBorder="1" applyAlignment="1">
      <alignment horizontal="right"/>
    </xf>
    <xf numFmtId="1" fontId="14" fillId="21" borderId="12" xfId="0" quotePrefix="1" applyNumberFormat="1" applyFont="1" applyFill="1" applyBorder="1" applyAlignment="1">
      <alignment horizontal="right"/>
    </xf>
    <xf numFmtId="1" fontId="14" fillId="21" borderId="13" xfId="0" quotePrefix="1" applyNumberFormat="1" applyFont="1" applyFill="1" applyBorder="1" applyAlignment="1">
      <alignment horizontal="right"/>
    </xf>
    <xf numFmtId="165" fontId="2" fillId="22" borderId="11" xfId="0" applyNumberFormat="1" applyFont="1" applyFill="1" applyBorder="1"/>
    <xf numFmtId="165" fontId="2" fillId="12" borderId="11" xfId="0" applyNumberFormat="1" applyFont="1" applyFill="1" applyBorder="1"/>
    <xf numFmtId="165" fontId="5" fillId="0" borderId="0" xfId="0" applyNumberFormat="1" applyFont="1" applyFill="1" applyBorder="1"/>
    <xf numFmtId="165" fontId="2" fillId="11" borderId="12" xfId="0" applyNumberFormat="1" applyFont="1" applyFill="1" applyBorder="1"/>
    <xf numFmtId="165" fontId="5" fillId="14" borderId="12" xfId="0" applyNumberFormat="1" applyFont="1" applyFill="1" applyBorder="1"/>
    <xf numFmtId="165" fontId="2" fillId="5" borderId="0" xfId="0" applyNumberFormat="1" applyFont="1" applyFill="1" applyBorder="1"/>
    <xf numFmtId="167" fontId="14" fillId="21" borderId="12" xfId="0" applyNumberFormat="1" applyFont="1" applyFill="1" applyBorder="1"/>
    <xf numFmtId="167" fontId="2" fillId="5" borderId="0" xfId="0" applyNumberFormat="1" applyFont="1" applyFill="1" applyBorder="1"/>
    <xf numFmtId="167" fontId="12" fillId="21" borderId="12" xfId="0" applyNumberFormat="1" applyFont="1" applyFill="1" applyBorder="1"/>
    <xf numFmtId="167" fontId="13" fillId="21" borderId="12" xfId="0" applyNumberFormat="1" applyFont="1" applyFill="1" applyBorder="1"/>
    <xf numFmtId="167" fontId="15" fillId="21" borderId="12" xfId="0" applyNumberFormat="1" applyFont="1" applyFill="1" applyBorder="1"/>
    <xf numFmtId="168" fontId="12" fillId="21" borderId="13" xfId="0" applyNumberFormat="1" applyFont="1" applyFill="1" applyBorder="1"/>
    <xf numFmtId="168" fontId="14" fillId="21" borderId="13" xfId="0" applyNumberFormat="1" applyFont="1" applyFill="1" applyBorder="1"/>
    <xf numFmtId="168" fontId="13" fillId="21" borderId="13" xfId="0" applyNumberFormat="1" applyFont="1" applyFill="1" applyBorder="1"/>
    <xf numFmtId="168" fontId="15" fillId="21" borderId="13" xfId="0" applyNumberFormat="1" applyFont="1" applyFill="1" applyBorder="1"/>
    <xf numFmtId="0" fontId="17" fillId="0" borderId="0" xfId="0" applyFont="1"/>
    <xf numFmtId="165" fontId="18" fillId="0" borderId="0" xfId="0" applyNumberFormat="1" applyFont="1" applyFill="1" applyBorder="1"/>
    <xf numFmtId="167" fontId="18" fillId="0" borderId="0" xfId="0" applyNumberFormat="1" applyFont="1" applyFill="1" applyBorder="1"/>
    <xf numFmtId="0" fontId="11" fillId="0" borderId="0" xfId="0" applyFont="1"/>
    <xf numFmtId="165" fontId="11" fillId="0" borderId="0" xfId="0" applyNumberFormat="1" applyFont="1" applyFill="1" applyBorder="1"/>
    <xf numFmtId="167" fontId="11" fillId="0" borderId="0" xfId="0" applyNumberFormat="1" applyFont="1" applyFill="1" applyBorder="1"/>
    <xf numFmtId="0" fontId="20" fillId="13" borderId="10" xfId="0" applyFont="1" applyFill="1" applyBorder="1" applyAlignment="1">
      <alignment horizontal="left"/>
    </xf>
    <xf numFmtId="165" fontId="20" fillId="13" borderId="12" xfId="0" applyNumberFormat="1" applyFont="1" applyFill="1" applyBorder="1"/>
    <xf numFmtId="167" fontId="20" fillId="13" borderId="12" xfId="0" applyNumberFormat="1" applyFont="1" applyFill="1" applyBorder="1"/>
    <xf numFmtId="168" fontId="20" fillId="13" borderId="13" xfId="0" applyNumberFormat="1" applyFont="1" applyFill="1" applyBorder="1"/>
    <xf numFmtId="164" fontId="20" fillId="13" borderId="4" xfId="0" applyNumberFormat="1" applyFont="1" applyFill="1" applyBorder="1"/>
    <xf numFmtId="164" fontId="20" fillId="13" borderId="0" xfId="0" applyNumberFormat="1" applyFont="1" applyFill="1" applyBorder="1"/>
    <xf numFmtId="0" fontId="11" fillId="0" borderId="0" xfId="0" applyFont="1" applyFill="1" applyBorder="1"/>
    <xf numFmtId="0" fontId="0" fillId="29" borderId="15" xfId="0" applyFill="1" applyBorder="1" applyAlignment="1"/>
    <xf numFmtId="0" fontId="0" fillId="29" borderId="16" xfId="0" applyFill="1" applyBorder="1" applyAlignment="1"/>
    <xf numFmtId="0" fontId="0" fillId="30" borderId="15" xfId="0" applyFill="1" applyBorder="1" applyAlignment="1"/>
    <xf numFmtId="0" fontId="0" fillId="30" borderId="16" xfId="0" applyFill="1" applyBorder="1" applyAlignment="1"/>
    <xf numFmtId="0" fontId="0" fillId="31" borderId="15" xfId="0" applyFill="1" applyBorder="1" applyAlignment="1"/>
    <xf numFmtId="0" fontId="0" fillId="31" borderId="16" xfId="0" applyFill="1" applyBorder="1" applyAlignment="1"/>
    <xf numFmtId="0" fontId="21" fillId="32" borderId="15" xfId="0" applyFont="1" applyFill="1" applyBorder="1" applyAlignment="1"/>
    <xf numFmtId="0" fontId="21" fillId="32" borderId="16" xfId="0" applyFont="1" applyFill="1" applyBorder="1" applyAlignment="1"/>
    <xf numFmtId="0" fontId="21" fillId="33" borderId="15" xfId="0" applyFont="1" applyFill="1" applyBorder="1" applyAlignment="1"/>
    <xf numFmtId="0" fontId="21" fillId="33" borderId="16" xfId="0" applyFont="1" applyFill="1" applyBorder="1" applyAlignment="1"/>
    <xf numFmtId="0" fontId="0" fillId="29" borderId="18" xfId="0" applyFill="1" applyBorder="1" applyAlignment="1"/>
    <xf numFmtId="0" fontId="0" fillId="30" borderId="18" xfId="0" applyFill="1" applyBorder="1" applyAlignment="1"/>
    <xf numFmtId="0" fontId="21" fillId="32" borderId="18" xfId="0" applyFont="1" applyFill="1" applyBorder="1" applyAlignment="1"/>
    <xf numFmtId="0" fontId="21" fillId="33" borderId="18" xfId="0" applyFont="1" applyFill="1" applyBorder="1" applyAlignment="1"/>
    <xf numFmtId="0" fontId="11" fillId="0" borderId="0" xfId="0" applyFont="1" applyAlignment="1"/>
    <xf numFmtId="168" fontId="11" fillId="0" borderId="0" xfId="0" applyNumberFormat="1" applyFont="1" applyFill="1" applyBorder="1"/>
    <xf numFmtId="168" fontId="2" fillId="5" borderId="0" xfId="0" applyNumberFormat="1" applyFont="1" applyFill="1" applyBorder="1"/>
    <xf numFmtId="168" fontId="18" fillId="0" borderId="0" xfId="0" applyNumberFormat="1" applyFont="1" applyFill="1" applyBorder="1"/>
    <xf numFmtId="0" fontId="17" fillId="13" borderId="0" xfId="0" applyFont="1" applyFill="1"/>
    <xf numFmtId="165" fontId="18" fillId="13" borderId="0" xfId="0" applyNumberFormat="1" applyFont="1" applyFill="1" applyBorder="1"/>
    <xf numFmtId="167" fontId="18" fillId="13" borderId="0" xfId="0" applyNumberFormat="1" applyFont="1" applyFill="1" applyBorder="1"/>
    <xf numFmtId="168" fontId="18" fillId="28" borderId="0" xfId="0" applyNumberFormat="1" applyFont="1" applyFill="1" applyBorder="1"/>
    <xf numFmtId="0" fontId="18" fillId="0" borderId="0" xfId="0" applyFont="1"/>
    <xf numFmtId="0" fontId="19" fillId="34" borderId="15" xfId="0" applyFont="1" applyFill="1" applyBorder="1" applyAlignment="1"/>
    <xf numFmtId="0" fontId="19" fillId="34" borderId="16" xfId="0" applyFont="1" applyFill="1" applyBorder="1" applyAlignment="1"/>
    <xf numFmtId="0" fontId="19" fillId="35" borderId="15" xfId="0" applyFont="1" applyFill="1" applyBorder="1" applyAlignment="1"/>
    <xf numFmtId="0" fontId="19" fillId="35" borderId="16" xfId="0" applyFont="1" applyFill="1" applyBorder="1" applyAlignment="1"/>
    <xf numFmtId="0" fontId="3" fillId="38" borderId="8" xfId="0" applyFont="1" applyFill="1" applyBorder="1"/>
    <xf numFmtId="0" fontId="3" fillId="38" borderId="1" xfId="0" applyFont="1" applyFill="1" applyBorder="1"/>
    <xf numFmtId="0" fontId="3" fillId="38" borderId="9" xfId="0" applyFont="1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8" xfId="0" applyFill="1" applyBorder="1"/>
    <xf numFmtId="164" fontId="19" fillId="36" borderId="11" xfId="0" quotePrefix="1" applyNumberFormat="1" applyFont="1" applyFill="1" applyBorder="1" applyAlignment="1">
      <alignment horizontal="right"/>
    </xf>
    <xf numFmtId="165" fontId="19" fillId="37" borderId="11" xfId="0" applyNumberFormat="1" applyFont="1" applyFill="1" applyBorder="1"/>
    <xf numFmtId="0" fontId="15" fillId="21" borderId="10" xfId="0" applyFont="1" applyFill="1" applyBorder="1" applyAlignment="1">
      <alignment horizontal="left"/>
    </xf>
    <xf numFmtId="0" fontId="22" fillId="26" borderId="4" xfId="0" applyFont="1" applyFill="1" applyBorder="1"/>
    <xf numFmtId="0" fontId="22" fillId="26" borderId="0" xfId="0" applyFont="1" applyFill="1" applyBorder="1"/>
    <xf numFmtId="0" fontId="22" fillId="26" borderId="1" xfId="0" applyFont="1" applyFill="1" applyBorder="1"/>
    <xf numFmtId="0" fontId="23" fillId="27" borderId="4" xfId="0" applyFont="1" applyFill="1" applyBorder="1"/>
    <xf numFmtId="0" fontId="23" fillId="27" borderId="0" xfId="0" applyFont="1" applyFill="1" applyBorder="1"/>
    <xf numFmtId="167" fontId="5" fillId="0" borderId="0" xfId="0" applyNumberFormat="1" applyFont="1" applyFill="1" applyBorder="1"/>
    <xf numFmtId="168" fontId="5" fillId="0" borderId="0" xfId="0" applyNumberFormat="1" applyFont="1" applyFill="1" applyBorder="1"/>
    <xf numFmtId="0" fontId="24" fillId="0" borderId="0" xfId="0" applyFont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0" fillId="18" borderId="5" xfId="0" applyFill="1" applyBorder="1"/>
    <xf numFmtId="0" fontId="0" fillId="39" borderId="15" xfId="0" applyFill="1" applyBorder="1" applyAlignment="1"/>
    <xf numFmtId="0" fontId="0" fillId="39" borderId="16" xfId="0" applyFill="1" applyBorder="1" applyAlignment="1"/>
    <xf numFmtId="0" fontId="0" fillId="18" borderId="7" xfId="0" applyFill="1" applyBorder="1"/>
    <xf numFmtId="0" fontId="0" fillId="18" borderId="19" xfId="0" applyFill="1" applyBorder="1"/>
    <xf numFmtId="0" fontId="0" fillId="40" borderId="4" xfId="0" applyFill="1" applyBorder="1"/>
    <xf numFmtId="0" fontId="0" fillId="40" borderId="5" xfId="0" applyFill="1" applyBorder="1"/>
    <xf numFmtId="0" fontId="0" fillId="40" borderId="0" xfId="0" applyFill="1" applyBorder="1"/>
    <xf numFmtId="0" fontId="0" fillId="40" borderId="7" xfId="0" applyFill="1" applyBorder="1"/>
    <xf numFmtId="0" fontId="0" fillId="40" borderId="6" xfId="0" applyFill="1" applyBorder="1"/>
    <xf numFmtId="0" fontId="21" fillId="41" borderId="15" xfId="0" applyFont="1" applyFill="1" applyBorder="1" applyAlignment="1"/>
    <xf numFmtId="0" fontId="21" fillId="41" borderId="16" xfId="0" applyFont="1" applyFill="1" applyBorder="1" applyAlignment="1"/>
    <xf numFmtId="0" fontId="0" fillId="0" borderId="3" xfId="0" applyFill="1" applyBorder="1"/>
    <xf numFmtId="0" fontId="0" fillId="0" borderId="5" xfId="0" applyFill="1" applyBorder="1"/>
    <xf numFmtId="0" fontId="0" fillId="0" borderId="17" xfId="0" applyFill="1" applyBorder="1"/>
    <xf numFmtId="0" fontId="0" fillId="0" borderId="19" xfId="0" applyFill="1" applyBorder="1"/>
    <xf numFmtId="0" fontId="0" fillId="42" borderId="23" xfId="0" applyFill="1" applyBorder="1"/>
    <xf numFmtId="0" fontId="0" fillId="42" borderId="24" xfId="0" applyFill="1" applyBorder="1"/>
    <xf numFmtId="0" fontId="0" fillId="42" borderId="26" xfId="0" applyFill="1" applyBorder="1"/>
    <xf numFmtId="0" fontId="0" fillId="42" borderId="28" xfId="0" applyFill="1" applyBorder="1"/>
    <xf numFmtId="0" fontId="0" fillId="42" borderId="0" xfId="0" applyFill="1" applyBorder="1"/>
    <xf numFmtId="0" fontId="0" fillId="42" borderId="25" xfId="0" applyFill="1" applyBorder="1"/>
    <xf numFmtId="0" fontId="0" fillId="42" borderId="27" xfId="0" applyFill="1" applyBorder="1"/>
    <xf numFmtId="0" fontId="0" fillId="42" borderId="31" xfId="0" applyFill="1" applyBorder="1"/>
    <xf numFmtId="0" fontId="0" fillId="42" borderId="29" xfId="0" applyFill="1" applyBorder="1"/>
    <xf numFmtId="0" fontId="0" fillId="43" borderId="3" xfId="0" applyFill="1" applyBorder="1"/>
    <xf numFmtId="0" fontId="0" fillId="43" borderId="6" xfId="0" applyFill="1" applyBorder="1"/>
    <xf numFmtId="0" fontId="0" fillId="43" borderId="8" xfId="0" applyFill="1" applyBorder="1"/>
    <xf numFmtId="0" fontId="3" fillId="43" borderId="8" xfId="0" applyFont="1" applyFill="1" applyBorder="1"/>
    <xf numFmtId="0" fontId="3" fillId="43" borderId="1" xfId="0" applyFont="1" applyFill="1" applyBorder="1"/>
    <xf numFmtId="0" fontId="3" fillId="43" borderId="9" xfId="0" applyFont="1" applyFill="1" applyBorder="1"/>
    <xf numFmtId="0" fontId="2" fillId="44" borderId="15" xfId="0" applyFont="1" applyFill="1" applyBorder="1" applyAlignment="1"/>
    <xf numFmtId="0" fontId="2" fillId="44" borderId="16" xfId="0" applyFont="1" applyFill="1" applyBorder="1" applyAlignment="1"/>
    <xf numFmtId="0" fontId="11" fillId="0" borderId="7" xfId="0" applyFont="1" applyBorder="1"/>
    <xf numFmtId="0" fontId="24" fillId="0" borderId="1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1" fillId="0" borderId="6" xfId="0" applyFont="1" applyBorder="1"/>
    <xf numFmtId="0" fontId="0" fillId="18" borderId="0" xfId="0" applyFont="1" applyFill="1" applyBorder="1"/>
    <xf numFmtId="0" fontId="25" fillId="18" borderId="0" xfId="0" quotePrefix="1" applyFont="1" applyFill="1" applyBorder="1" applyAlignment="1">
      <alignment horizontal="center" vertical="center"/>
    </xf>
    <xf numFmtId="0" fontId="0" fillId="42" borderId="30" xfId="0" applyFill="1" applyBorder="1"/>
    <xf numFmtId="164" fontId="2" fillId="45" borderId="11" xfId="0" quotePrefix="1" applyNumberFormat="1" applyFont="1" applyFill="1" applyBorder="1" applyAlignment="1">
      <alignment horizontal="right"/>
    </xf>
    <xf numFmtId="0" fontId="4" fillId="13" borderId="4" xfId="0" applyFont="1" applyFill="1" applyBorder="1"/>
    <xf numFmtId="0" fontId="4" fillId="13" borderId="0" xfId="0" applyFont="1" applyFill="1" applyBorder="1"/>
    <xf numFmtId="1" fontId="13" fillId="21" borderId="12" xfId="0" quotePrefix="1" applyNumberFormat="1" applyFont="1" applyFill="1" applyBorder="1" applyAlignment="1">
      <alignment horizontal="right"/>
    </xf>
    <xf numFmtId="1" fontId="13" fillId="21" borderId="13" xfId="0" quotePrefix="1" applyNumberFormat="1" applyFont="1" applyFill="1" applyBorder="1" applyAlignment="1">
      <alignment horizontal="right"/>
    </xf>
    <xf numFmtId="0" fontId="19" fillId="46" borderId="15" xfId="0" applyFont="1" applyFill="1" applyBorder="1" applyAlignment="1"/>
    <xf numFmtId="0" fontId="19" fillId="46" borderId="16" xfId="0" applyFont="1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10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3300"/>
      <color rgb="FF8000D4"/>
      <color rgb="FFCC99FF"/>
      <color rgb="FFE0C0FF"/>
      <color rgb="FF6000A0"/>
      <color rgb="FFE00000"/>
      <color rgb="FFFFCCFF"/>
      <color rgb="FFC060FF"/>
      <color rgb="FFF0D4FF"/>
      <color rgb="FFE0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1.xml"/><Relationship Id="rId42" Type="http://schemas.openxmlformats.org/officeDocument/2006/relationships/pivotCacheDefinition" Target="pivotCache/pivotCacheDefinition19.xml"/><Relationship Id="rId47" Type="http://schemas.openxmlformats.org/officeDocument/2006/relationships/sheetMetadata" Target="metadata.xml"/><Relationship Id="rId50" Type="http://schemas.openxmlformats.org/officeDocument/2006/relationships/customXml" Target="../customXml/item1.xml"/><Relationship Id="rId55" Type="http://schemas.openxmlformats.org/officeDocument/2006/relationships/customXml" Target="../customXml/item6.xml"/><Relationship Id="rId63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pivotCacheDefinition" Target="pivotCache/pivotCacheDefinition9.xml"/><Relationship Id="rId37" Type="http://schemas.openxmlformats.org/officeDocument/2006/relationships/pivotCacheDefinition" Target="pivotCache/pivotCacheDefinition14.xml"/><Relationship Id="rId40" Type="http://schemas.openxmlformats.org/officeDocument/2006/relationships/pivotCacheDefinition" Target="pivotCache/pivotCacheDefinition17.xml"/><Relationship Id="rId45" Type="http://schemas.openxmlformats.org/officeDocument/2006/relationships/styles" Target="styles.xml"/><Relationship Id="rId53" Type="http://schemas.openxmlformats.org/officeDocument/2006/relationships/customXml" Target="../customXml/item4.xml"/><Relationship Id="rId58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pivotCacheDefinition" Target="pivotCache/pivotCacheDefinition7.xml"/><Relationship Id="rId35" Type="http://schemas.openxmlformats.org/officeDocument/2006/relationships/pivotCacheDefinition" Target="pivotCache/pivotCacheDefinition12.xml"/><Relationship Id="rId43" Type="http://schemas.openxmlformats.org/officeDocument/2006/relationships/theme" Target="theme/theme1.xml"/><Relationship Id="rId48" Type="http://schemas.openxmlformats.org/officeDocument/2006/relationships/powerPivotData" Target="model/item.data"/><Relationship Id="rId56" Type="http://schemas.openxmlformats.org/officeDocument/2006/relationships/customXml" Target="../customXml/item7.xml"/><Relationship Id="rId64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pivotCacheDefinition" Target="pivotCache/pivotCacheDefinition10.xml"/><Relationship Id="rId38" Type="http://schemas.openxmlformats.org/officeDocument/2006/relationships/pivotCacheDefinition" Target="pivotCache/pivotCacheDefinition15.xml"/><Relationship Id="rId46" Type="http://schemas.openxmlformats.org/officeDocument/2006/relationships/sharedStrings" Target="sharedStrings.xml"/><Relationship Id="rId59" Type="http://schemas.openxmlformats.org/officeDocument/2006/relationships/customXml" Target="../customXml/item10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8.xml"/><Relationship Id="rId54" Type="http://schemas.openxmlformats.org/officeDocument/2006/relationships/customXml" Target="../customXml/item5.xml"/><Relationship Id="rId62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36" Type="http://schemas.openxmlformats.org/officeDocument/2006/relationships/pivotCacheDefinition" Target="pivotCache/pivotCacheDefinition13.xml"/><Relationship Id="rId49" Type="http://schemas.openxmlformats.org/officeDocument/2006/relationships/calcChain" Target="calcChain.xml"/><Relationship Id="rId57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8.xml"/><Relationship Id="rId44" Type="http://schemas.openxmlformats.org/officeDocument/2006/relationships/connections" Target="connections.xml"/><Relationship Id="rId52" Type="http://schemas.openxmlformats.org/officeDocument/2006/relationships/customXml" Target="../customXml/item3.xml"/><Relationship Id="rId60" Type="http://schemas.openxmlformats.org/officeDocument/2006/relationships/customXml" Target="../customXml/item11.xml"/><Relationship Id="rId65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16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</xdr:row>
      <xdr:rowOff>9526</xdr:rowOff>
    </xdr:from>
    <xdr:to>
      <xdr:col>12</xdr:col>
      <xdr:colOff>5568139</xdr:colOff>
      <xdr:row>3</xdr:row>
      <xdr:rowOff>1116962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FE924FF-1CFE-4CA3-9892-3434E2DBF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98682" y="581026"/>
          <a:ext cx="5558613" cy="1107436"/>
        </a:xfrm>
        <a:prstGeom prst="rect">
          <a:avLst/>
        </a:prstGeom>
      </xdr:spPr>
    </xdr:pic>
    <xdr:clientData/>
  </xdr:twoCellAnchor>
  <xdr:twoCellAnchor>
    <xdr:from>
      <xdr:col>12</xdr:col>
      <xdr:colOff>38105</xdr:colOff>
      <xdr:row>4</xdr:row>
      <xdr:rowOff>9527</xdr:rowOff>
    </xdr:from>
    <xdr:to>
      <xdr:col>12</xdr:col>
      <xdr:colOff>5553850</xdr:colOff>
      <xdr:row>4</xdr:row>
      <xdr:rowOff>1188410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FDAAB1A-ACEF-4EC0-99C2-7BF64BED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7261" y="2486027"/>
          <a:ext cx="5515745" cy="1178883"/>
        </a:xfrm>
        <a:prstGeom prst="rect">
          <a:avLst/>
        </a:prstGeom>
      </xdr:spPr>
    </xdr:pic>
    <xdr:clientData/>
  </xdr:twoCellAnchor>
  <xdr:twoCellAnchor>
    <xdr:from>
      <xdr:col>12</xdr:col>
      <xdr:colOff>52394</xdr:colOff>
      <xdr:row>5</xdr:row>
      <xdr:rowOff>9526</xdr:rowOff>
    </xdr:from>
    <xdr:to>
      <xdr:col>12</xdr:col>
      <xdr:colOff>5546704</xdr:colOff>
      <xdr:row>5</xdr:row>
      <xdr:rowOff>1102672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267DEEB-ACCC-407E-8A06-D6DF4957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41550" y="4391026"/>
          <a:ext cx="5494310" cy="1093146"/>
        </a:xfrm>
        <a:prstGeom prst="rect">
          <a:avLst/>
        </a:prstGeom>
      </xdr:spPr>
    </xdr:pic>
    <xdr:clientData/>
  </xdr:twoCellAnchor>
  <xdr:twoCellAnchor>
    <xdr:from>
      <xdr:col>12</xdr:col>
      <xdr:colOff>42867</xdr:colOff>
      <xdr:row>6</xdr:row>
      <xdr:rowOff>9527</xdr:rowOff>
    </xdr:from>
    <xdr:to>
      <xdr:col>12</xdr:col>
      <xdr:colOff>5551467</xdr:colOff>
      <xdr:row>6</xdr:row>
      <xdr:rowOff>1009792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CBDF51-F34C-4C4E-A8F7-971C6B294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32023" y="6296027"/>
          <a:ext cx="5508600" cy="1000265"/>
        </a:xfrm>
        <a:prstGeom prst="rect">
          <a:avLst/>
        </a:prstGeom>
      </xdr:spPr>
    </xdr:pic>
    <xdr:clientData/>
  </xdr:twoCellAnchor>
  <xdr:twoCellAnchor>
    <xdr:from>
      <xdr:col>12</xdr:col>
      <xdr:colOff>28578</xdr:colOff>
      <xdr:row>7</xdr:row>
      <xdr:rowOff>9528</xdr:rowOff>
    </xdr:from>
    <xdr:to>
      <xdr:col>12</xdr:col>
      <xdr:colOff>5558612</xdr:colOff>
      <xdr:row>7</xdr:row>
      <xdr:rowOff>1109819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5517965-A26D-46AE-8B53-6E49488AF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17734" y="8201028"/>
          <a:ext cx="5530034" cy="1100291"/>
        </a:xfrm>
        <a:prstGeom prst="rect">
          <a:avLst/>
        </a:prstGeom>
      </xdr:spPr>
    </xdr:pic>
    <xdr:clientData/>
  </xdr:twoCellAnchor>
  <xdr:twoCellAnchor>
    <xdr:from>
      <xdr:col>12</xdr:col>
      <xdr:colOff>61921</xdr:colOff>
      <xdr:row>8</xdr:row>
      <xdr:rowOff>9525</xdr:rowOff>
    </xdr:from>
    <xdr:to>
      <xdr:col>12</xdr:col>
      <xdr:colOff>5541942</xdr:colOff>
      <xdr:row>8</xdr:row>
      <xdr:rowOff>1095527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583306C-DF05-45FA-9688-C307E6524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51077" y="10106025"/>
          <a:ext cx="5480021" cy="1086002"/>
        </a:xfrm>
        <a:prstGeom prst="rect">
          <a:avLst/>
        </a:prstGeom>
      </xdr:spPr>
    </xdr:pic>
    <xdr:clientData/>
  </xdr:twoCellAnchor>
  <xdr:twoCellAnchor>
    <xdr:from>
      <xdr:col>12</xdr:col>
      <xdr:colOff>38105</xdr:colOff>
      <xdr:row>9</xdr:row>
      <xdr:rowOff>9526</xdr:rowOff>
    </xdr:from>
    <xdr:to>
      <xdr:col>12</xdr:col>
      <xdr:colOff>5553850</xdr:colOff>
      <xdr:row>9</xdr:row>
      <xdr:rowOff>1131252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B08B0B7-B9C7-4EF8-8978-DFDDA8CD8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7261" y="12011026"/>
          <a:ext cx="5515745" cy="1121726"/>
        </a:xfrm>
        <a:prstGeom prst="rect">
          <a:avLst/>
        </a:prstGeom>
      </xdr:spPr>
    </xdr:pic>
    <xdr:clientData/>
  </xdr:twoCellAnchor>
  <xdr:twoCellAnchor>
    <xdr:from>
      <xdr:col>12</xdr:col>
      <xdr:colOff>57157</xdr:colOff>
      <xdr:row>10</xdr:row>
      <xdr:rowOff>9526</xdr:rowOff>
    </xdr:from>
    <xdr:to>
      <xdr:col>12</xdr:col>
      <xdr:colOff>5544323</xdr:colOff>
      <xdr:row>10</xdr:row>
      <xdr:rowOff>1352739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35A3639-867E-4EF7-919F-C5B380DA1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6313" y="13916026"/>
          <a:ext cx="5487166" cy="1343213"/>
        </a:xfrm>
        <a:prstGeom prst="rect">
          <a:avLst/>
        </a:prstGeom>
      </xdr:spPr>
    </xdr:pic>
    <xdr:clientData/>
  </xdr:twoCellAnchor>
  <xdr:twoCellAnchor>
    <xdr:from>
      <xdr:col>12</xdr:col>
      <xdr:colOff>57157</xdr:colOff>
      <xdr:row>11</xdr:row>
      <xdr:rowOff>9527</xdr:rowOff>
    </xdr:from>
    <xdr:to>
      <xdr:col>12</xdr:col>
      <xdr:colOff>5544323</xdr:colOff>
      <xdr:row>11</xdr:row>
      <xdr:rowOff>1267003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B7C228C-455D-4483-AF94-0CBA787D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6313" y="15821027"/>
          <a:ext cx="5487166" cy="1257476"/>
        </a:xfrm>
        <a:prstGeom prst="rect">
          <a:avLst/>
        </a:prstGeom>
      </xdr:spPr>
    </xdr:pic>
    <xdr:clientData/>
  </xdr:twoCellAnchor>
  <xdr:twoCellAnchor>
    <xdr:from>
      <xdr:col>12</xdr:col>
      <xdr:colOff>57157</xdr:colOff>
      <xdr:row>12</xdr:row>
      <xdr:rowOff>9527</xdr:rowOff>
    </xdr:from>
    <xdr:to>
      <xdr:col>12</xdr:col>
      <xdr:colOff>5544323</xdr:colOff>
      <xdr:row>12</xdr:row>
      <xdr:rowOff>1088384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24FF754-6AED-4EF3-9728-85E60697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6313" y="17726027"/>
          <a:ext cx="5487166" cy="1078857"/>
        </a:xfrm>
        <a:prstGeom prst="rect">
          <a:avLst/>
        </a:prstGeom>
      </xdr:spPr>
    </xdr:pic>
    <xdr:clientData/>
  </xdr:twoCellAnchor>
  <xdr:twoCellAnchor>
    <xdr:from>
      <xdr:col>12</xdr:col>
      <xdr:colOff>42867</xdr:colOff>
      <xdr:row>13</xdr:row>
      <xdr:rowOff>9528</xdr:rowOff>
    </xdr:from>
    <xdr:to>
      <xdr:col>12</xdr:col>
      <xdr:colOff>5551467</xdr:colOff>
      <xdr:row>13</xdr:row>
      <xdr:rowOff>1109819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5049ED2-37C6-4205-822B-B83F4B2A6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2023" y="19631028"/>
          <a:ext cx="5508600" cy="1100291"/>
        </a:xfrm>
        <a:prstGeom prst="rect">
          <a:avLst/>
        </a:prstGeom>
      </xdr:spPr>
    </xdr:pic>
    <xdr:clientData/>
  </xdr:twoCellAnchor>
  <xdr:twoCellAnchor>
    <xdr:from>
      <xdr:col>12</xdr:col>
      <xdr:colOff>66683</xdr:colOff>
      <xdr:row>14</xdr:row>
      <xdr:rowOff>9526</xdr:rowOff>
    </xdr:from>
    <xdr:to>
      <xdr:col>12</xdr:col>
      <xdr:colOff>5539559</xdr:colOff>
      <xdr:row>14</xdr:row>
      <xdr:rowOff>1331304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6193CCD-5BEB-4052-845D-2D343761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5839" y="21536026"/>
          <a:ext cx="5472876" cy="1321778"/>
        </a:xfrm>
        <a:prstGeom prst="rect">
          <a:avLst/>
        </a:prstGeom>
      </xdr:spPr>
    </xdr:pic>
    <xdr:clientData/>
  </xdr:twoCellAnchor>
  <xdr:twoCellAnchor editAs="oneCell">
    <xdr:from>
      <xdr:col>13</xdr:col>
      <xdr:colOff>11906</xdr:colOff>
      <xdr:row>1</xdr:row>
      <xdr:rowOff>11906</xdr:rowOff>
    </xdr:from>
    <xdr:to>
      <xdr:col>13</xdr:col>
      <xdr:colOff>7674210</xdr:colOff>
      <xdr:row>6</xdr:row>
      <xdr:rowOff>638927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B2F7C92-94D5-461C-B860-86391A468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42781" y="202406"/>
          <a:ext cx="7662304" cy="516727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1874340278" backgroundQuery="1" createdVersion="6" refreshedVersion="6" minRefreshableVersion="3" recordCount="0" supportSubquery="1" supportAdvancedDrill="1" xr:uid="{DB69EB3E-10AF-4391-856B-D0367EA0D3E7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1253009258" backgroundQuery="1" createdVersion="6" refreshedVersion="6" minRefreshableVersion="3" recordCount="0" supportSubquery="1" supportAdvancedDrill="1" xr:uid="{B1EA41D8-E330-4798-8412-43E7BF6BC54A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2920949076" backgroundQuery="1" createdVersion="6" refreshedVersion="6" minRefreshableVersion="3" recordCount="0" supportSubquery="1" supportAdvancedDrill="1" xr:uid="{3E604CEC-59A7-4383-AC9B-7A282D81B6BB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5"/>
        <n v="2017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7]"/>
            <x15:cachedUniqueName index="2" name="[Results].[Year].&amp;[2016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4121990737" backgroundQuery="1" createdVersion="6" refreshedVersion="6" minRefreshableVersion="3" recordCount="0" supportSubquery="1" supportAdvancedDrill="1" xr:uid="{52BFF859-B510-4428-B04A-243FB2BDA90D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4740162033" backgroundQuery="1" createdVersion="6" refreshedVersion="6" minRefreshableVersion="3" recordCount="0" supportSubquery="1" supportAdvancedDrill="1" xr:uid="{9F3679F2-1348-4863-8DFA-0EF86B947D8F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7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7]"/>
            <x15:cachedUniqueName index="2" name="[Results].[Year].&amp;[2016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6326736112" backgroundQuery="1" createdVersion="6" refreshedVersion="6" minRefreshableVersion="3" recordCount="0" supportSubquery="1" supportAdvancedDrill="1" xr:uid="{53CA8E04-1FC4-40FE-83F4-47EF53C4FBC5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5"/>
        <n v="2017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7]"/>
            <x15:cachedUniqueName index="2" name="[Results].[Year].&amp;[2016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6787268519" backgroundQuery="1" createdVersion="6" refreshedVersion="6" minRefreshableVersion="3" recordCount="0" supportSubquery="1" supportAdvancedDrill="1" xr:uid="{AC776B48-C479-4CF5-8E1D-BBE3C637CED6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7505208335" backgroundQuery="1" createdVersion="6" refreshedVersion="6" minRefreshableVersion="3" recordCount="0" supportSubquery="1" supportAdvancedDrill="1" xr:uid="{C1743654-7286-4841-B947-51693B8977BB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28015856483" backgroundQuery="1" createdVersion="6" refreshedVersion="6" minRefreshableVersion="3" recordCount="0" supportSubquery="1" supportAdvancedDrill="1" xr:uid="{1F86CD3D-276E-4317-9C9E-99F2358C32C3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593938541664" backgroundQuery="1" createdVersion="6" refreshedVersion="6" minRefreshableVersion="3" recordCount="0" supportSubquery="1" supportAdvancedDrill="1" xr:uid="{5F2CAEEA-B8C7-475C-B3A3-62E26860E9D7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71.735644791668" backgroundQuery="1" createdVersion="6" refreshedVersion="6" minRefreshableVersion="3" recordCount="0" supportSubquery="1" supportAdvancedDrill="1" xr:uid="{C6BA5701-3DAA-4E4C-BD55-E41211A24DE1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NonDate="0" containsString="0" containsNumber="1" containsInteger="1" minValue="2015" maxValue="2017" count="3">
        <n v="2015"/>
        <n v="2017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7]"/>
            <x15:cachedUniqueName index="2" name="[Results].[Year].&amp;[2016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19590856483" backgroundQuery="1" createdVersion="6" refreshedVersion="6" minRefreshableVersion="3" recordCount="0" supportSubquery="1" supportAdvancedDrill="1" xr:uid="{E3F43E1E-3F29-48EE-A3AE-A31A68224751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0266550925" backgroundQuery="1" createdVersion="6" refreshedVersion="6" minRefreshableVersion="3" recordCount="0" supportSubquery="1" supportAdvancedDrill="1" xr:uid="{DB8D5105-85A0-46B1-9E4E-9EE48F0B92C9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7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7]"/>
            <x15:cachedUniqueName index="2" name="[Results].[Year].&amp;[2016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086666667" backgroundQuery="1" createdVersion="6" refreshedVersion="6" minRefreshableVersion="3" recordCount="0" supportSubquery="1" supportAdvancedDrill="1" xr:uid="{44591F36-2E4B-405B-99A3-544AA56E256A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1770601849" backgroundQuery="1" createdVersion="6" refreshedVersion="6" minRefreshableVersion="3" recordCount="0" supportSubquery="1" supportAdvancedDrill="1" xr:uid="{561E612F-92BF-4A64-82E1-B6563FE9405A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7243865738" backgroundQuery="1" createdVersion="6" refreshedVersion="6" minRefreshableVersion="3" recordCount="0" supportSubquery="1" supportAdvancedDrill="1" xr:uid="{206E3D33-9665-4113-B33E-52D0D70C3809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7875115743" backgroundQuery="1" createdVersion="6" refreshedVersion="6" minRefreshableVersion="3" recordCount="0" supportSubquery="1" supportAdvancedDrill="1" xr:uid="{9E716329-82E3-4D74-A824-B4E0DF784727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6"/>
        <n v="2015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6]"/>
            <x15:cachedUniqueName index="1" name="[Results].[Year].&amp;[2015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8776620374" backgroundQuery="1" createdVersion="6" refreshedVersion="6" minRefreshableVersion="3" recordCount="0" supportSubquery="1" supportAdvancedDrill="1" xr:uid="{7E012A67-272E-4FAD-A06D-09B58AA36C35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lo Horich" refreshedDate="43869.729554976853" backgroundQuery="1" createdVersion="6" refreshedVersion="6" minRefreshableVersion="3" recordCount="0" supportSubquery="1" supportAdvancedDrill="1" xr:uid="{3619E521-1D9D-466B-84AA-1DFD4955ADC5}">
  <cacheSource type="external" connectionId="1"/>
  <cacheFields count="11">
    <cacheField name="[Measures].[Average of IMV]" caption="Average of IMV" numFmtId="0" hierarchy="17" level="32767"/>
    <cacheField name="[Measures].[Average of Mileage (km)]" caption="Average of Mileage (km)" numFmtId="0" hierarchy="18" level="32767"/>
    <cacheField name="[Results].[Trim Level].[Trim Level]" caption="Trim Level" numFmtId="0" hierarchy="3" level="1">
      <sharedItems containsNonDate="0" count="2">
        <s v="S"/>
        <s v="SV"/>
      </sharedItems>
    </cacheField>
    <cacheField name="[Results].[Transmission].[Transmission]" caption="Transmission" numFmtId="0" hierarchy="5" level="1">
      <sharedItems containsNonDate="0" count="1">
        <s v="Manual"/>
      </sharedItems>
    </cacheField>
    <cacheField name="[Results].[Year].[Year]" caption="Year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5]"/>
            <x15:cachedUniqueName index="1" name="[Results].[Year].&amp;[2016]"/>
            <x15:cachedUniqueName index="2" name="[Results].[Year].&amp;[2017]"/>
          </x15:cachedUniqueNames>
        </ext>
      </extLst>
    </cacheField>
    <cacheField name="[Results].[Market].[Market]" caption="Market" numFmtId="0" hierarchy="9" level="1">
      <sharedItems containsNonDate="0" count="2">
        <s v="Local"/>
        <s v="National"/>
      </sharedItems>
    </cacheField>
    <cacheField name="[Measures].[Average of Distance]" caption="Average of Distance" numFmtId="0" hierarchy="20" level="32767"/>
    <cacheField name="[Results].[Local].[Local]" caption="Local" numFmtId="0" hierarchy="10" level="1">
      <sharedItems containsSemiMixedTypes="0" containsNonDate="0" containsString="0"/>
    </cacheField>
    <cacheField name="[Results].[2016].[2016]" caption="2016" numFmtId="0" hierarchy="2" level="1">
      <sharedItems containsSemiMixedTypes="0" containsNonDate="0" containsString="0"/>
    </cacheField>
    <cacheField name="[Results].[S Trim].[S Trim]" caption="S Trim" numFmtId="0" hierarchy="4" level="1">
      <sharedItems containsSemiMixedTypes="0" containsNonDate="0" containsString="0"/>
    </cacheField>
    <cacheField name="[Results].[Manual].[Manual]" caption="Manual" numFmtId="0" hierarchy="6" level="1">
      <sharedItems containsSemiMixedTypes="0" containsNonDate="0" containsString="0"/>
    </cacheField>
  </cacheFields>
  <cacheHierarchies count="21">
    <cacheHierarchy uniqueName="[Results].[Sample]" caption="Sample" attribute="1" defaultMemberUniqueName="[Results].[Sample].[All]" allUniqueName="[Results].[Sample].[All]" dimensionUniqueName="[Results]" displayFolder="" count="0" memberValueDatatype="2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2016]" caption="2016" attribute="1" defaultMemberUniqueName="[Results].[2016].[All]" allUniqueName="[Results].[2016].[All]" dimensionUniqueName="[Results]" displayFolder="" count="2" memberValueDatatype="130" unbalanced="0">
      <fieldsUsage count="2">
        <fieldUsage x="-1"/>
        <fieldUsage x="8"/>
      </fieldsUsage>
    </cacheHierarchy>
    <cacheHierarchy uniqueName="[Results].[Trim Level]" caption="Trim Level" attribute="1" defaultMemberUniqueName="[Results].[Trim Level].[All]" allUniqueName="[Results].[Trim Level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S Trim]" caption="S Trim" attribute="1" defaultMemberUniqueName="[Results].[S Trim].[All]" allUniqueName="[Results].[S Trim].[All]" dimensionUniqueName="[Results]" displayFolder="" count="2" memberValueDatatype="130" unbalanced="0">
      <fieldsUsage count="2">
        <fieldUsage x="-1"/>
        <fieldUsage x="9"/>
      </fieldsUsage>
    </cacheHierarchy>
    <cacheHierarchy uniqueName="[Results].[Transmission]" caption="Transmission" attribute="1" defaultMemberUniqueName="[Results].[Transmission].[All]" allUniqueName="[Results].[Transmission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Manual]" caption="Manual" attribute="1" defaultMemberUniqueName="[Results].[Manual].[All]" allUniqueName="[Results].[Manual].[All]" dimensionUniqueName="[Results]" displayFolder="" count="2" memberValueDatatype="130" unbalanced="0">
      <fieldsUsage count="2">
        <fieldUsage x="-1"/>
        <fieldUsage x="10"/>
      </fieldsUsage>
    </cacheHierarchy>
    <cacheHierarchy uniqueName="[Results].[Mileage (km)]" caption="Mileage (km)" attribute="1" defaultMemberUniqueName="[Results].[Mileage (km)].[All]" allUniqueName="[Results].[Mileage (km)].[All]" dimensionUniqueName="[Results]" displayFolder="" count="0" memberValueDatatype="20" unbalanced="0"/>
    <cacheHierarchy uniqueName="[Results].[IMV]" caption="IMV" attribute="1" defaultMemberUniqueName="[Results].[IMV].[All]" allUniqueName="[Results].[IMV].[All]" dimensionUniqueName="[Results]" displayFolder="" count="0" memberValueDatatype="20" unbalanced="0"/>
    <cacheHierarchy uniqueName="[Results].[Market]" caption="Market" attribute="1" defaultMemberUniqueName="[Results].[Market].[All]" allUniqueName="[Results].[Market].[All]" dimensionUniqueName="[Results]" displayFolder="" count="2" memberValueDatatype="130" unbalanced="0">
      <fieldsUsage count="2">
        <fieldUsage x="-1"/>
        <fieldUsage x="5"/>
      </fieldsUsage>
    </cacheHierarchy>
    <cacheHierarchy uniqueName="[Results].[Local]" caption="Local" attribute="1" defaultMemberUniqueName="[Results].[Local].[All]" allUniqueName="[Results].[Local].[All]" dimensionUniqueName="[Results]" displayFolder="" count="2" memberValueDatatype="130" unbalanced="0">
      <fieldsUsage count="2">
        <fieldUsage x="-1"/>
        <fieldUsage x="7"/>
      </fieldsUsage>
    </cacheHierarchy>
    <cacheHierarchy uniqueName="[Results].[Distance]" caption="Distance" attribute="1" defaultMemberUniqueName="[Results].[Distance].[All]" allUniqueName="[Results].[Distance].[All]" dimensionUniqueName="[Results]" displayFolder="" count="0" memberValueDatatype="20" unbalanced="0"/>
    <cacheHierarchy uniqueName="[Results].[Snippet]" caption="Snippet" attribute="1" defaultMemberUniqueName="[Results].[Snippet].[All]" allUniqueName="[Results].[Snippet].[All]" dimensionUniqueName="[Results]" displayFolder="" count="0" memberValueDatatype="130" unbalanced="0"/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 of IMV]" caption="Sum of IMV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ileage (km)]" caption="Sum of Mileage (km)" measure="1" displayFolder="" measureGroup="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MV]" caption="Average of IMV" measure="1" displayFolder="" measureGroup="Resul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ileage (km)]" caption="Average of Mileage (km)" measure="1" displayFolder="" measureGroup="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tance]" caption="Sum of Distance" measure="1" displayFolder="" measureGroup="Resul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stance]" caption="Average of Distance" measure="1" displayFolder="" measureGroup="Resul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4418C-6E11-4C92-B7E9-49413C3673F7}" name="PivotTable4" cacheId="0" applyNumberFormats="0" applyBorderFormats="0" applyFontFormats="0" applyPatternFormats="0" applyAlignmentFormats="0" applyWidthHeightFormats="1" dataCaption="Values" grandTotalCaption="Grand Average" tag="29c22635-7f80-4555-bc61-52bec95b757b" updatedVersion="6" minRefreshableVersion="3" useAutoFormatting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Yes]" cap="Yes"/>
    <pageField fld="8" hier="2" name="[Results].[2016].&amp;[Yes]" cap="Yes"/>
    <pageField fld="9" hier="4" name="[Results].[S Trim].&amp;[Yes]" cap="Yes"/>
    <pageField fld="10" hier="6" name="[Results].[Manual].&amp;[Yes]" cap="Yes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94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90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C2EAF-CF89-491D-91AB-408676E7F615}" name="PivotTable4" cacheId="7" applyNumberFormats="0" applyBorderFormats="0" applyFontFormats="0" applyPatternFormats="0" applyAlignmentFormats="0" applyWidthHeightFormats="1" dataCaption="Values" grandTotalCaption="Grand Average" tag="869df5c9-89c3-4c33-ae79-b4deafa638a5" updatedVersion="6" minRefreshableVersion="3" useAutoFormatting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&amp;[Yes]" cap="Yes"/>
    <pageField fld="9" hier="4" name="[Results].[S Trim].[All]" cap="All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74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70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D2F12-1A9C-4AB9-A0E6-9CC1A91B1FEC}" name="PivotTable4" cacheId="52" applyNumberFormats="0" applyBorderFormats="0" applyFontFormats="0" applyPatternFormats="0" applyAlignmentFormats="0" applyWidthHeightFormats="1" dataCaption="Values" grandTotalCaption="Grand Average" tag="869df5c9-89c3-4c33-ae79-b4deafa638a5" updatedVersion="6" minRefreshableVersion="3" useAutoFormatting="1" itemPrintTitles="1" createdVersion="6" indent="0" outline="1" outlineData="1" multipleFieldFilters="0" rowHeaderCaption="Drilldown">
  <location ref="A6:D9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&amp;[No]" cap="No"/>
    <pageField fld="9" hier="4" name="[Results].[S Trim].[All]" cap="All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3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3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DD22-B984-4E58-AE48-3476D0084A51}" name="PivotTable4" cacheId="3" applyNumberFormats="0" applyBorderFormats="0" applyFontFormats="0" applyPatternFormats="0" applyAlignmentFormats="0" applyWidthHeightFormats="1" dataCaption="Values" grandTotalCaption="Grand Average" tag="3d6c7de1-1f45-418f-821e-4af648f49ae3" updatedVersion="6" minRefreshableVersion="3" useAutoFormatting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Yes]" cap="Yes"/>
    <pageField fld="8" hier="2" name="[Results].[2016].&amp;[Yes]" cap="Yes"/>
    <pageField fld="9" hier="4" name="[Results].[S Trim].[All]" cap="All"/>
    <pageField fld="10" hier="6" name="[Results].[Manual].&amp;[Yes]" cap="Yes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69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B7BB4-48CC-4627-BFFF-B24611609061}" name="PivotTable4" cacheId="68" applyNumberFormats="0" applyBorderFormats="0" applyFontFormats="0" applyPatternFormats="0" applyAlignmentFormats="0" applyWidthHeightFormats="1" dataCaption="Values" grandTotalCaption="Grand Average" tag="3d6c7de1-1f45-418f-821e-4af648f49ae3" updatedVersion="6" minRefreshableVersion="3" useAutoFormatting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No]" cap="No"/>
    <pageField fld="8" hier="2" name="[Results].[2016].&amp;[No]" cap="No"/>
    <pageField fld="9" hier="4" name="[Results].[S Trim].[All]" cap="All"/>
    <pageField fld="10" hier="6" name="[Results].[Manual].&amp;[No]" cap="No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25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29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00819-1974-4562-9712-78F40B741B45}" name="PivotTable4" cacheId="8" applyNumberFormats="0" applyBorderFormats="0" applyFontFormats="0" applyPatternFormats="0" applyAlignmentFormats="0" applyWidthHeightFormats="1" dataCaption="Values" grandTotalCaption="Grand Average" tag="142b4896-7910-4383-ae37-34202985e7f0" updatedVersion="6" minRefreshableVersion="3" useAutoFormatting="1" subtotalHiddenItems="1" itemPrintTitles="1" createdVersion="6" indent="0" outline="1" outlineData="1" multipleFieldFilters="0" rowHeaderCaption="Drilldown">
  <location ref="A6:D10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[All]" cap="All"/>
    <pageField fld="9" hier="4" name="[Results].[S Trim].&amp;[Yes]" cap="Yes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2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45C3C-58FF-444B-A12A-A9CEF7A3C506}" name="PivotTable4" cacheId="72" applyNumberFormats="0" applyBorderFormats="0" applyFontFormats="0" applyPatternFormats="0" applyAlignmentFormats="0" applyWidthHeightFormats="1" dataCaption="Values" grandTotalCaption="Grand Average" tag="142b4896-7910-4383-ae37-34202985e7f0" updatedVersion="6" minRefreshableVersion="3" useAutoFormatting="1" subtotalHiddenItems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[All]" cap="All"/>
    <pageField fld="9" hier="4" name="[Results].[S Trim].&amp;[No]" cap="No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15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19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C9BDB-DA15-4983-90E3-3149FFBCD21F}" name="PivotTable4" cacheId="4" applyNumberFormats="0" applyBorderFormats="0" applyFontFormats="0" applyPatternFormats="0" applyAlignmentFormats="0" applyWidthHeightFormats="1" dataCaption="Values" grandTotalCaption="Grand Average" tag="2e3f9e05-9c69-4095-957d-21276d304953" updatedVersion="6" minRefreshableVersion="3" useAutoFormatting="1" subtotalHiddenItems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Yes]" cap="Yes"/>
    <pageField fld="8" hier="2" name="[Results].[2016].&amp;[Yes]" cap="Yes"/>
    <pageField fld="9" hier="4" name="[Results].[S Trim].&amp;[Yes]" cap="Yes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64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60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5AAF-76E1-43EE-B265-05B87BAE6546}" name="PivotTable4" cacheId="82" applyNumberFormats="0" applyBorderFormats="0" applyFontFormats="0" applyPatternFormats="0" applyAlignmentFormats="0" applyWidthHeightFormats="1" dataCaption="Values" grandTotalCaption="Grand Average" tag="2e3f9e05-9c69-4095-957d-21276d304953" updatedVersion="6" minRefreshableVersion="3" useAutoFormatting="1" subtotalHiddenItems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No]" cap="No"/>
    <pageField fld="8" hier="2" name="[Results].[2016].&amp;[No]" cap="No"/>
    <pageField fld="9" hier="4" name="[Results].[S Trim].&amp;[No]" cap="No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1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AA4C8-E0A0-49A7-963E-E83083B23FB7}" name="PivotTable4" cacheId="9" applyNumberFormats="0" applyBorderFormats="0" applyFontFormats="0" applyPatternFormats="0" applyAlignmentFormats="0" applyWidthHeightFormats="1" dataCaption="Values" grandTotalCaption="Grand Average" tag="1b06a564-21c0-4eb6-99d1-474ba28b4771" updatedVersion="6" minRefreshableVersion="3" useAutoFormatting="1" subtotalHiddenItems="1" itemPrintTitles="1" createdVersion="6" indent="0" outline="1" outlineData="1" multipleFieldFilters="0" rowHeaderCaption="Drilldown">
  <location ref="A6:D10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[All]" cap="All"/>
    <pageField fld="9" hier="4" name="[Results].[S Trim].[All]" cap="All"/>
    <pageField fld="10" hier="6" name="[Results].[Manual].&amp;[Yes]" cap="Yes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59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55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C55A1-D41F-4853-9E1B-FD79C1EE8196}" name="PivotTable4" cacheId="86" applyNumberFormats="0" applyBorderFormats="0" applyFontFormats="0" applyPatternFormats="0" applyAlignmentFormats="0" applyWidthHeightFormats="1" dataCaption="Values" grandTotalCaption="Grand Average" tag="1b06a564-21c0-4eb6-99d1-474ba28b4771" updatedVersion="6" minRefreshableVersion="3" useAutoFormatting="1" subtotalHiddenItems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[All]" cap="All"/>
    <pageField fld="9" hier="4" name="[Results].[S Trim].[All]" cap="All"/>
    <pageField fld="10" hier="6" name="[Results].[Manual].&amp;[No]" cap="No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5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3909-AF22-4B0B-987E-525BF60AE67B}" name="PivotTable4" cacheId="88" applyNumberFormats="0" applyBorderFormats="0" applyFontFormats="0" applyPatternFormats="0" applyAlignmentFormats="0" applyWidthHeightFormats="1" dataCaption="Values" grandTotalCaption="Grand Average" tag="88b4d738-1430-45ba-935a-ddf809281cff" updatedVersion="6" minRefreshableVersion="3" useAutoFormatting="1" subtotalHiddenItems="1" itemPrintTitles="1" createdVersion="6" indent="0" outline="1" outlineData="1" multipleFieldFilters="0" rowHeaderCaption="Drilldown">
  <location ref="A6:D10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[All]" cap="All"/>
    <pageField fld="9" hier="4" name="[Results].[S Trim].[All]" cap="All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BEB54-0570-496B-B196-BA54503A7521}" name="PivotTable4" cacheId="100" applyNumberFormats="0" applyBorderFormats="0" applyFontFormats="0" applyPatternFormats="0" applyAlignmentFormats="0" applyWidthHeightFormats="1" dataCaption="Values" grandTotalCaption="Grand Average" tag="88b4d738-1430-45ba-935a-ddf809281cff" updatedVersion="6" minRefreshableVersion="3" useAutoFormatting="1" subtotalHiddenItems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No]" cap="No"/>
    <pageField fld="8" hier="2" name="[Results].[2016].&amp;[No]" cap="No"/>
    <pageField fld="9" hier="4" name="[Results].[S Trim].&amp;[No]" cap="No"/>
    <pageField fld="10" hier="6" name="[Results].[Manual].&amp;[No]" cap="No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5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D84A2-55AD-4341-AD53-8C3BADAD1C57}" name="PivotTable4" cacheId="1" applyNumberFormats="0" applyBorderFormats="0" applyFontFormats="0" applyPatternFormats="0" applyAlignmentFormats="0" applyWidthHeightFormats="1" dataCaption="Values" grandTotalCaption="Grand Average" tag="e33192f7-a8cc-4cff-8298-ccdb6b10b76a" updatedVersion="6" minRefreshableVersion="3" useAutoFormatting="1" itemPrintTitles="1" createdVersion="6" indent="0" outline="1" outlineData="1" multipleFieldFilters="0" rowHeaderCaption="Drilldown">
  <location ref="A6:D8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&amp;[Yes]" cap="Yes"/>
    <pageField fld="9" hier="4" name="[Results].[S Trim].&amp;[Yes]" cap="Yes"/>
    <pageField fld="10" hier="6" name="[Results].[Manual].&amp;[Yes]" cap="Yes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89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85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6DF02-BFFB-4D68-B95D-B42DC7F6FBD8}" name="PivotTable4" cacheId="38" applyNumberFormats="0" applyBorderFormats="0" applyFontFormats="0" applyPatternFormats="0" applyAlignmentFormats="0" applyWidthHeightFormats="1" dataCaption="Values" grandTotalCaption="Grand Average" tag="e33192f7-a8cc-4cff-8298-ccdb6b10b76a" updatedVersion="6" minRefreshableVersion="3" useAutoFormatting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[All]" cap="All"/>
    <pageField fld="8" hier="2" name="[Results].[2016].&amp;[No]" cap="No"/>
    <pageField fld="9" hier="4" name="[Results].[S Trim].&amp;[No]" cap="No"/>
    <pageField fld="10" hier="6" name="[Results].[Manual].&amp;[No]" cap="No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40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44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0AA07-7C31-4176-865A-104785C26F71}" name="PivotTable4" cacheId="6" applyNumberFormats="0" applyBorderFormats="0" applyFontFormats="0" applyPatternFormats="0" applyAlignmentFormats="0" applyWidthHeightFormats="1" dataCaption="Values" grandTotalCaption="Grand Average" tag="bfb702af-6001-4e7a-871a-c43b67b2ddb4" updatedVersion="6" minRefreshableVersion="3" useAutoFormatting="1" itemPrintTitles="1" createdVersion="6" indent="0" outline="1" outlineData="1" multipleFieldFilters="0" rowHeaderCaption="Drilldown">
  <location ref="A6:D10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Yes]" cap="Yes"/>
    <pageField fld="8" hier="2" name="[Results].[2016].[All]" cap="All"/>
    <pageField fld="9" hier="4" name="[Results].[S Trim].[All]" cap="All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84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80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B7198-B39A-4E11-BB2B-8F43EF9FD48E}" name="PivotTable4" cacheId="28" applyNumberFormats="0" applyBorderFormats="0" applyFontFormats="0" applyPatternFormats="0" applyAlignmentFormats="0" applyWidthHeightFormats="1" dataCaption="Values" grandTotalCaption="Grand Average" tag="bfb702af-6001-4e7a-871a-c43b67b2ddb4" updatedVersion="6" minRefreshableVersion="3" useAutoFormatting="1" itemPrintTitles="1" createdVersion="6" indent="0" outline="1" outlineData="1" multipleFieldFilters="0" rowHeaderCaption="Drilldown">
  <location ref="A6:D10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No]" cap="No"/>
    <pageField fld="8" hier="2" name="[Results].[2016].[All]" cap="All"/>
    <pageField fld="9" hier="4" name="[Results].[S Trim].[All]" cap="All"/>
    <pageField fld="10" hier="6" name="[Results].[Manual].[All]" cap="All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45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6E337-4ECF-4DA5-BCF4-D10FB9998556}" name="PivotTable4" cacheId="2" applyNumberFormats="0" applyBorderFormats="0" applyFontFormats="0" applyPatternFormats="0" applyAlignmentFormats="0" applyWidthHeightFormats="1" dataCaption="Values" grandTotalCaption="Grand Average" tag="e9338348-1883-481d-9da8-b6d1035b7922" updatedVersion="6" minRefreshableVersion="3" useAutoFormatting="1" itemPrintTitles="1" createdVersion="6" indent="0" outline="1" outlineData="1" multipleFieldFilters="0" rowHeaderCaption="Drilldown">
  <location ref="A6:D9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Yes]" cap="Yes"/>
    <pageField fld="8" hier="2" name="[Results].[2016].[All]" cap="All"/>
    <pageField fld="9" hier="4" name="[Results].[S Trim].&amp;[Yes]" cap="Yes"/>
    <pageField fld="10" hier="6" name="[Results].[Manual].&amp;[Yes]" cap="Yes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79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75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6AEB7-E1A3-42C2-A896-9BD93A9DD497}" name="PivotTable4" cacheId="48" applyNumberFormats="0" applyBorderFormats="0" applyFontFormats="0" applyPatternFormats="0" applyAlignmentFormats="0" applyWidthHeightFormats="1" dataCaption="Values" grandTotalCaption="Grand Average" tag="e9338348-1883-481d-9da8-b6d1035b7922" updatedVersion="6" minRefreshableVersion="3" useAutoFormatting="1" itemPrintTitles="1" createdVersion="6" indent="0" outline="1" outlineData="1" multipleFieldFilters="0" rowHeaderCaption="Drilldown">
  <location ref="A6:D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4">
    <field x="4"/>
    <field x="5"/>
    <field x="2"/>
    <field x="3"/>
  </rowFields>
  <colFields count="1">
    <field x="-2"/>
  </colFields>
  <colItems count="3">
    <i>
      <x/>
    </i>
    <i i="1">
      <x v="1"/>
    </i>
    <i i="2">
      <x v="2"/>
    </i>
  </colItems>
  <pageFields count="4">
    <pageField fld="7" hier="10" name="[Results].[Local].&amp;[No]" cap="No"/>
    <pageField fld="8" hier="2" name="[Results].[2016].[All]" cap="All"/>
    <pageField fld="9" hier="4" name="[Results].[S Trim].&amp;[No]" cap="No"/>
    <pageField fld="10" hier="6" name="[Results].[Manual].&amp;[No]" cap="No"/>
  </pageFields>
  <dataFields count="3">
    <dataField name="Average of IMV" fld="0" subtotal="average" baseField="2" baseItem="0" numFmtId="164"/>
    <dataField name="Average of Mileage (km)" fld="1" subtotal="average" baseField="0" baseItem="0"/>
    <dataField name="Average of Distance" fld="6" subtotal="average" baseField="4" baseItem="1" numFmtId="1"/>
  </dataFields>
  <formats count="5">
    <format dxfId="35">
      <pivotArea field="2" grandRow="1" outline="0" collapsedLevelsAreSubtotals="1" axis="axisRow" fieldPosition="2">
        <references count="1"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MV"/>
    <pivotHierarchy dragToData="1" caption="Average of Mileage (km)"/>
    <pivotHierarchy dragToData="1"/>
    <pivotHierarchy dragToData="1" caption="Average of Distance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9"/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75BF0-D1F4-4CD6-9CF8-BB1807731FD5}" name="Results" displayName="Results" ref="A3:M15" totalsRowShown="0" headerRowDxfId="108">
  <autoFilter ref="A3:M15" xr:uid="{4AF3BCB2-5B85-440C-BE6D-42978BE2EBFC}"/>
  <tableColumns count="13">
    <tableColumn id="1" xr3:uid="{65D98528-5719-4421-B2DC-033C6F9959C7}" name="Sample" dataDxfId="107"/>
    <tableColumn id="9" xr3:uid="{C6CB127F-4D69-44E3-AD53-4743E885D089}" name="Year" dataDxfId="106"/>
    <tableColumn id="2" xr3:uid="{E39124ED-557E-4275-B573-55A9F3F082ED}" name="2016" dataDxfId="105"/>
    <tableColumn id="10" xr3:uid="{DB7AB3B4-5448-4364-B846-F87994E0490D}" name="Trim Level" dataDxfId="104"/>
    <tableColumn id="3" xr3:uid="{7F178478-89B7-47A7-BB32-ABEE613CA866}" name="S Trim" dataDxfId="103"/>
    <tableColumn id="11" xr3:uid="{709D1526-B323-4B41-8CFA-2B1502AA8D6F}" name="Transmission" dataDxfId="102"/>
    <tableColumn id="4" xr3:uid="{58DE3DD1-297C-446C-B993-34A61878DF0F}" name="Manual" dataDxfId="101"/>
    <tableColumn id="5" xr3:uid="{EA1ADE33-5478-449B-80DE-440E07931F79}" name="Mileage (km)" dataDxfId="100"/>
    <tableColumn id="6" xr3:uid="{4A610EC9-DAC7-4148-A52F-99A1377AB185}" name="IMV" dataDxfId="99"/>
    <tableColumn id="12" xr3:uid="{3C35677D-48B2-49CA-BF13-447F7B66D57F}" name="Market" dataDxfId="98"/>
    <tableColumn id="7" xr3:uid="{F17B7EAF-20A6-4F84-BE2C-C092F02AFA3C}" name="Local" dataDxfId="97"/>
    <tableColumn id="8" xr3:uid="{3609C9AF-37FA-44AA-8227-9F651ABC2557}" name="Distance (km)" dataDxfId="96"/>
    <tableColumn id="13" xr3:uid="{7882E424-72A6-49F4-8CEC-01AF5F4FF7CA}" name="Snippet" dataDxfId="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3" Type="http://schemas.openxmlformats.org/officeDocument/2006/relationships/hyperlink" Target="https://ca.cargurus.com/Cars/inventorylisting/viewDetailsFilterViewInventoryListing.action?zip=L8P%203B7&amp;showNegotiable=true&amp;sourceContext=PriceCalculator_false_0&amp;distance=50000&amp;entitySelectingHelper.selectedEntity2=c25197&amp;entitySelectingHelper.selectedEntity=c25197" TargetMode="External"/><Relationship Id="rId3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7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2" Type="http://schemas.openxmlformats.org/officeDocument/2006/relationships/hyperlink" Target="https://ca.cargurus.com/Cars/inventorylisting/viewDetailsFilterViewInventoryListing.action?zip=L8P%203B7&amp;showNegotiable=true&amp;sourceContext=PriceCalculator_false_0&amp;distance=50000&amp;entitySelectingHelper.selectedEntity2=c25197&amp;entitySelectingHelper.selectedEntity=c25197" TargetMode="External"/><Relationship Id="rId2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6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1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5197&amp;entitySelectingHelper.selectedEntity=c25197" TargetMode="External"/><Relationship Id="rId5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5197&amp;entitySelectingHelper.selectedEntity=c25197" TargetMode="External"/><Relationship Id="rId4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9" Type="http://schemas.openxmlformats.org/officeDocument/2006/relationships/hyperlink" Target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CE2-0045-438B-848A-2A36A9B5ECA1}">
  <dimension ref="D2:IR276"/>
  <sheetViews>
    <sheetView tabSelected="1" topLeftCell="IJ253" workbookViewId="0">
      <selection activeCell="IP275" sqref="IP275"/>
    </sheetView>
  </sheetViews>
  <sheetFormatPr defaultRowHeight="15" x14ac:dyDescent="0.25"/>
  <cols>
    <col min="1" max="5" width="3.5703125" customWidth="1"/>
    <col min="6" max="6" width="9.85546875" bestFit="1" customWidth="1"/>
    <col min="7" max="7" width="12.7109375" bestFit="1" customWidth="1"/>
    <col min="8" max="8" width="12.85546875" bestFit="1" customWidth="1"/>
    <col min="9" max="9" width="8.5703125" bestFit="1" customWidth="1"/>
    <col min="10" max="14" width="3.5703125" customWidth="1"/>
    <col min="15" max="15" width="9.85546875" bestFit="1" customWidth="1"/>
    <col min="16" max="16" width="12.7109375" bestFit="1" customWidth="1"/>
    <col min="17" max="17" width="12.85546875" bestFit="1" customWidth="1"/>
    <col min="18" max="18" width="8.5703125" bestFit="1" customWidth="1"/>
    <col min="19" max="23" width="3.5703125" customWidth="1"/>
    <col min="24" max="24" width="17.7109375" bestFit="1" customWidth="1"/>
    <col min="25" max="25" width="22.140625" bestFit="1" customWidth="1"/>
    <col min="26" max="26" width="12.85546875" bestFit="1" customWidth="1"/>
    <col min="27" max="27" width="8.5703125" bestFit="1" customWidth="1"/>
    <col min="28" max="32" width="3.5703125" customWidth="1"/>
    <col min="33" max="33" width="17.5703125" bestFit="1" customWidth="1"/>
    <col min="34" max="34" width="24.5703125" bestFit="1" customWidth="1"/>
    <col min="35" max="35" width="12.7109375" bestFit="1" customWidth="1"/>
    <col min="36" max="36" width="12" bestFit="1" customWidth="1"/>
    <col min="37" max="41" width="3.5703125" customWidth="1"/>
    <col min="42" max="42" width="9.85546875" bestFit="1" customWidth="1"/>
    <col min="43" max="43" width="12.7109375" bestFit="1" customWidth="1"/>
    <col min="44" max="44" width="12.85546875" bestFit="1" customWidth="1"/>
    <col min="46" max="50" width="3.5703125" customWidth="1"/>
    <col min="51" max="51" width="9.85546875" bestFit="1" customWidth="1"/>
    <col min="52" max="52" width="12.7109375" bestFit="1" customWidth="1"/>
    <col min="53" max="53" width="12.85546875" bestFit="1" customWidth="1"/>
    <col min="55" max="59" width="3.5703125" customWidth="1"/>
    <col min="61" max="61" width="24.5703125" bestFit="1" customWidth="1"/>
    <col min="62" max="62" width="12.7109375" bestFit="1" customWidth="1"/>
    <col min="63" max="63" width="12" bestFit="1" customWidth="1"/>
    <col min="64" max="68" width="3.5703125" customWidth="1"/>
    <col min="69" max="69" width="17.5703125" bestFit="1" customWidth="1"/>
    <col min="70" max="70" width="24.5703125" bestFit="1" customWidth="1"/>
    <col min="71" max="71" width="12.7109375" bestFit="1" customWidth="1"/>
    <col min="72" max="72" width="12" bestFit="1" customWidth="1"/>
    <col min="73" max="77" width="3.5703125" customWidth="1"/>
    <col min="78" max="78" width="17.5703125" bestFit="1" customWidth="1"/>
    <col min="79" max="79" width="24.5703125" bestFit="1" customWidth="1"/>
    <col min="80" max="80" width="12.7109375" bestFit="1" customWidth="1"/>
    <col min="81" max="81" width="12" bestFit="1" customWidth="1"/>
    <col min="82" max="86" width="3.5703125" customWidth="1"/>
    <col min="87" max="87" width="9.85546875" bestFit="1" customWidth="1"/>
    <col min="88" max="88" width="12.7109375" bestFit="1" customWidth="1"/>
    <col min="89" max="89" width="12.85546875" bestFit="1" customWidth="1"/>
    <col min="90" max="90" width="8.5703125" bestFit="1" customWidth="1"/>
    <col min="91" max="95" width="3.5703125" customWidth="1"/>
    <col min="96" max="96" width="9.85546875" bestFit="1" customWidth="1"/>
    <col min="97" max="97" width="12.7109375" bestFit="1" customWidth="1"/>
    <col min="98" max="98" width="12.85546875" bestFit="1" customWidth="1"/>
    <col min="99" max="99" width="8.5703125" bestFit="1" customWidth="1"/>
    <col min="100" max="104" width="3.5703125" customWidth="1"/>
    <col min="105" max="105" width="17.7109375" bestFit="1" customWidth="1"/>
    <col min="106" max="106" width="22.140625" bestFit="1" customWidth="1"/>
    <col min="107" max="107" width="12.85546875" bestFit="1" customWidth="1"/>
    <col min="108" max="108" width="8.5703125" bestFit="1" customWidth="1"/>
    <col min="109" max="113" width="3.5703125" customWidth="1"/>
    <col min="114" max="114" width="17.5703125" bestFit="1" customWidth="1"/>
    <col min="115" max="115" width="24.5703125" bestFit="1" customWidth="1"/>
    <col min="116" max="116" width="12.7109375" bestFit="1" customWidth="1"/>
    <col min="117" max="117" width="12" bestFit="1" customWidth="1"/>
    <col min="118" max="122" width="3.5703125" customWidth="1"/>
    <col min="123" max="123" width="9.85546875" bestFit="1" customWidth="1"/>
    <col min="124" max="124" width="12.7109375" bestFit="1" customWidth="1"/>
    <col min="125" max="125" width="12.85546875" bestFit="1" customWidth="1"/>
    <col min="127" max="131" width="3.5703125" customWidth="1"/>
    <col min="132" max="132" width="9.85546875" bestFit="1" customWidth="1"/>
    <col min="133" max="133" width="12.7109375" bestFit="1" customWidth="1"/>
    <col min="134" max="134" width="12.85546875" bestFit="1" customWidth="1"/>
    <col min="136" max="140" width="3.5703125" customWidth="1"/>
    <col min="142" max="142" width="24.5703125" bestFit="1" customWidth="1"/>
    <col min="143" max="143" width="12.7109375" bestFit="1" customWidth="1"/>
    <col min="144" max="144" width="12" bestFit="1" customWidth="1"/>
    <col min="145" max="149" width="3.5703125" customWidth="1"/>
    <col min="150" max="150" width="17.5703125" bestFit="1" customWidth="1"/>
    <col min="151" max="151" width="24.5703125" bestFit="1" customWidth="1"/>
    <col min="152" max="152" width="12.7109375" bestFit="1" customWidth="1"/>
    <col min="153" max="153" width="12" bestFit="1" customWidth="1"/>
    <col min="154" max="158" width="3.5703125" customWidth="1"/>
    <col min="159" max="159" width="17.5703125" bestFit="1" customWidth="1"/>
    <col min="160" max="160" width="24.5703125" bestFit="1" customWidth="1"/>
    <col min="161" max="161" width="12.7109375" bestFit="1" customWidth="1"/>
    <col min="162" max="162" width="12" bestFit="1" customWidth="1"/>
    <col min="163" max="167" width="3.5703125" customWidth="1"/>
    <col min="168" max="168" width="9.85546875" bestFit="1" customWidth="1"/>
    <col min="169" max="169" width="12.7109375" bestFit="1" customWidth="1"/>
    <col min="170" max="170" width="12.85546875" bestFit="1" customWidth="1"/>
    <col min="171" max="171" width="8.5703125" bestFit="1" customWidth="1"/>
    <col min="172" max="176" width="3.5703125" customWidth="1"/>
    <col min="177" max="177" width="9.85546875" bestFit="1" customWidth="1"/>
    <col min="178" max="178" width="12.7109375" bestFit="1" customWidth="1"/>
    <col min="179" max="179" width="12.85546875" bestFit="1" customWidth="1"/>
    <col min="180" max="180" width="8.5703125" bestFit="1" customWidth="1"/>
    <col min="181" max="185" width="3.5703125" customWidth="1"/>
    <col min="186" max="186" width="17.7109375" bestFit="1" customWidth="1"/>
    <col min="187" max="187" width="22.140625" bestFit="1" customWidth="1"/>
    <col min="188" max="188" width="12.85546875" bestFit="1" customWidth="1"/>
    <col min="189" max="189" width="8.5703125" bestFit="1" customWidth="1"/>
    <col min="190" max="194" width="3.5703125" customWidth="1"/>
    <col min="195" max="195" width="17.5703125" bestFit="1" customWidth="1"/>
    <col min="196" max="196" width="24.5703125" bestFit="1" customWidth="1"/>
    <col min="197" max="197" width="12.7109375" bestFit="1" customWidth="1"/>
    <col min="198" max="198" width="12" bestFit="1" customWidth="1"/>
    <col min="199" max="203" width="3.5703125" customWidth="1"/>
    <col min="204" max="204" width="9.85546875" bestFit="1" customWidth="1"/>
    <col min="205" max="205" width="12.7109375" bestFit="1" customWidth="1"/>
    <col min="206" max="206" width="12.85546875" bestFit="1" customWidth="1"/>
    <col min="208" max="212" width="3.5703125" customWidth="1"/>
    <col min="213" max="213" width="9.85546875" bestFit="1" customWidth="1"/>
    <col min="214" max="214" width="12.7109375" bestFit="1" customWidth="1"/>
    <col min="215" max="215" width="12.85546875" bestFit="1" customWidth="1"/>
    <col min="217" max="221" width="3.5703125" customWidth="1"/>
    <col min="223" max="223" width="24.5703125" bestFit="1" customWidth="1"/>
    <col min="224" max="224" width="12.7109375" bestFit="1" customWidth="1"/>
    <col min="225" max="225" width="12" bestFit="1" customWidth="1"/>
    <col min="226" max="230" width="3.5703125" customWidth="1"/>
    <col min="231" max="231" width="17.5703125" bestFit="1" customWidth="1"/>
    <col min="232" max="232" width="24.5703125" bestFit="1" customWidth="1"/>
    <col min="233" max="233" width="12.7109375" bestFit="1" customWidth="1"/>
    <col min="234" max="234" width="12" bestFit="1" customWidth="1"/>
    <col min="235" max="239" width="3.5703125" customWidth="1"/>
    <col min="240" max="240" width="17.5703125" bestFit="1" customWidth="1"/>
    <col min="241" max="241" width="24.5703125" bestFit="1" customWidth="1"/>
    <col min="242" max="242" width="12.7109375" bestFit="1" customWidth="1"/>
    <col min="243" max="243" width="12" bestFit="1" customWidth="1"/>
    <col min="244" max="248" width="3.5703125" customWidth="1"/>
    <col min="249" max="249" width="17.5703125" bestFit="1" customWidth="1"/>
    <col min="250" max="250" width="24.5703125" bestFit="1" customWidth="1"/>
    <col min="251" max="251" width="12.7109375" bestFit="1" customWidth="1"/>
    <col min="252" max="252" width="12" bestFit="1" customWidth="1"/>
  </cols>
  <sheetData>
    <row r="2" spans="4:252" ht="15.75" thickBot="1" x14ac:dyDescent="0.3"/>
    <row r="3" spans="4:252" ht="15.75" thickBot="1" x14ac:dyDescent="0.3">
      <c r="E3" s="98"/>
      <c r="F3" s="99"/>
      <c r="G3" s="99"/>
      <c r="H3" s="99"/>
      <c r="I3" s="99"/>
      <c r="J3" s="100"/>
      <c r="N3" s="107"/>
      <c r="O3" s="108"/>
      <c r="P3" s="108"/>
      <c r="Q3" s="108"/>
      <c r="R3" s="108"/>
      <c r="S3" s="109"/>
      <c r="W3" s="116"/>
      <c r="X3" s="117"/>
      <c r="Y3" s="117"/>
      <c r="Z3" s="117"/>
      <c r="AA3" s="117"/>
      <c r="AB3" s="118"/>
      <c r="AO3" s="94"/>
      <c r="AP3" s="50"/>
      <c r="AQ3" s="50"/>
      <c r="AR3" s="50"/>
      <c r="AS3" s="50"/>
      <c r="AT3" s="51"/>
      <c r="AX3" s="94"/>
      <c r="AY3" s="50"/>
      <c r="AZ3" s="50"/>
      <c r="BA3" s="50"/>
      <c r="BB3" s="50"/>
      <c r="BC3" s="51"/>
      <c r="BG3" s="94"/>
      <c r="BH3" s="50"/>
      <c r="BI3" s="50"/>
      <c r="BJ3" s="50"/>
      <c r="BK3" s="50"/>
      <c r="BL3" s="51"/>
      <c r="CH3" s="98"/>
      <c r="CI3" s="99"/>
      <c r="CJ3" s="99"/>
      <c r="CK3" s="99"/>
      <c r="CL3" s="99"/>
      <c r="CM3" s="100"/>
      <c r="CQ3" s="107"/>
      <c r="CR3" s="108"/>
      <c r="CS3" s="108"/>
      <c r="CT3" s="108"/>
      <c r="CU3" s="108"/>
      <c r="CV3" s="109"/>
      <c r="CZ3" s="116"/>
      <c r="DA3" s="117"/>
      <c r="DB3" s="117"/>
      <c r="DC3" s="117"/>
      <c r="DD3" s="117"/>
      <c r="DE3" s="118"/>
      <c r="DR3" s="94"/>
      <c r="DS3" s="50"/>
      <c r="DT3" s="50"/>
      <c r="DU3" s="50"/>
      <c r="DV3" s="50"/>
      <c r="DW3" s="51"/>
      <c r="EA3" s="94"/>
      <c r="EB3" s="50"/>
      <c r="EC3" s="50"/>
      <c r="ED3" s="50"/>
      <c r="EE3" s="50"/>
      <c r="EF3" s="51"/>
      <c r="EJ3" s="94"/>
      <c r="EK3" s="50"/>
      <c r="EL3" s="50"/>
      <c r="EM3" s="50"/>
      <c r="EN3" s="50"/>
      <c r="EO3" s="51"/>
      <c r="FK3" s="98"/>
      <c r="FL3" s="99"/>
      <c r="FM3" s="99"/>
      <c r="FN3" s="99"/>
      <c r="FO3" s="99"/>
      <c r="FP3" s="100"/>
      <c r="FT3" s="107"/>
      <c r="FU3" s="108"/>
      <c r="FV3" s="108"/>
      <c r="FW3" s="108"/>
      <c r="FX3" s="108"/>
      <c r="FY3" s="109"/>
      <c r="GC3" s="116"/>
      <c r="GD3" s="117"/>
      <c r="GE3" s="117"/>
      <c r="GF3" s="117"/>
      <c r="GG3" s="117"/>
      <c r="GH3" s="118"/>
      <c r="GU3" s="94"/>
      <c r="GV3" s="50"/>
      <c r="GW3" s="50"/>
      <c r="GX3" s="50"/>
      <c r="GY3" s="50"/>
      <c r="GZ3" s="51"/>
      <c r="HD3" s="94"/>
      <c r="HE3" s="50"/>
      <c r="HF3" s="50"/>
      <c r="HG3" s="50"/>
      <c r="HH3" s="50"/>
      <c r="HI3" s="51"/>
      <c r="HM3" s="94"/>
      <c r="HN3" s="50"/>
      <c r="HO3" s="50"/>
      <c r="HP3" s="50"/>
      <c r="HQ3" s="50"/>
      <c r="HR3" s="51"/>
    </row>
    <row r="4" spans="4:252" ht="15.75" thickBot="1" x14ac:dyDescent="0.3">
      <c r="D4" s="128"/>
      <c r="E4" s="98"/>
      <c r="F4" s="99"/>
      <c r="G4" s="99"/>
      <c r="H4" s="99"/>
      <c r="I4" s="99"/>
      <c r="J4" s="100"/>
      <c r="K4" s="125"/>
      <c r="L4" s="125"/>
      <c r="M4" s="125"/>
      <c r="N4" s="107"/>
      <c r="O4" s="108"/>
      <c r="P4" s="108"/>
      <c r="Q4" s="108"/>
      <c r="R4" s="108"/>
      <c r="S4" s="109"/>
      <c r="T4" s="125"/>
      <c r="U4" s="125"/>
      <c r="V4" s="125"/>
      <c r="W4" s="116"/>
      <c r="X4" s="117"/>
      <c r="Y4" s="117"/>
      <c r="Z4" s="117"/>
      <c r="AA4" s="117"/>
      <c r="AB4" s="118"/>
      <c r="AC4" s="131"/>
      <c r="AN4" s="94"/>
      <c r="AO4" s="94"/>
      <c r="AP4" s="50"/>
      <c r="AQ4" s="50"/>
      <c r="AR4" s="50"/>
      <c r="AS4" s="50"/>
      <c r="AT4" s="51"/>
      <c r="AU4" s="50"/>
      <c r="AV4" s="50"/>
      <c r="AW4" s="50"/>
      <c r="AX4" s="94"/>
      <c r="AY4" s="50"/>
      <c r="AZ4" s="50"/>
      <c r="BA4" s="50"/>
      <c r="BB4" s="50"/>
      <c r="BC4" s="51"/>
      <c r="BD4" s="50"/>
      <c r="BE4" s="50"/>
      <c r="BF4" s="50"/>
      <c r="BG4" s="94"/>
      <c r="BH4" s="50"/>
      <c r="BI4" s="50"/>
      <c r="BJ4" s="50"/>
      <c r="BK4" s="50"/>
      <c r="BL4" s="51"/>
      <c r="BM4" s="51"/>
      <c r="CG4" s="128"/>
      <c r="CH4" s="98"/>
      <c r="CI4" s="99"/>
      <c r="CJ4" s="99"/>
      <c r="CK4" s="99"/>
      <c r="CL4" s="99"/>
      <c r="CM4" s="100"/>
      <c r="CN4" s="125"/>
      <c r="CO4" s="125"/>
      <c r="CP4" s="125"/>
      <c r="CQ4" s="107"/>
      <c r="CR4" s="108"/>
      <c r="CS4" s="108"/>
      <c r="CT4" s="108"/>
      <c r="CU4" s="108"/>
      <c r="CV4" s="109"/>
      <c r="CW4" s="125"/>
      <c r="CX4" s="125"/>
      <c r="CY4" s="125"/>
      <c r="CZ4" s="116"/>
      <c r="DA4" s="117"/>
      <c r="DB4" s="117"/>
      <c r="DC4" s="117"/>
      <c r="DD4" s="117"/>
      <c r="DE4" s="118"/>
      <c r="DF4" s="131"/>
      <c r="DQ4" s="94"/>
      <c r="DR4" s="94"/>
      <c r="DS4" s="50"/>
      <c r="DT4" s="50"/>
      <c r="DU4" s="50"/>
      <c r="DV4" s="50"/>
      <c r="DW4" s="51"/>
      <c r="DX4" s="50"/>
      <c r="DY4" s="50"/>
      <c r="DZ4" s="50"/>
      <c r="EA4" s="94"/>
      <c r="EB4" s="50"/>
      <c r="EC4" s="50"/>
      <c r="ED4" s="50"/>
      <c r="EE4" s="50"/>
      <c r="EF4" s="51"/>
      <c r="EG4" s="50"/>
      <c r="EH4" s="50"/>
      <c r="EI4" s="50"/>
      <c r="EJ4" s="94"/>
      <c r="EK4" s="50"/>
      <c r="EL4" s="50"/>
      <c r="EM4" s="50"/>
      <c r="EN4" s="50"/>
      <c r="EO4" s="51"/>
      <c r="EP4" s="51"/>
      <c r="FJ4" s="128"/>
      <c r="FK4" s="98"/>
      <c r="FL4" s="99"/>
      <c r="FM4" s="99"/>
      <c r="FN4" s="99"/>
      <c r="FO4" s="99"/>
      <c r="FP4" s="100"/>
      <c r="FQ4" s="125"/>
      <c r="FR4" s="125"/>
      <c r="FS4" s="125"/>
      <c r="FT4" s="107"/>
      <c r="FU4" s="108"/>
      <c r="FV4" s="108"/>
      <c r="FW4" s="108"/>
      <c r="FX4" s="108"/>
      <c r="FY4" s="109"/>
      <c r="FZ4" s="125"/>
      <c r="GA4" s="125"/>
      <c r="GB4" s="125"/>
      <c r="GC4" s="116"/>
      <c r="GD4" s="117"/>
      <c r="GE4" s="117"/>
      <c r="GF4" s="117"/>
      <c r="GG4" s="117"/>
      <c r="GH4" s="118"/>
      <c r="GI4" s="131"/>
      <c r="GT4" s="94"/>
      <c r="GU4" s="94"/>
      <c r="GV4" s="50"/>
      <c r="GW4" s="50"/>
      <c r="GX4" s="50"/>
      <c r="GY4" s="50"/>
      <c r="GZ4" s="51"/>
      <c r="HA4" s="50"/>
      <c r="HB4" s="50"/>
      <c r="HC4" s="50"/>
      <c r="HD4" s="94"/>
      <c r="HE4" s="50"/>
      <c r="HF4" s="50"/>
      <c r="HG4" s="50"/>
      <c r="HH4" s="50"/>
      <c r="HI4" s="51"/>
      <c r="HJ4" s="50"/>
      <c r="HK4" s="50"/>
      <c r="HL4" s="50"/>
      <c r="HM4" s="94"/>
      <c r="HN4" s="50"/>
      <c r="HO4" s="50"/>
      <c r="HP4" s="50"/>
      <c r="HQ4" s="50"/>
      <c r="HR4" s="51"/>
      <c r="HS4" s="51"/>
    </row>
    <row r="5" spans="4:252" ht="15.75" thickBot="1" x14ac:dyDescent="0.3">
      <c r="D5" s="129"/>
      <c r="E5" s="101"/>
      <c r="F5" s="179" t="s">
        <v>37</v>
      </c>
      <c r="G5" s="180"/>
      <c r="H5" s="102"/>
      <c r="I5" s="102"/>
      <c r="J5" s="103"/>
      <c r="K5" s="126"/>
      <c r="L5" s="126"/>
      <c r="M5" s="126"/>
      <c r="N5" s="110"/>
      <c r="O5" s="179" t="s">
        <v>38</v>
      </c>
      <c r="P5" s="180"/>
      <c r="Q5" s="111"/>
      <c r="R5" s="111"/>
      <c r="S5" s="112"/>
      <c r="T5" s="126"/>
      <c r="U5" s="126"/>
      <c r="V5" s="126"/>
      <c r="W5" s="119"/>
      <c r="X5" s="179" t="s">
        <v>63</v>
      </c>
      <c r="Y5" s="180"/>
      <c r="Z5" s="120"/>
      <c r="AA5" s="120"/>
      <c r="AB5" s="121"/>
      <c r="AC5" s="132"/>
      <c r="AN5" s="57"/>
      <c r="AO5" s="57"/>
      <c r="AP5" s="181" t="s">
        <v>45</v>
      </c>
      <c r="AQ5" s="182"/>
      <c r="AR5" s="183"/>
      <c r="AS5" s="54"/>
      <c r="AT5" s="55"/>
      <c r="AU5" s="54"/>
      <c r="AV5" s="54"/>
      <c r="AW5" s="54"/>
      <c r="AX5" s="57"/>
      <c r="AY5" s="181" t="s">
        <v>55</v>
      </c>
      <c r="AZ5" s="182"/>
      <c r="BA5" s="183"/>
      <c r="BB5" s="54"/>
      <c r="BC5" s="55"/>
      <c r="BD5" s="54"/>
      <c r="BE5" s="54"/>
      <c r="BF5" s="54"/>
      <c r="BG5" s="57"/>
      <c r="BH5" s="181" t="s">
        <v>59</v>
      </c>
      <c r="BI5" s="182"/>
      <c r="BJ5" s="183"/>
      <c r="BK5" s="54"/>
      <c r="BL5" s="55"/>
      <c r="BM5" s="55"/>
      <c r="CG5" s="129"/>
      <c r="CH5" s="101"/>
      <c r="CI5" s="179" t="s">
        <v>37</v>
      </c>
      <c r="CJ5" s="180"/>
      <c r="CK5" s="102"/>
      <c r="CL5" s="102"/>
      <c r="CM5" s="103"/>
      <c r="CN5" s="126"/>
      <c r="CO5" s="126"/>
      <c r="CP5" s="126"/>
      <c r="CQ5" s="110"/>
      <c r="CR5" s="179" t="s">
        <v>113</v>
      </c>
      <c r="CS5" s="180"/>
      <c r="CT5" s="111"/>
      <c r="CU5" s="111"/>
      <c r="CV5" s="112"/>
      <c r="CW5" s="126"/>
      <c r="CX5" s="126"/>
      <c r="CY5" s="126"/>
      <c r="CZ5" s="119"/>
      <c r="DA5" s="179" t="s">
        <v>157</v>
      </c>
      <c r="DB5" s="180"/>
      <c r="DC5" s="120"/>
      <c r="DD5" s="120"/>
      <c r="DE5" s="121"/>
      <c r="DF5" s="132"/>
      <c r="DQ5" s="57"/>
      <c r="DR5" s="57"/>
      <c r="DS5" s="181" t="s">
        <v>140</v>
      </c>
      <c r="DT5" s="182"/>
      <c r="DU5" s="183"/>
      <c r="DV5" s="54"/>
      <c r="DW5" s="55"/>
      <c r="DX5" s="54"/>
      <c r="DY5" s="54"/>
      <c r="DZ5" s="54"/>
      <c r="EA5" s="57"/>
      <c r="EB5" s="181" t="s">
        <v>141</v>
      </c>
      <c r="EC5" s="182"/>
      <c r="ED5" s="183"/>
      <c r="EE5" s="54"/>
      <c r="EF5" s="55"/>
      <c r="EG5" s="54"/>
      <c r="EH5" s="54"/>
      <c r="EI5" s="54"/>
      <c r="EJ5" s="57"/>
      <c r="EK5" s="181" t="s">
        <v>164</v>
      </c>
      <c r="EL5" s="182"/>
      <c r="EM5" s="183"/>
      <c r="EN5" s="54"/>
      <c r="EO5" s="55"/>
      <c r="EP5" s="55"/>
      <c r="FJ5" s="129"/>
      <c r="FK5" s="101"/>
      <c r="FL5" s="179" t="s">
        <v>37</v>
      </c>
      <c r="FM5" s="180"/>
      <c r="FN5" s="102"/>
      <c r="FO5" s="102"/>
      <c r="FP5" s="103"/>
      <c r="FQ5" s="126"/>
      <c r="FR5" s="126"/>
      <c r="FS5" s="126"/>
      <c r="FT5" s="110"/>
      <c r="FU5" s="179" t="s">
        <v>112</v>
      </c>
      <c r="FV5" s="180"/>
      <c r="FW5" s="111"/>
      <c r="FX5" s="111"/>
      <c r="FY5" s="112"/>
      <c r="FZ5" s="126"/>
      <c r="GA5" s="126"/>
      <c r="GB5" s="126"/>
      <c r="GC5" s="119"/>
      <c r="GD5" s="179" t="s">
        <v>171</v>
      </c>
      <c r="GE5" s="180"/>
      <c r="GF5" s="120"/>
      <c r="GG5" s="120"/>
      <c r="GH5" s="121"/>
      <c r="GI5" s="132"/>
      <c r="GT5" s="57"/>
      <c r="GU5" s="57"/>
      <c r="GV5" s="181" t="s">
        <v>45</v>
      </c>
      <c r="GW5" s="182"/>
      <c r="GX5" s="183"/>
      <c r="GY5" s="54"/>
      <c r="GZ5" s="55"/>
      <c r="HA5" s="54"/>
      <c r="HB5" s="54"/>
      <c r="HC5" s="54"/>
      <c r="HD5" s="57"/>
      <c r="HE5" s="181" t="s">
        <v>141</v>
      </c>
      <c r="HF5" s="182"/>
      <c r="HG5" s="183"/>
      <c r="HH5" s="54"/>
      <c r="HI5" s="55"/>
      <c r="HJ5" s="54"/>
      <c r="HK5" s="54"/>
      <c r="HL5" s="54"/>
      <c r="HM5" s="57"/>
      <c r="HN5" s="181" t="s">
        <v>179</v>
      </c>
      <c r="HO5" s="182"/>
      <c r="HP5" s="183"/>
      <c r="HQ5" s="54"/>
      <c r="HR5" s="55"/>
      <c r="HS5" s="55"/>
    </row>
    <row r="6" spans="4:252" x14ac:dyDescent="0.25">
      <c r="D6" s="129"/>
      <c r="E6" s="101"/>
      <c r="F6" s="134" t="s">
        <v>3</v>
      </c>
      <c r="G6" s="135" t="s" vm="1">
        <v>22</v>
      </c>
      <c r="H6" s="136"/>
      <c r="I6" s="137"/>
      <c r="J6" s="103"/>
      <c r="K6" s="126"/>
      <c r="L6" s="126"/>
      <c r="M6" s="126"/>
      <c r="N6" s="110"/>
      <c r="O6" s="134" t="s">
        <v>3</v>
      </c>
      <c r="P6" s="161" t="s" vm="2">
        <v>4</v>
      </c>
      <c r="Q6" s="136"/>
      <c r="R6" s="137"/>
      <c r="S6" s="112"/>
      <c r="T6" s="126"/>
      <c r="U6" s="126"/>
      <c r="V6" s="126"/>
      <c r="W6" s="119"/>
      <c r="X6" s="134" t="s">
        <v>3</v>
      </c>
      <c r="Y6" s="165" t="s">
        <v>32</v>
      </c>
      <c r="Z6" s="136"/>
      <c r="AA6" s="137"/>
      <c r="AB6" s="121"/>
      <c r="AC6" s="132"/>
      <c r="AN6" s="57"/>
      <c r="AO6" s="57"/>
      <c r="AP6" s="48" t="s">
        <v>3</v>
      </c>
      <c r="AQ6" s="49" t="s" vm="1">
        <v>22</v>
      </c>
      <c r="AR6" s="50"/>
      <c r="AS6" s="51"/>
      <c r="AT6" s="55"/>
      <c r="AU6" s="54"/>
      <c r="AV6" s="54"/>
      <c r="AW6" s="54"/>
      <c r="AX6" s="57"/>
      <c r="AY6" s="48" t="s">
        <v>3</v>
      </c>
      <c r="AZ6" s="64" t="s" vm="2">
        <v>4</v>
      </c>
      <c r="BA6" s="50"/>
      <c r="BB6" s="51"/>
      <c r="BC6" s="55"/>
      <c r="BD6" s="54"/>
      <c r="BE6" s="54"/>
      <c r="BF6" s="54"/>
      <c r="BG6" s="57"/>
      <c r="BH6" s="48" t="s">
        <v>3</v>
      </c>
      <c r="BI6" s="70" t="s">
        <v>32</v>
      </c>
      <c r="BJ6" s="50"/>
      <c r="BK6" s="51"/>
      <c r="BL6" s="55"/>
      <c r="BM6" s="55"/>
      <c r="CG6" s="129"/>
      <c r="CH6" s="101"/>
      <c r="CI6" s="134" t="s">
        <v>3</v>
      </c>
      <c r="CJ6" s="135" t="s" vm="1">
        <v>22</v>
      </c>
      <c r="CK6" s="136"/>
      <c r="CL6" s="137"/>
      <c r="CM6" s="103"/>
      <c r="CN6" s="126"/>
      <c r="CO6" s="126"/>
      <c r="CP6" s="126"/>
      <c r="CQ6" s="110"/>
      <c r="CR6" s="134" t="s">
        <v>3</v>
      </c>
      <c r="CS6" s="161" t="s">
        <v>5</v>
      </c>
      <c r="CT6" s="136"/>
      <c r="CU6" s="137"/>
      <c r="CV6" s="112"/>
      <c r="CW6" s="126"/>
      <c r="CX6" s="126"/>
      <c r="CY6" s="126"/>
      <c r="CZ6" s="119"/>
      <c r="DA6" s="134" t="s">
        <v>3</v>
      </c>
      <c r="DB6" s="165" t="s">
        <v>32</v>
      </c>
      <c r="DC6" s="136"/>
      <c r="DD6" s="137"/>
      <c r="DE6" s="121"/>
      <c r="DF6" s="132"/>
      <c r="DQ6" s="57"/>
      <c r="DR6" s="57"/>
      <c r="DS6" s="48" t="s">
        <v>3</v>
      </c>
      <c r="DT6" s="49" t="s" vm="1">
        <v>22</v>
      </c>
      <c r="DU6" s="50"/>
      <c r="DV6" s="51"/>
      <c r="DW6" s="55"/>
      <c r="DX6" s="54"/>
      <c r="DY6" s="54"/>
      <c r="DZ6" s="54"/>
      <c r="EA6" s="57"/>
      <c r="EB6" s="48" t="s">
        <v>3</v>
      </c>
      <c r="EC6" s="64" t="s">
        <v>5</v>
      </c>
      <c r="ED6" s="50"/>
      <c r="EE6" s="51"/>
      <c r="EF6" s="55"/>
      <c r="EG6" s="54"/>
      <c r="EH6" s="54"/>
      <c r="EI6" s="54"/>
      <c r="EJ6" s="57"/>
      <c r="EK6" s="48" t="s">
        <v>3</v>
      </c>
      <c r="EL6" s="70" t="s">
        <v>32</v>
      </c>
      <c r="EM6" s="50"/>
      <c r="EN6" s="51"/>
      <c r="EO6" s="55"/>
      <c r="EP6" s="55"/>
      <c r="FJ6" s="129"/>
      <c r="FK6" s="101"/>
      <c r="FL6" s="134" t="s">
        <v>3</v>
      </c>
      <c r="FM6" s="135" t="s" vm="1">
        <v>22</v>
      </c>
      <c r="FN6" s="136"/>
      <c r="FO6" s="137"/>
      <c r="FP6" s="103"/>
      <c r="FQ6" s="126"/>
      <c r="FR6" s="126"/>
      <c r="FS6" s="126"/>
      <c r="FT6" s="110"/>
      <c r="FU6" s="134" t="s">
        <v>3</v>
      </c>
      <c r="FV6" s="161" t="s" vm="1">
        <v>22</v>
      </c>
      <c r="FW6" s="136"/>
      <c r="FX6" s="137"/>
      <c r="FY6" s="112"/>
      <c r="FZ6" s="126"/>
      <c r="GA6" s="126"/>
      <c r="GB6" s="126"/>
      <c r="GC6" s="119"/>
      <c r="GD6" s="134" t="s">
        <v>3</v>
      </c>
      <c r="GE6" s="165" t="s">
        <v>32</v>
      </c>
      <c r="GF6" s="136"/>
      <c r="GG6" s="137"/>
      <c r="GH6" s="121"/>
      <c r="GI6" s="132"/>
      <c r="GT6" s="57"/>
      <c r="GU6" s="57"/>
      <c r="GV6" s="48" t="s">
        <v>3</v>
      </c>
      <c r="GW6" s="49" t="s" vm="1">
        <v>22</v>
      </c>
      <c r="GX6" s="50"/>
      <c r="GY6" s="51"/>
      <c r="GZ6" s="55"/>
      <c r="HA6" s="54"/>
      <c r="HB6" s="54"/>
      <c r="HC6" s="54"/>
      <c r="HD6" s="57"/>
      <c r="HE6" s="48" t="s">
        <v>3</v>
      </c>
      <c r="HF6" s="49" t="s">
        <v>5</v>
      </c>
      <c r="HG6" s="50"/>
      <c r="HH6" s="51"/>
      <c r="HI6" s="55"/>
      <c r="HJ6" s="54"/>
      <c r="HK6" s="54"/>
      <c r="HL6" s="54"/>
      <c r="HM6" s="57"/>
      <c r="HN6" s="48" t="s">
        <v>3</v>
      </c>
      <c r="HO6" s="70" t="s">
        <v>32</v>
      </c>
      <c r="HP6" s="50"/>
      <c r="HQ6" s="51"/>
      <c r="HR6" s="55"/>
      <c r="HS6" s="55"/>
    </row>
    <row r="7" spans="4:252" x14ac:dyDescent="0.25">
      <c r="D7" s="129"/>
      <c r="E7" s="101"/>
      <c r="F7" s="138" t="s">
        <v>9</v>
      </c>
      <c r="G7" s="139" t="s" vm="3">
        <v>22</v>
      </c>
      <c r="H7" s="140"/>
      <c r="I7" s="141"/>
      <c r="J7" s="103"/>
      <c r="K7" s="126"/>
      <c r="L7" s="126"/>
      <c r="M7" s="126"/>
      <c r="N7" s="110"/>
      <c r="O7" s="138" t="s">
        <v>9</v>
      </c>
      <c r="P7" s="152" t="s" vm="6">
        <v>4</v>
      </c>
      <c r="Q7" s="140"/>
      <c r="R7" s="141"/>
      <c r="S7" s="112"/>
      <c r="T7" s="126"/>
      <c r="U7" s="126"/>
      <c r="V7" s="126"/>
      <c r="W7" s="119"/>
      <c r="X7" s="138" t="s">
        <v>9</v>
      </c>
      <c r="Y7" s="166" t="s">
        <v>32</v>
      </c>
      <c r="Z7" s="140"/>
      <c r="AA7" s="141"/>
      <c r="AB7" s="121"/>
      <c r="AC7" s="132"/>
      <c r="AN7" s="57"/>
      <c r="AO7" s="57"/>
      <c r="AP7" s="52" t="s">
        <v>9</v>
      </c>
      <c r="AQ7" s="53" t="s" vm="3">
        <v>22</v>
      </c>
      <c r="AR7" s="54"/>
      <c r="AS7" s="55"/>
      <c r="AT7" s="55"/>
      <c r="AU7" s="54"/>
      <c r="AV7" s="54"/>
      <c r="AW7" s="54"/>
      <c r="AX7" s="57"/>
      <c r="AY7" s="52" t="s">
        <v>9</v>
      </c>
      <c r="AZ7" s="65" t="s" vm="6">
        <v>4</v>
      </c>
      <c r="BA7" s="54"/>
      <c r="BB7" s="55"/>
      <c r="BC7" s="55"/>
      <c r="BD7" s="54"/>
      <c r="BE7" s="54"/>
      <c r="BF7" s="54"/>
      <c r="BG7" s="57"/>
      <c r="BH7" s="52" t="s">
        <v>9</v>
      </c>
      <c r="BI7" s="71" t="s">
        <v>32</v>
      </c>
      <c r="BJ7" s="54"/>
      <c r="BK7" s="55"/>
      <c r="BL7" s="55"/>
      <c r="BM7" s="55"/>
      <c r="CG7" s="129"/>
      <c r="CH7" s="101"/>
      <c r="CI7" s="138" t="s">
        <v>9</v>
      </c>
      <c r="CJ7" s="139" t="s" vm="3">
        <v>22</v>
      </c>
      <c r="CK7" s="140"/>
      <c r="CL7" s="141"/>
      <c r="CM7" s="103"/>
      <c r="CN7" s="126"/>
      <c r="CO7" s="126"/>
      <c r="CP7" s="126"/>
      <c r="CQ7" s="110"/>
      <c r="CR7" s="138" t="s">
        <v>9</v>
      </c>
      <c r="CS7" s="152" t="s">
        <v>5</v>
      </c>
      <c r="CT7" s="140"/>
      <c r="CU7" s="141"/>
      <c r="CV7" s="112"/>
      <c r="CW7" s="126"/>
      <c r="CX7" s="126"/>
      <c r="CY7" s="126"/>
      <c r="CZ7" s="119"/>
      <c r="DA7" s="138" t="s">
        <v>9</v>
      </c>
      <c r="DB7" s="166" t="s">
        <v>32</v>
      </c>
      <c r="DC7" s="140"/>
      <c r="DD7" s="141"/>
      <c r="DE7" s="121"/>
      <c r="DF7" s="132"/>
      <c r="DQ7" s="57"/>
      <c r="DR7" s="57"/>
      <c r="DS7" s="52" t="s">
        <v>9</v>
      </c>
      <c r="DT7" s="53" t="s" vm="3">
        <v>22</v>
      </c>
      <c r="DU7" s="54"/>
      <c r="DV7" s="55"/>
      <c r="DW7" s="55"/>
      <c r="DX7" s="54"/>
      <c r="DY7" s="54"/>
      <c r="DZ7" s="54"/>
      <c r="EA7" s="57"/>
      <c r="EB7" s="52" t="s">
        <v>9</v>
      </c>
      <c r="EC7" s="65" t="s">
        <v>5</v>
      </c>
      <c r="ED7" s="54"/>
      <c r="EE7" s="55"/>
      <c r="EF7" s="55"/>
      <c r="EG7" s="54"/>
      <c r="EH7" s="54"/>
      <c r="EI7" s="54"/>
      <c r="EJ7" s="57"/>
      <c r="EK7" s="52" t="s">
        <v>9</v>
      </c>
      <c r="EL7" s="71" t="s">
        <v>32</v>
      </c>
      <c r="EM7" s="54"/>
      <c r="EN7" s="55"/>
      <c r="EO7" s="55"/>
      <c r="EP7" s="55"/>
      <c r="FJ7" s="129"/>
      <c r="FK7" s="101"/>
      <c r="FL7" s="138" t="s">
        <v>9</v>
      </c>
      <c r="FM7" s="139" t="s" vm="3">
        <v>22</v>
      </c>
      <c r="FN7" s="140"/>
      <c r="FO7" s="141"/>
      <c r="FP7" s="103"/>
      <c r="FQ7" s="126"/>
      <c r="FR7" s="126"/>
      <c r="FS7" s="126"/>
      <c r="FT7" s="110"/>
      <c r="FU7" s="138" t="s">
        <v>9</v>
      </c>
      <c r="FV7" s="152" t="s" vm="3">
        <v>22</v>
      </c>
      <c r="FW7" s="140"/>
      <c r="FX7" s="141"/>
      <c r="FY7" s="112"/>
      <c r="FZ7" s="126"/>
      <c r="GA7" s="126"/>
      <c r="GB7" s="126"/>
      <c r="GC7" s="119"/>
      <c r="GD7" s="138" t="s">
        <v>9</v>
      </c>
      <c r="GE7" s="166" t="s">
        <v>32</v>
      </c>
      <c r="GF7" s="140"/>
      <c r="GG7" s="141"/>
      <c r="GH7" s="121"/>
      <c r="GI7" s="132"/>
      <c r="GT7" s="57"/>
      <c r="GU7" s="57"/>
      <c r="GV7" s="52" t="s">
        <v>9</v>
      </c>
      <c r="GW7" s="53" t="s" vm="3">
        <v>22</v>
      </c>
      <c r="GX7" s="54"/>
      <c r="GY7" s="55"/>
      <c r="GZ7" s="55"/>
      <c r="HA7" s="54"/>
      <c r="HB7" s="54"/>
      <c r="HC7" s="54"/>
      <c r="HD7" s="57"/>
      <c r="HE7" s="52" t="s">
        <v>9</v>
      </c>
      <c r="HF7" s="53" t="s">
        <v>5</v>
      </c>
      <c r="HG7" s="54"/>
      <c r="HH7" s="55"/>
      <c r="HI7" s="55"/>
      <c r="HJ7" s="54"/>
      <c r="HK7" s="54"/>
      <c r="HL7" s="54"/>
      <c r="HM7" s="57"/>
      <c r="HN7" s="52" t="s">
        <v>9</v>
      </c>
      <c r="HO7" s="71" t="s">
        <v>32</v>
      </c>
      <c r="HP7" s="54"/>
      <c r="HQ7" s="55"/>
      <c r="HR7" s="55"/>
      <c r="HS7" s="55"/>
    </row>
    <row r="8" spans="4:252" x14ac:dyDescent="0.25">
      <c r="D8" s="129"/>
      <c r="E8" s="101"/>
      <c r="F8" s="138" t="s">
        <v>0</v>
      </c>
      <c r="G8" s="139" t="s" vm="4">
        <v>22</v>
      </c>
      <c r="H8" s="140"/>
      <c r="I8" s="141"/>
      <c r="J8" s="103"/>
      <c r="K8" s="126"/>
      <c r="L8" s="126"/>
      <c r="M8" s="126"/>
      <c r="N8" s="110"/>
      <c r="O8" s="138" t="s">
        <v>0</v>
      </c>
      <c r="P8" s="152" t="s" vm="7">
        <v>4</v>
      </c>
      <c r="Q8" s="140"/>
      <c r="R8" s="141"/>
      <c r="S8" s="112"/>
      <c r="T8" s="126"/>
      <c r="U8" s="126"/>
      <c r="V8" s="126"/>
      <c r="W8" s="119"/>
      <c r="X8" s="138" t="s">
        <v>0</v>
      </c>
      <c r="Y8" s="166" t="s">
        <v>32</v>
      </c>
      <c r="Z8" s="140"/>
      <c r="AA8" s="141"/>
      <c r="AB8" s="121"/>
      <c r="AC8" s="132"/>
      <c r="AN8" s="57"/>
      <c r="AO8" s="57"/>
      <c r="AP8" s="52" t="s">
        <v>0</v>
      </c>
      <c r="AQ8" s="53" t="s" vm="4">
        <v>22</v>
      </c>
      <c r="AR8" s="54"/>
      <c r="AS8" s="55"/>
      <c r="AT8" s="55"/>
      <c r="AU8" s="54"/>
      <c r="AV8" s="54"/>
      <c r="AW8" s="54"/>
      <c r="AX8" s="57"/>
      <c r="AY8" s="52" t="s">
        <v>0</v>
      </c>
      <c r="AZ8" s="65" t="s" vm="7">
        <v>4</v>
      </c>
      <c r="BA8" s="54"/>
      <c r="BB8" s="55"/>
      <c r="BC8" s="55"/>
      <c r="BD8" s="54"/>
      <c r="BE8" s="54"/>
      <c r="BF8" s="54"/>
      <c r="BG8" s="57"/>
      <c r="BH8" s="52" t="s">
        <v>0</v>
      </c>
      <c r="BI8" s="71" t="s">
        <v>32</v>
      </c>
      <c r="BJ8" s="54"/>
      <c r="BK8" s="55"/>
      <c r="BL8" s="55"/>
      <c r="BM8" s="55"/>
      <c r="CG8" s="129"/>
      <c r="CH8" s="101"/>
      <c r="CI8" s="138" t="s">
        <v>0</v>
      </c>
      <c r="CJ8" s="139" t="s" vm="4">
        <v>22</v>
      </c>
      <c r="CK8" s="140"/>
      <c r="CL8" s="141"/>
      <c r="CM8" s="103"/>
      <c r="CN8" s="126"/>
      <c r="CO8" s="126"/>
      <c r="CP8" s="126"/>
      <c r="CQ8" s="110"/>
      <c r="CR8" s="138" t="s">
        <v>0</v>
      </c>
      <c r="CS8" s="152" t="s">
        <v>5</v>
      </c>
      <c r="CT8" s="140"/>
      <c r="CU8" s="141"/>
      <c r="CV8" s="112"/>
      <c r="CW8" s="126"/>
      <c r="CX8" s="126"/>
      <c r="CY8" s="126"/>
      <c r="CZ8" s="119"/>
      <c r="DA8" s="138" t="s">
        <v>0</v>
      </c>
      <c r="DB8" s="166" t="s">
        <v>32</v>
      </c>
      <c r="DC8" s="140"/>
      <c r="DD8" s="141"/>
      <c r="DE8" s="121"/>
      <c r="DF8" s="132"/>
      <c r="DQ8" s="57"/>
      <c r="DR8" s="57"/>
      <c r="DS8" s="52" t="s">
        <v>0</v>
      </c>
      <c r="DT8" s="53" t="s" vm="4">
        <v>22</v>
      </c>
      <c r="DU8" s="54"/>
      <c r="DV8" s="55"/>
      <c r="DW8" s="55"/>
      <c r="DX8" s="54"/>
      <c r="DY8" s="54"/>
      <c r="DZ8" s="54"/>
      <c r="EA8" s="57"/>
      <c r="EB8" s="52" t="s">
        <v>0</v>
      </c>
      <c r="EC8" s="65" t="s">
        <v>5</v>
      </c>
      <c r="ED8" s="54"/>
      <c r="EE8" s="55"/>
      <c r="EF8" s="55"/>
      <c r="EG8" s="54"/>
      <c r="EH8" s="54"/>
      <c r="EI8" s="54"/>
      <c r="EJ8" s="57"/>
      <c r="EK8" s="52" t="s">
        <v>0</v>
      </c>
      <c r="EL8" s="71" t="s">
        <v>32</v>
      </c>
      <c r="EM8" s="54"/>
      <c r="EN8" s="55"/>
      <c r="EO8" s="55"/>
      <c r="EP8" s="55"/>
      <c r="FJ8" s="129"/>
      <c r="FK8" s="101"/>
      <c r="FL8" s="138" t="s">
        <v>0</v>
      </c>
      <c r="FM8" s="139" t="s" vm="4">
        <v>22</v>
      </c>
      <c r="FN8" s="140"/>
      <c r="FO8" s="141"/>
      <c r="FP8" s="103"/>
      <c r="FQ8" s="126"/>
      <c r="FR8" s="126"/>
      <c r="FS8" s="126"/>
      <c r="FT8" s="110"/>
      <c r="FU8" s="138" t="s">
        <v>0</v>
      </c>
      <c r="FV8" s="152" t="s" vm="4">
        <v>22</v>
      </c>
      <c r="FW8" s="140"/>
      <c r="FX8" s="141"/>
      <c r="FY8" s="112"/>
      <c r="FZ8" s="126"/>
      <c r="GA8" s="126"/>
      <c r="GB8" s="126"/>
      <c r="GC8" s="119"/>
      <c r="GD8" s="138" t="s">
        <v>0</v>
      </c>
      <c r="GE8" s="166" t="s">
        <v>32</v>
      </c>
      <c r="GF8" s="140"/>
      <c r="GG8" s="141"/>
      <c r="GH8" s="121"/>
      <c r="GI8" s="132"/>
      <c r="GT8" s="57"/>
      <c r="GU8" s="57"/>
      <c r="GV8" s="52" t="s">
        <v>0</v>
      </c>
      <c r="GW8" s="53" t="s" vm="4">
        <v>22</v>
      </c>
      <c r="GX8" s="54"/>
      <c r="GY8" s="55"/>
      <c r="GZ8" s="55"/>
      <c r="HA8" s="54"/>
      <c r="HB8" s="54"/>
      <c r="HC8" s="54"/>
      <c r="HD8" s="57"/>
      <c r="HE8" s="52" t="s">
        <v>0</v>
      </c>
      <c r="HF8" s="53" t="s">
        <v>5</v>
      </c>
      <c r="HG8" s="54"/>
      <c r="HH8" s="55"/>
      <c r="HI8" s="55"/>
      <c r="HJ8" s="54"/>
      <c r="HK8" s="54"/>
      <c r="HL8" s="54"/>
      <c r="HM8" s="57"/>
      <c r="HN8" s="52" t="s">
        <v>0</v>
      </c>
      <c r="HO8" s="71" t="s">
        <v>32</v>
      </c>
      <c r="HP8" s="54"/>
      <c r="HQ8" s="55"/>
      <c r="HR8" s="55"/>
      <c r="HS8" s="55"/>
    </row>
    <row r="9" spans="4:252" x14ac:dyDescent="0.25">
      <c r="D9" s="129"/>
      <c r="E9" s="101"/>
      <c r="F9" s="142" t="s">
        <v>1</v>
      </c>
      <c r="G9" s="143" t="s" vm="8">
        <v>4</v>
      </c>
      <c r="H9" s="140"/>
      <c r="I9" s="141"/>
      <c r="J9" s="103"/>
      <c r="K9" s="126"/>
      <c r="L9" s="126"/>
      <c r="M9" s="126"/>
      <c r="N9" s="110"/>
      <c r="O9" s="142" t="s">
        <v>1</v>
      </c>
      <c r="P9" s="164" t="s" vm="5">
        <v>22</v>
      </c>
      <c r="Q9" s="140"/>
      <c r="R9" s="141"/>
      <c r="S9" s="112"/>
      <c r="T9" s="126"/>
      <c r="U9" s="126"/>
      <c r="V9" s="126"/>
      <c r="W9" s="119"/>
      <c r="X9" s="142" t="s">
        <v>1</v>
      </c>
      <c r="Y9" s="166" t="s">
        <v>32</v>
      </c>
      <c r="Z9" s="140"/>
      <c r="AA9" s="141"/>
      <c r="AB9" s="121"/>
      <c r="AC9" s="132"/>
      <c r="AG9" t="s">
        <v>71</v>
      </c>
      <c r="AH9" s="7">
        <f>AH10-AH13</f>
        <v>1028</v>
      </c>
      <c r="AI9" s="1">
        <f>AI10-AI13</f>
        <v>1105.8000000000029</v>
      </c>
      <c r="AJ9" s="1">
        <f>AJ10-AJ13</f>
        <v>1039.3</v>
      </c>
      <c r="AN9" s="57"/>
      <c r="AO9" s="57"/>
      <c r="AP9" s="56" t="s">
        <v>1</v>
      </c>
      <c r="AQ9" s="21" t="s" vm="8">
        <v>4</v>
      </c>
      <c r="AR9" s="54"/>
      <c r="AS9" s="55"/>
      <c r="AT9" s="55"/>
      <c r="AU9" s="54"/>
      <c r="AV9" s="54"/>
      <c r="AW9" s="54"/>
      <c r="AX9" s="57"/>
      <c r="AY9" s="56" t="s">
        <v>1</v>
      </c>
      <c r="AZ9" s="76" t="s" vm="5">
        <v>22</v>
      </c>
      <c r="BA9" s="54"/>
      <c r="BB9" s="55"/>
      <c r="BC9" s="55"/>
      <c r="BD9" s="54"/>
      <c r="BE9" s="54"/>
      <c r="BF9" s="54"/>
      <c r="BG9" s="57"/>
      <c r="BH9" s="56" t="s">
        <v>1</v>
      </c>
      <c r="BI9" s="71" t="s">
        <v>32</v>
      </c>
      <c r="BJ9" s="54"/>
      <c r="BK9" s="55"/>
      <c r="BL9" s="55"/>
      <c r="BM9" s="55"/>
      <c r="BQ9" t="s">
        <v>71</v>
      </c>
      <c r="BR9" s="7">
        <f>BR10-BR13</f>
        <v>520.5121212121212</v>
      </c>
      <c r="BS9" s="1">
        <f>BS10-BS13</f>
        <v>1105.8000000000029</v>
      </c>
      <c r="BT9" s="1">
        <f>BT10-BT13</f>
        <v>1039.3</v>
      </c>
      <c r="CG9" s="129"/>
      <c r="CH9" s="101"/>
      <c r="CI9" s="142" t="s">
        <v>1</v>
      </c>
      <c r="CJ9" s="143" t="s" vm="8">
        <v>4</v>
      </c>
      <c r="CK9" s="140"/>
      <c r="CL9" s="141"/>
      <c r="CM9" s="103"/>
      <c r="CN9" s="126"/>
      <c r="CO9" s="126"/>
      <c r="CP9" s="126"/>
      <c r="CQ9" s="110"/>
      <c r="CR9" s="142" t="s">
        <v>1</v>
      </c>
      <c r="CS9" s="164" t="s" vm="5">
        <v>22</v>
      </c>
      <c r="CT9" s="140"/>
      <c r="CU9" s="141"/>
      <c r="CV9" s="112"/>
      <c r="CW9" s="126"/>
      <c r="CX9" s="126"/>
      <c r="CY9" s="126"/>
      <c r="CZ9" s="119"/>
      <c r="DA9" s="142" t="s">
        <v>1</v>
      </c>
      <c r="DB9" s="166" t="s">
        <v>32</v>
      </c>
      <c r="DC9" s="140"/>
      <c r="DD9" s="141"/>
      <c r="DE9" s="121"/>
      <c r="DF9" s="132"/>
      <c r="DJ9" t="s">
        <v>71</v>
      </c>
      <c r="DK9" s="7">
        <f>DK10-DK13</f>
        <v>0</v>
      </c>
      <c r="DL9" s="1">
        <f>DL10-DL13</f>
        <v>0</v>
      </c>
      <c r="DM9" s="1">
        <f>DM10-DM13</f>
        <v>0</v>
      </c>
      <c r="DQ9" s="57"/>
      <c r="DR9" s="57"/>
      <c r="DS9" s="56" t="s">
        <v>1</v>
      </c>
      <c r="DT9" s="21" t="s" vm="8">
        <v>4</v>
      </c>
      <c r="DU9" s="54"/>
      <c r="DV9" s="55"/>
      <c r="DW9" s="55"/>
      <c r="DX9" s="54"/>
      <c r="DY9" s="54"/>
      <c r="DZ9" s="54"/>
      <c r="EA9" s="57"/>
      <c r="EB9" s="56" t="s">
        <v>1</v>
      </c>
      <c r="EC9" s="76" t="s" vm="5">
        <v>22</v>
      </c>
      <c r="ED9" s="54"/>
      <c r="EE9" s="55"/>
      <c r="EF9" s="55"/>
      <c r="EG9" s="54"/>
      <c r="EH9" s="54"/>
      <c r="EI9" s="54"/>
      <c r="EJ9" s="57"/>
      <c r="EK9" s="56" t="s">
        <v>1</v>
      </c>
      <c r="EL9" s="71" t="s">
        <v>32</v>
      </c>
      <c r="EM9" s="54"/>
      <c r="EN9" s="55"/>
      <c r="EO9" s="55"/>
      <c r="EP9" s="55"/>
      <c r="ET9" t="s">
        <v>71</v>
      </c>
      <c r="EU9" s="7">
        <f>EU10-EU13</f>
        <v>249.57171717171695</v>
      </c>
      <c r="EV9" s="1">
        <f>EV10-EV13</f>
        <v>1105.8000000000029</v>
      </c>
      <c r="EW9" s="1">
        <f>EW10-EW13</f>
        <v>1039.3</v>
      </c>
      <c r="FJ9" s="129"/>
      <c r="FK9" s="101"/>
      <c r="FL9" s="142" t="s">
        <v>1</v>
      </c>
      <c r="FM9" s="143" t="s" vm="8">
        <v>4</v>
      </c>
      <c r="FN9" s="140"/>
      <c r="FO9" s="141"/>
      <c r="FP9" s="103"/>
      <c r="FQ9" s="126"/>
      <c r="FR9" s="126"/>
      <c r="FS9" s="126"/>
      <c r="FT9" s="110"/>
      <c r="FU9" s="142" t="s">
        <v>1</v>
      </c>
      <c r="FV9" s="164" t="s">
        <v>5</v>
      </c>
      <c r="FW9" s="140"/>
      <c r="FX9" s="141"/>
      <c r="FY9" s="112"/>
      <c r="FZ9" s="126"/>
      <c r="GA9" s="126"/>
      <c r="GB9" s="126"/>
      <c r="GC9" s="119"/>
      <c r="GD9" s="142" t="s">
        <v>1</v>
      </c>
      <c r="GE9" s="166" t="s">
        <v>32</v>
      </c>
      <c r="GF9" s="140"/>
      <c r="GG9" s="141"/>
      <c r="GH9" s="121"/>
      <c r="GI9" s="132"/>
      <c r="GM9" t="s">
        <v>71</v>
      </c>
      <c r="GN9" s="7">
        <f>GN10-GN13</f>
        <v>1028</v>
      </c>
      <c r="GO9" s="1">
        <f>GO10-GO13</f>
        <v>1105.8000000000029</v>
      </c>
      <c r="GP9" s="1">
        <f>GP10-GP13</f>
        <v>1039.3</v>
      </c>
      <c r="GT9" s="57"/>
      <c r="GU9" s="57"/>
      <c r="GV9" s="56" t="s">
        <v>1</v>
      </c>
      <c r="GW9" s="21" t="s" vm="8">
        <v>4</v>
      </c>
      <c r="GX9" s="54"/>
      <c r="GY9" s="55"/>
      <c r="GZ9" s="55"/>
      <c r="HA9" s="54"/>
      <c r="HB9" s="54"/>
      <c r="HC9" s="54"/>
      <c r="HD9" s="57"/>
      <c r="HE9" s="56" t="s">
        <v>1</v>
      </c>
      <c r="HF9" s="21" t="s" vm="5">
        <v>22</v>
      </c>
      <c r="HG9" s="54"/>
      <c r="HH9" s="55"/>
      <c r="HI9" s="55"/>
      <c r="HJ9" s="54"/>
      <c r="HK9" s="54"/>
      <c r="HL9" s="54"/>
      <c r="HM9" s="57"/>
      <c r="HN9" s="56" t="s">
        <v>1</v>
      </c>
      <c r="HO9" s="71" t="s">
        <v>32</v>
      </c>
      <c r="HP9" s="54"/>
      <c r="HQ9" s="55"/>
      <c r="HR9" s="55"/>
      <c r="HS9" s="55"/>
      <c r="HW9" t="s">
        <v>71</v>
      </c>
      <c r="HX9" s="7">
        <f>HX10-HX13</f>
        <v>310.27402597402397</v>
      </c>
      <c r="HY9" s="1">
        <f>HY10-HY13</f>
        <v>1105.8000000000029</v>
      </c>
      <c r="HZ9" s="1">
        <f>HZ10-HZ13</f>
        <v>1039.3</v>
      </c>
    </row>
    <row r="10" spans="4:252" x14ac:dyDescent="0.25">
      <c r="D10" s="129"/>
      <c r="E10" s="101"/>
      <c r="F10" s="144"/>
      <c r="G10" s="140"/>
      <c r="H10" s="140"/>
      <c r="I10" s="141"/>
      <c r="J10" s="103"/>
      <c r="K10" s="126"/>
      <c r="L10" s="126"/>
      <c r="M10" s="126"/>
      <c r="N10" s="110"/>
      <c r="O10" s="144"/>
      <c r="P10" s="140"/>
      <c r="Q10" s="140"/>
      <c r="R10" s="141"/>
      <c r="S10" s="112"/>
      <c r="T10" s="126"/>
      <c r="U10" s="126"/>
      <c r="V10" s="126"/>
      <c r="W10" s="119"/>
      <c r="X10" s="144"/>
      <c r="Y10" s="140"/>
      <c r="Z10" s="140"/>
      <c r="AA10" s="141"/>
      <c r="AB10" s="121"/>
      <c r="AC10" s="132"/>
      <c r="AG10" t="s">
        <v>50</v>
      </c>
      <c r="AH10" s="7">
        <f>MAX(G12,P12)</f>
        <v>12271.5</v>
      </c>
      <c r="AI10" s="1">
        <f>MAX(H12,Q12)</f>
        <v>69366.8</v>
      </c>
      <c r="AJ10" s="1">
        <f>MAX(I12,R12)</f>
        <v>1116.8</v>
      </c>
      <c r="AN10" s="57"/>
      <c r="AO10" s="57"/>
      <c r="AP10" s="57"/>
      <c r="AQ10" s="54"/>
      <c r="AR10" s="54"/>
      <c r="AS10" s="55"/>
      <c r="AT10" s="55"/>
      <c r="AU10" s="54"/>
      <c r="AV10" s="54"/>
      <c r="AW10" s="54"/>
      <c r="AX10" s="57"/>
      <c r="AY10" s="57"/>
      <c r="AZ10" s="54"/>
      <c r="BA10" s="54"/>
      <c r="BB10" s="55"/>
      <c r="BC10" s="55"/>
      <c r="BD10" s="54"/>
      <c r="BE10" s="54"/>
      <c r="BF10" s="54"/>
      <c r="BG10" s="57"/>
      <c r="BH10" s="57"/>
      <c r="BI10" s="54"/>
      <c r="BJ10" s="54"/>
      <c r="BK10" s="55"/>
      <c r="BL10" s="55"/>
      <c r="BM10" s="55"/>
      <c r="BQ10" t="s">
        <v>50</v>
      </c>
      <c r="BR10" s="7">
        <f>MAX(AQ12,AZ12)</f>
        <v>11687.678787878787</v>
      </c>
      <c r="BS10" s="1">
        <f>MAX(AR12,BA12)</f>
        <v>69366.8</v>
      </c>
      <c r="BT10" s="1">
        <f>MAX(AS12,BB12)</f>
        <v>1116.8</v>
      </c>
      <c r="CA10" s="7"/>
      <c r="CB10" s="1"/>
      <c r="CC10" s="1"/>
      <c r="CG10" s="129"/>
      <c r="CH10" s="101"/>
      <c r="CI10" s="144"/>
      <c r="CJ10" s="140"/>
      <c r="CK10" s="140"/>
      <c r="CL10" s="141"/>
      <c r="CM10" s="103"/>
      <c r="CN10" s="126"/>
      <c r="CO10" s="126"/>
      <c r="CP10" s="126"/>
      <c r="CQ10" s="110"/>
      <c r="CR10" s="144"/>
      <c r="CS10" s="140"/>
      <c r="CT10" s="140"/>
      <c r="CU10" s="141"/>
      <c r="CV10" s="112"/>
      <c r="CW10" s="126"/>
      <c r="CX10" s="126"/>
      <c r="CY10" s="126"/>
      <c r="CZ10" s="119"/>
      <c r="DA10" s="144"/>
      <c r="DB10" s="140"/>
      <c r="DC10" s="140"/>
      <c r="DD10" s="141"/>
      <c r="DE10" s="121"/>
      <c r="DF10" s="132"/>
      <c r="DJ10" t="s">
        <v>50</v>
      </c>
      <c r="DK10" s="7">
        <f>MAX(CJ12,CS12)</f>
        <v>11243.5</v>
      </c>
      <c r="DL10" s="1">
        <f>MAX(CK12,CT12)</f>
        <v>69366.8</v>
      </c>
      <c r="DM10" s="1">
        <f>MAX(CL12,CU12)</f>
        <v>1116.8</v>
      </c>
      <c r="DQ10" s="57"/>
      <c r="DR10" s="57"/>
      <c r="DS10" s="57"/>
      <c r="DT10" s="54"/>
      <c r="DU10" s="54"/>
      <c r="DV10" s="55"/>
      <c r="DW10" s="55"/>
      <c r="DX10" s="54"/>
      <c r="DY10" s="54"/>
      <c r="DZ10" s="54"/>
      <c r="EA10" s="57"/>
      <c r="EB10" s="57"/>
      <c r="EC10" s="54"/>
      <c r="ED10" s="54"/>
      <c r="EE10" s="55"/>
      <c r="EF10" s="55"/>
      <c r="EG10" s="54"/>
      <c r="EH10" s="54"/>
      <c r="EI10" s="54"/>
      <c r="EJ10" s="57"/>
      <c r="EK10" s="57"/>
      <c r="EL10" s="54"/>
      <c r="EM10" s="54"/>
      <c r="EN10" s="55"/>
      <c r="EO10" s="55"/>
      <c r="EP10" s="55"/>
      <c r="ET10" t="s">
        <v>50</v>
      </c>
      <c r="EU10" s="7">
        <f>MAX(DT12,EC12)</f>
        <v>11493.071717171717</v>
      </c>
      <c r="EV10" s="1">
        <f>MAX(DU12,ED12)</f>
        <v>69366.8</v>
      </c>
      <c r="EW10" s="1">
        <f>MAX(DV12,EE12)</f>
        <v>1116.8</v>
      </c>
      <c r="FD10" s="7"/>
      <c r="FE10" s="1"/>
      <c r="FF10" s="1"/>
      <c r="FJ10" s="129"/>
      <c r="FK10" s="101"/>
      <c r="FL10" s="144"/>
      <c r="FM10" s="140"/>
      <c r="FN10" s="140"/>
      <c r="FO10" s="141"/>
      <c r="FP10" s="103"/>
      <c r="FQ10" s="126"/>
      <c r="FR10" s="126"/>
      <c r="FS10" s="126"/>
      <c r="FT10" s="110"/>
      <c r="FU10" s="144"/>
      <c r="FV10" s="140"/>
      <c r="FW10" s="140"/>
      <c r="FX10" s="141"/>
      <c r="FY10" s="112"/>
      <c r="FZ10" s="126"/>
      <c r="GA10" s="126"/>
      <c r="GB10" s="126"/>
      <c r="GC10" s="119"/>
      <c r="GD10" s="144"/>
      <c r="GE10" s="140"/>
      <c r="GF10" s="140"/>
      <c r="GG10" s="141"/>
      <c r="GH10" s="121"/>
      <c r="GI10" s="132"/>
      <c r="GM10" t="s">
        <v>50</v>
      </c>
      <c r="GN10" s="7">
        <f>MAX(FM12,FV12)</f>
        <v>12271.5</v>
      </c>
      <c r="GO10" s="1">
        <f>MAX(FN12,FW12)</f>
        <v>69366.8</v>
      </c>
      <c r="GP10" s="1">
        <f>MAX(FO12,FX12)</f>
        <v>1116.8</v>
      </c>
      <c r="GT10" s="57"/>
      <c r="GU10" s="57"/>
      <c r="GV10" s="57"/>
      <c r="GW10" s="54"/>
      <c r="GX10" s="54"/>
      <c r="GY10" s="55"/>
      <c r="GZ10" s="55"/>
      <c r="HA10" s="54"/>
      <c r="HB10" s="54"/>
      <c r="HC10" s="54"/>
      <c r="HD10" s="57"/>
      <c r="HE10" s="57"/>
      <c r="HF10" s="54"/>
      <c r="HG10" s="54"/>
      <c r="HH10" s="55"/>
      <c r="HI10" s="55"/>
      <c r="HJ10" s="54"/>
      <c r="HK10" s="54"/>
      <c r="HL10" s="54"/>
      <c r="HM10" s="57"/>
      <c r="HN10" s="57"/>
      <c r="HO10" s="54"/>
      <c r="HP10" s="54"/>
      <c r="HQ10" s="55"/>
      <c r="HR10" s="55"/>
      <c r="HS10" s="55"/>
      <c r="HW10" t="s">
        <v>50</v>
      </c>
      <c r="HX10" s="7">
        <f>MAX(GW12,HF12)</f>
        <v>11687.678787878787</v>
      </c>
      <c r="HY10" s="1">
        <f>MAX(GX12,HG12)</f>
        <v>69366.8</v>
      </c>
      <c r="HZ10" s="1">
        <f>MAX(GY12,HH12)</f>
        <v>1116.8</v>
      </c>
      <c r="IG10" s="7"/>
      <c r="IH10" s="1"/>
      <c r="II10" s="1"/>
      <c r="IP10" s="7"/>
      <c r="IQ10" s="1"/>
      <c r="IR10" s="1"/>
    </row>
    <row r="11" spans="4:252" x14ac:dyDescent="0.25">
      <c r="D11" s="129"/>
      <c r="E11" s="101"/>
      <c r="F11" s="145"/>
      <c r="G11" s="146" t="s">
        <v>6</v>
      </c>
      <c r="H11" s="146" t="s">
        <v>7</v>
      </c>
      <c r="I11" s="147" t="s">
        <v>2</v>
      </c>
      <c r="J11" s="103"/>
      <c r="K11" s="126"/>
      <c r="L11" s="126"/>
      <c r="M11" s="126"/>
      <c r="N11" s="110"/>
      <c r="O11" s="145"/>
      <c r="P11" s="146" t="s">
        <v>6</v>
      </c>
      <c r="Q11" s="146" t="s">
        <v>7</v>
      </c>
      <c r="R11" s="147" t="s">
        <v>2</v>
      </c>
      <c r="S11" s="112"/>
      <c r="T11" s="126"/>
      <c r="U11" s="126"/>
      <c r="V11" s="126"/>
      <c r="W11" s="119"/>
      <c r="X11" s="145"/>
      <c r="Y11" s="146" t="s">
        <v>6</v>
      </c>
      <c r="Z11" s="146" t="s">
        <v>7</v>
      </c>
      <c r="AA11" s="147" t="s">
        <v>2</v>
      </c>
      <c r="AB11" s="121"/>
      <c r="AC11" s="132"/>
      <c r="AG11" t="s">
        <v>70</v>
      </c>
      <c r="AH11" s="7">
        <f>MEDIAN(G12,P12)</f>
        <v>11757.5</v>
      </c>
      <c r="AI11" s="1">
        <f>MEDIAN(H12,Q12)</f>
        <v>68813.899999999994</v>
      </c>
      <c r="AJ11" s="1">
        <f>MEDIAN(I12,R12)</f>
        <v>597.15</v>
      </c>
      <c r="AN11" s="57"/>
      <c r="AO11" s="57"/>
      <c r="AP11" s="58"/>
      <c r="AQ11" s="5" t="s">
        <v>6</v>
      </c>
      <c r="AR11" s="5" t="s">
        <v>7</v>
      </c>
      <c r="AS11" s="59" t="s">
        <v>2</v>
      </c>
      <c r="AT11" s="55"/>
      <c r="AU11" s="54"/>
      <c r="AV11" s="54"/>
      <c r="AW11" s="54"/>
      <c r="AX11" s="57"/>
      <c r="AY11" s="58"/>
      <c r="AZ11" s="5" t="s">
        <v>6</v>
      </c>
      <c r="BA11" s="5" t="s">
        <v>7</v>
      </c>
      <c r="BB11" s="59" t="s">
        <v>2</v>
      </c>
      <c r="BC11" s="55"/>
      <c r="BD11" s="54"/>
      <c r="BE11" s="54"/>
      <c r="BF11" s="54"/>
      <c r="BG11" s="57"/>
      <c r="BH11" s="58"/>
      <c r="BI11" s="5" t="s">
        <v>6</v>
      </c>
      <c r="BJ11" s="5" t="s">
        <v>7</v>
      </c>
      <c r="BK11" s="59" t="s">
        <v>2</v>
      </c>
      <c r="BL11" s="55"/>
      <c r="BM11" s="55"/>
      <c r="BQ11" t="s">
        <v>70</v>
      </c>
      <c r="BR11" s="7">
        <f>MEDIAN(AQ12,AZ12)</f>
        <v>11427.422727272726</v>
      </c>
      <c r="BS11" s="1">
        <f>MEDIAN(AR12,BA12)</f>
        <v>68813.899999999994</v>
      </c>
      <c r="BT11" s="1">
        <f>MEDIAN(AS12,BB12)</f>
        <v>597.15</v>
      </c>
      <c r="CA11" s="7"/>
      <c r="CB11" s="1"/>
      <c r="CC11" s="1"/>
      <c r="CG11" s="129"/>
      <c r="CH11" s="101"/>
      <c r="CI11" s="145"/>
      <c r="CJ11" s="146" t="s">
        <v>6</v>
      </c>
      <c r="CK11" s="146" t="s">
        <v>7</v>
      </c>
      <c r="CL11" s="147" t="s">
        <v>2</v>
      </c>
      <c r="CM11" s="103"/>
      <c r="CN11" s="126"/>
      <c r="CO11" s="126"/>
      <c r="CP11" s="126"/>
      <c r="CQ11" s="110"/>
      <c r="CR11" s="145"/>
      <c r="CS11" s="146" t="s">
        <v>6</v>
      </c>
      <c r="CT11" s="146" t="s">
        <v>7</v>
      </c>
      <c r="CU11" s="147" t="s">
        <v>2</v>
      </c>
      <c r="CV11" s="112"/>
      <c r="CW11" s="126"/>
      <c r="CX11" s="126"/>
      <c r="CY11" s="126"/>
      <c r="CZ11" s="119"/>
      <c r="DA11" s="145"/>
      <c r="DB11" s="146" t="s">
        <v>6</v>
      </c>
      <c r="DC11" s="146" t="s">
        <v>7</v>
      </c>
      <c r="DD11" s="147" t="s">
        <v>2</v>
      </c>
      <c r="DE11" s="121"/>
      <c r="DF11" s="132"/>
      <c r="DJ11" t="s">
        <v>70</v>
      </c>
      <c r="DK11" s="7">
        <f>MEDIAN(CJ12,CS12)</f>
        <v>11243.5</v>
      </c>
      <c r="DL11" s="1">
        <f>MEDIAN(CK12,CT12)</f>
        <v>69366.8</v>
      </c>
      <c r="DM11" s="1">
        <f>MEDIAN(CL12,CU12)</f>
        <v>1116.8</v>
      </c>
      <c r="DQ11" s="57"/>
      <c r="DR11" s="57"/>
      <c r="DS11" s="58"/>
      <c r="DT11" s="5" t="s">
        <v>6</v>
      </c>
      <c r="DU11" s="5" t="s">
        <v>7</v>
      </c>
      <c r="DV11" s="59" t="s">
        <v>2</v>
      </c>
      <c r="DW11" s="55"/>
      <c r="DX11" s="54"/>
      <c r="DY11" s="54"/>
      <c r="DZ11" s="54"/>
      <c r="EA11" s="57"/>
      <c r="EB11" s="58"/>
      <c r="EC11" s="5" t="s">
        <v>6</v>
      </c>
      <c r="ED11" s="5" t="s">
        <v>7</v>
      </c>
      <c r="EE11" s="59" t="s">
        <v>2</v>
      </c>
      <c r="EF11" s="55"/>
      <c r="EG11" s="54"/>
      <c r="EH11" s="54"/>
      <c r="EI11" s="54"/>
      <c r="EJ11" s="57"/>
      <c r="EK11" s="58"/>
      <c r="EL11" s="5" t="s">
        <v>6</v>
      </c>
      <c r="EM11" s="5" t="s">
        <v>7</v>
      </c>
      <c r="EN11" s="59" t="s">
        <v>2</v>
      </c>
      <c r="EO11" s="55"/>
      <c r="EP11" s="55"/>
      <c r="ET11" t="s">
        <v>70</v>
      </c>
      <c r="EU11" s="7">
        <f>MEDIAN(DT12,EC12)</f>
        <v>11368.285858585859</v>
      </c>
      <c r="EV11" s="1">
        <f>MEDIAN(DU12,ED12)</f>
        <v>68813.899999999994</v>
      </c>
      <c r="EW11" s="1">
        <f>MEDIAN(DV12,EE12)</f>
        <v>597.15</v>
      </c>
      <c r="FD11" s="7"/>
      <c r="FE11" s="1"/>
      <c r="FF11" s="1"/>
      <c r="FJ11" s="129"/>
      <c r="FK11" s="101"/>
      <c r="FL11" s="145"/>
      <c r="FM11" s="146" t="s">
        <v>6</v>
      </c>
      <c r="FN11" s="146" t="s">
        <v>7</v>
      </c>
      <c r="FO11" s="147" t="s">
        <v>2</v>
      </c>
      <c r="FP11" s="103"/>
      <c r="FQ11" s="126"/>
      <c r="FR11" s="126"/>
      <c r="FS11" s="126"/>
      <c r="FT11" s="110"/>
      <c r="FU11" s="145"/>
      <c r="FV11" s="146" t="s">
        <v>6</v>
      </c>
      <c r="FW11" s="146" t="s">
        <v>7</v>
      </c>
      <c r="FX11" s="147" t="s">
        <v>2</v>
      </c>
      <c r="FY11" s="112"/>
      <c r="FZ11" s="126"/>
      <c r="GA11" s="126"/>
      <c r="GB11" s="126"/>
      <c r="GC11" s="119"/>
      <c r="GD11" s="145"/>
      <c r="GE11" s="146" t="s">
        <v>6</v>
      </c>
      <c r="GF11" s="146" t="s">
        <v>7</v>
      </c>
      <c r="GG11" s="147" t="s">
        <v>2</v>
      </c>
      <c r="GH11" s="121"/>
      <c r="GI11" s="132"/>
      <c r="GM11" t="s">
        <v>70</v>
      </c>
      <c r="GN11" s="7">
        <f>MEDIAN(FM12,FV12)</f>
        <v>11757.5</v>
      </c>
      <c r="GO11" s="1">
        <f>MEDIAN(FN12,FW12)</f>
        <v>68813.899999999994</v>
      </c>
      <c r="GP11" s="1">
        <f>MEDIAN(FO12,FX12)</f>
        <v>597.15</v>
      </c>
      <c r="GT11" s="57"/>
      <c r="GU11" s="57"/>
      <c r="GV11" s="58"/>
      <c r="GW11" s="5" t="s">
        <v>6</v>
      </c>
      <c r="GX11" s="5" t="s">
        <v>7</v>
      </c>
      <c r="GY11" s="59" t="s">
        <v>2</v>
      </c>
      <c r="GZ11" s="55"/>
      <c r="HA11" s="54"/>
      <c r="HB11" s="54"/>
      <c r="HC11" s="54"/>
      <c r="HD11" s="57"/>
      <c r="HE11" s="58"/>
      <c r="HF11" s="5" t="s">
        <v>6</v>
      </c>
      <c r="HG11" s="5" t="s">
        <v>7</v>
      </c>
      <c r="HH11" s="59" t="s">
        <v>2</v>
      </c>
      <c r="HI11" s="55"/>
      <c r="HJ11" s="54"/>
      <c r="HK11" s="54"/>
      <c r="HL11" s="54"/>
      <c r="HM11" s="57"/>
      <c r="HN11" s="58"/>
      <c r="HO11" s="5" t="s">
        <v>6</v>
      </c>
      <c r="HP11" s="5" t="s">
        <v>7</v>
      </c>
      <c r="HQ11" s="59" t="s">
        <v>2</v>
      </c>
      <c r="HR11" s="55"/>
      <c r="HS11" s="55"/>
      <c r="HW11" t="s">
        <v>70</v>
      </c>
      <c r="HX11" s="7">
        <f>MEDIAN(GW12,HF12)</f>
        <v>11532.541774891775</v>
      </c>
      <c r="HY11" s="1">
        <f>MEDIAN(GX12,HG12)</f>
        <v>68813.899999999994</v>
      </c>
      <c r="HZ11" s="1">
        <f>MEDIAN(GY12,HH12)</f>
        <v>597.15</v>
      </c>
      <c r="IG11" s="7"/>
      <c r="IH11" s="1"/>
      <c r="II11" s="1"/>
      <c r="IP11" s="7"/>
      <c r="IQ11" s="1"/>
      <c r="IR11" s="1"/>
    </row>
    <row r="12" spans="4:252" ht="15.75" thickBot="1" x14ac:dyDescent="0.3">
      <c r="D12" s="129"/>
      <c r="E12" s="101"/>
      <c r="F12" s="148" t="s">
        <v>8</v>
      </c>
      <c r="G12" s="149">
        <v>11243.5</v>
      </c>
      <c r="H12" s="150">
        <v>69366.8</v>
      </c>
      <c r="I12" s="151">
        <v>1116.8</v>
      </c>
      <c r="J12" s="103"/>
      <c r="K12" s="126"/>
      <c r="L12" s="126"/>
      <c r="M12" s="126"/>
      <c r="N12" s="110"/>
      <c r="O12" s="157" t="s">
        <v>8</v>
      </c>
      <c r="P12" s="158">
        <v>12271.5</v>
      </c>
      <c r="Q12" s="159">
        <v>68261</v>
      </c>
      <c r="R12" s="160">
        <v>77.5</v>
      </c>
      <c r="S12" s="112"/>
      <c r="T12" s="126"/>
      <c r="U12" s="126"/>
      <c r="V12" s="126"/>
      <c r="W12" s="119"/>
      <c r="X12" s="167" t="s">
        <v>8</v>
      </c>
      <c r="Y12" s="168">
        <f>AVERAGE(G12,P12)</f>
        <v>11757.5</v>
      </c>
      <c r="Z12" s="169">
        <f>AVERAGE(H12,Q12)</f>
        <v>68813.899999999994</v>
      </c>
      <c r="AA12" s="170">
        <f>AVERAGE(I12,R12)</f>
        <v>597.15</v>
      </c>
      <c r="AB12" s="121"/>
      <c r="AC12" s="132"/>
      <c r="AG12" t="s">
        <v>8</v>
      </c>
      <c r="AH12" s="7">
        <f>AVERAGE(G12,P12)</f>
        <v>11757.5</v>
      </c>
      <c r="AI12" s="1">
        <f t="shared" ref="AI12:AJ12" si="0">AVERAGE(H12,Q12)</f>
        <v>68813.899999999994</v>
      </c>
      <c r="AJ12" s="1">
        <f t="shared" si="0"/>
        <v>597.15</v>
      </c>
      <c r="AN12" s="57"/>
      <c r="AO12" s="57"/>
      <c r="AP12" s="60" t="s">
        <v>8</v>
      </c>
      <c r="AQ12" s="61">
        <f>AVERAGE(G12,P25,P38,P51)</f>
        <v>11167.166666666666</v>
      </c>
      <c r="AR12" s="62">
        <v>69366.8</v>
      </c>
      <c r="AS12" s="63">
        <v>1116.8</v>
      </c>
      <c r="AT12" s="55"/>
      <c r="AU12" s="54"/>
      <c r="AV12" s="54"/>
      <c r="AW12" s="54"/>
      <c r="AX12" s="57"/>
      <c r="AY12" s="66" t="s">
        <v>8</v>
      </c>
      <c r="AZ12" s="67">
        <f>AVERAGE(P12,G25,G38,G51)</f>
        <v>11687.678787878787</v>
      </c>
      <c r="BA12" s="68">
        <v>68261</v>
      </c>
      <c r="BB12" s="69">
        <v>77.5</v>
      </c>
      <c r="BC12" s="55"/>
      <c r="BD12" s="54"/>
      <c r="BE12" s="54"/>
      <c r="BF12" s="54"/>
      <c r="BG12" s="57"/>
      <c r="BH12" s="72" t="s">
        <v>8</v>
      </c>
      <c r="BI12" s="73">
        <f>AVERAGE(AQ12,AZ12)</f>
        <v>11427.422727272726</v>
      </c>
      <c r="BJ12" s="74">
        <f>AVERAGE(AR12,BA12)</f>
        <v>68813.899999999994</v>
      </c>
      <c r="BK12" s="75">
        <f>AVERAGE(AS12,BB12)</f>
        <v>597.15</v>
      </c>
      <c r="BL12" s="55"/>
      <c r="BM12" s="55"/>
      <c r="BQ12" t="s">
        <v>8</v>
      </c>
      <c r="BR12" s="7">
        <f>AVERAGE(AQ12,AZ12)</f>
        <v>11427.422727272726</v>
      </c>
      <c r="BS12" s="1">
        <f t="shared" ref="BS12" si="1">AVERAGE(AR12,BA12)</f>
        <v>68813.899999999994</v>
      </c>
      <c r="BT12" s="1">
        <f t="shared" ref="BT12" si="2">AVERAGE(AS12,BB12)</f>
        <v>597.15</v>
      </c>
      <c r="CA12" s="7"/>
      <c r="CB12" s="1"/>
      <c r="CC12" s="1"/>
      <c r="CG12" s="129"/>
      <c r="CH12" s="101"/>
      <c r="CI12" s="148" t="s">
        <v>8</v>
      </c>
      <c r="CJ12" s="149">
        <v>11243.5</v>
      </c>
      <c r="CK12" s="150">
        <v>69366.8</v>
      </c>
      <c r="CL12" s="151">
        <v>1116.8</v>
      </c>
      <c r="CM12" s="103"/>
      <c r="CN12" s="126"/>
      <c r="CO12" s="126"/>
      <c r="CP12" s="126"/>
      <c r="CQ12" s="110"/>
      <c r="CR12" s="157" t="s">
        <v>8</v>
      </c>
      <c r="CS12" s="158" t="s">
        <v>84</v>
      </c>
      <c r="CT12" s="159" t="s">
        <v>85</v>
      </c>
      <c r="CU12" s="160" t="s">
        <v>86</v>
      </c>
      <c r="CV12" s="112"/>
      <c r="CW12" s="126"/>
      <c r="CX12" s="126"/>
      <c r="CY12" s="126"/>
      <c r="CZ12" s="119"/>
      <c r="DA12" s="167" t="s">
        <v>8</v>
      </c>
      <c r="DB12" s="168">
        <f>AVERAGE(CJ12,CS12)</f>
        <v>11243.5</v>
      </c>
      <c r="DC12" s="169">
        <f>AVERAGE(CK12,CT12)</f>
        <v>69366.8</v>
      </c>
      <c r="DD12" s="170">
        <f>AVERAGE(CL12,CU12)</f>
        <v>1116.8</v>
      </c>
      <c r="DE12" s="121"/>
      <c r="DF12" s="132"/>
      <c r="DJ12" t="s">
        <v>8</v>
      </c>
      <c r="DK12" s="7">
        <f>AVERAGE(CJ12,CS12)</f>
        <v>11243.5</v>
      </c>
      <c r="DL12" s="1">
        <f t="shared" ref="DL12" si="3">AVERAGE(CK12,CT12)</f>
        <v>69366.8</v>
      </c>
      <c r="DM12" s="1">
        <f t="shared" ref="DM12" si="4">AVERAGE(CL12,CU12)</f>
        <v>1116.8</v>
      </c>
      <c r="DQ12" s="57"/>
      <c r="DR12" s="57"/>
      <c r="DS12" s="60" t="s">
        <v>8</v>
      </c>
      <c r="DT12" s="61">
        <f>AVERAGE(CJ12,CS25,CS38,CS51)</f>
        <v>11243.5</v>
      </c>
      <c r="DU12" s="62">
        <v>69366.8</v>
      </c>
      <c r="DV12" s="63">
        <v>1116.8</v>
      </c>
      <c r="DW12" s="55"/>
      <c r="DX12" s="54"/>
      <c r="DY12" s="54"/>
      <c r="DZ12" s="54"/>
      <c r="EA12" s="57"/>
      <c r="EB12" s="66" t="s">
        <v>8</v>
      </c>
      <c r="EC12" s="67">
        <f>AVERAGE(CS12,CJ25,CJ38,CJ51)</f>
        <v>11493.071717171717</v>
      </c>
      <c r="ED12" s="68">
        <v>68261</v>
      </c>
      <c r="EE12" s="69">
        <v>77.5</v>
      </c>
      <c r="EF12" s="55"/>
      <c r="EG12" s="54"/>
      <c r="EH12" s="54"/>
      <c r="EI12" s="54"/>
      <c r="EJ12" s="57"/>
      <c r="EK12" s="72" t="s">
        <v>8</v>
      </c>
      <c r="EL12" s="73">
        <f>AVERAGE(DT12,EC12)</f>
        <v>11368.285858585859</v>
      </c>
      <c r="EM12" s="74">
        <f>AVERAGE(DU12,ED12)</f>
        <v>68813.899999999994</v>
      </c>
      <c r="EN12" s="75">
        <f>AVERAGE(DV12,EE12)</f>
        <v>597.15</v>
      </c>
      <c r="EO12" s="55"/>
      <c r="EP12" s="55"/>
      <c r="ET12" t="s">
        <v>8</v>
      </c>
      <c r="EU12" s="7">
        <f>AVERAGE(DT12,EC12)</f>
        <v>11368.285858585859</v>
      </c>
      <c r="EV12" s="1">
        <f t="shared" ref="EV12" si="5">AVERAGE(DU12,ED12)</f>
        <v>68813.899999999994</v>
      </c>
      <c r="EW12" s="1">
        <f t="shared" ref="EW12" si="6">AVERAGE(DV12,EE12)</f>
        <v>597.15</v>
      </c>
      <c r="FD12" s="7"/>
      <c r="FE12" s="1"/>
      <c r="FF12" s="1"/>
      <c r="FJ12" s="129"/>
      <c r="FK12" s="101"/>
      <c r="FL12" s="148" t="s">
        <v>8</v>
      </c>
      <c r="FM12" s="149">
        <v>11243.5</v>
      </c>
      <c r="FN12" s="150">
        <v>69366.8</v>
      </c>
      <c r="FO12" s="151">
        <v>1116.8</v>
      </c>
      <c r="FP12" s="103"/>
      <c r="FQ12" s="126"/>
      <c r="FR12" s="126"/>
      <c r="FS12" s="126"/>
      <c r="FT12" s="110"/>
      <c r="FU12" s="157" t="s">
        <v>8</v>
      </c>
      <c r="FV12" s="158">
        <v>12271.5</v>
      </c>
      <c r="FW12" s="159">
        <v>68261</v>
      </c>
      <c r="FX12" s="160">
        <v>77.5</v>
      </c>
      <c r="FY12" s="112"/>
      <c r="FZ12" s="126"/>
      <c r="GA12" s="126"/>
      <c r="GB12" s="126"/>
      <c r="GC12" s="119"/>
      <c r="GD12" s="167" t="s">
        <v>8</v>
      </c>
      <c r="GE12" s="168">
        <f>AVERAGE(FM12,FV12)</f>
        <v>11757.5</v>
      </c>
      <c r="GF12" s="169">
        <f>AVERAGE(FN12,FW12)</f>
        <v>68813.899999999994</v>
      </c>
      <c r="GG12" s="170">
        <f>AVERAGE(FO12,FX12)</f>
        <v>597.15</v>
      </c>
      <c r="GH12" s="121"/>
      <c r="GI12" s="132"/>
      <c r="GM12" t="s">
        <v>8</v>
      </c>
      <c r="GN12" s="7">
        <f>AVERAGE(FM12,FV12)</f>
        <v>11757.5</v>
      </c>
      <c r="GO12" s="1">
        <f t="shared" ref="GO12" si="7">AVERAGE(FN12,FW12)</f>
        <v>68813.899999999994</v>
      </c>
      <c r="GP12" s="1">
        <f t="shared" ref="GP12" si="8">AVERAGE(FO12,FX12)</f>
        <v>597.15</v>
      </c>
      <c r="GT12" s="57"/>
      <c r="GU12" s="57"/>
      <c r="GV12" s="60" t="s">
        <v>8</v>
      </c>
      <c r="GW12" s="61">
        <f>AVERAGE(FM12,FV25,FV38,FV51)</f>
        <v>11377.404761904763</v>
      </c>
      <c r="GX12" s="62">
        <v>69366.8</v>
      </c>
      <c r="GY12" s="63">
        <v>1116.8</v>
      </c>
      <c r="GZ12" s="55"/>
      <c r="HA12" s="54"/>
      <c r="HB12" s="54"/>
      <c r="HC12" s="54"/>
      <c r="HD12" s="57"/>
      <c r="HE12" s="60" t="s">
        <v>8</v>
      </c>
      <c r="HF12" s="61">
        <f>AVERAGE(FV12,FM25,FM38,FM51)</f>
        <v>11687.678787878787</v>
      </c>
      <c r="HG12" s="62">
        <v>68261</v>
      </c>
      <c r="HH12" s="63">
        <v>77.5</v>
      </c>
      <c r="HI12" s="55"/>
      <c r="HJ12" s="54"/>
      <c r="HK12" s="54"/>
      <c r="HL12" s="54"/>
      <c r="HM12" s="57"/>
      <c r="HN12" s="72" t="s">
        <v>8</v>
      </c>
      <c r="HO12" s="73">
        <f>AVERAGE(GW12,HF12)</f>
        <v>11532.541774891775</v>
      </c>
      <c r="HP12" s="74">
        <f>AVERAGE(GX12,HG12)</f>
        <v>68813.899999999994</v>
      </c>
      <c r="HQ12" s="75">
        <f>AVERAGE(GY12,HH12)</f>
        <v>597.15</v>
      </c>
      <c r="HR12" s="55"/>
      <c r="HS12" s="55"/>
      <c r="HW12" t="s">
        <v>8</v>
      </c>
      <c r="HX12" s="7">
        <f>AVERAGE(GW12,HF12)</f>
        <v>11532.541774891775</v>
      </c>
      <c r="HY12" s="1">
        <f t="shared" ref="HY12" si="9">AVERAGE(GX12,HG12)</f>
        <v>68813.899999999994</v>
      </c>
      <c r="HZ12" s="1">
        <f t="shared" ref="HZ12" si="10">AVERAGE(GY12,HH12)</f>
        <v>597.15</v>
      </c>
      <c r="IG12" s="7"/>
      <c r="IH12" s="1"/>
      <c r="II12" s="1"/>
      <c r="IP12" s="7"/>
      <c r="IQ12" s="1"/>
      <c r="IR12" s="1"/>
    </row>
    <row r="13" spans="4:252" x14ac:dyDescent="0.25">
      <c r="D13" s="129"/>
      <c r="E13" s="101"/>
      <c r="F13" s="102"/>
      <c r="G13" s="102"/>
      <c r="H13" s="102"/>
      <c r="I13" s="102"/>
      <c r="J13" s="103"/>
      <c r="K13" s="126"/>
      <c r="L13" s="126"/>
      <c r="M13" s="126"/>
      <c r="N13" s="110"/>
      <c r="O13" s="111"/>
      <c r="P13" s="111"/>
      <c r="Q13" s="111"/>
      <c r="R13" s="111"/>
      <c r="S13" s="112"/>
      <c r="T13" s="126"/>
      <c r="U13" s="126"/>
      <c r="V13" s="126"/>
      <c r="W13" s="119"/>
      <c r="X13" s="120"/>
      <c r="Y13" s="120"/>
      <c r="Z13" s="120"/>
      <c r="AA13" s="120"/>
      <c r="AB13" s="121"/>
      <c r="AC13" s="132"/>
      <c r="AG13" t="s">
        <v>49</v>
      </c>
      <c r="AH13" s="7">
        <f>MIN(G12,P12)</f>
        <v>11243.5</v>
      </c>
      <c r="AI13" s="1">
        <f>MIN(H12,Q12)</f>
        <v>68261</v>
      </c>
      <c r="AJ13" s="1">
        <f>MIN(I12,R12)</f>
        <v>77.5</v>
      </c>
      <c r="AN13" s="57"/>
      <c r="AO13" s="57"/>
      <c r="AP13" s="54"/>
      <c r="AQ13" s="54"/>
      <c r="AR13" s="54"/>
      <c r="AS13" s="54"/>
      <c r="AT13" s="55"/>
      <c r="AU13" s="54"/>
      <c r="AV13" s="54"/>
      <c r="AW13" s="54"/>
      <c r="AX13" s="57"/>
      <c r="AY13" s="54"/>
      <c r="AZ13" s="54"/>
      <c r="BA13" s="54"/>
      <c r="BB13" s="54"/>
      <c r="BC13" s="55"/>
      <c r="BD13" s="54"/>
      <c r="BE13" s="54"/>
      <c r="BF13" s="54"/>
      <c r="BG13" s="57"/>
      <c r="BH13" s="54"/>
      <c r="BI13" s="54"/>
      <c r="BJ13" s="54"/>
      <c r="BK13" s="54"/>
      <c r="BL13" s="55"/>
      <c r="BM13" s="55"/>
      <c r="BQ13" t="s">
        <v>49</v>
      </c>
      <c r="BR13" s="7">
        <f>MIN(AQ12,AZ12)</f>
        <v>11167.166666666666</v>
      </c>
      <c r="BS13" s="1">
        <f>MIN(AR12,BA12)</f>
        <v>68261</v>
      </c>
      <c r="BT13" s="1">
        <f>MIN(AS12,BB12)</f>
        <v>77.5</v>
      </c>
      <c r="CG13" s="129"/>
      <c r="CH13" s="101"/>
      <c r="CI13" s="102"/>
      <c r="CJ13" s="102"/>
      <c r="CK13" s="102"/>
      <c r="CL13" s="102"/>
      <c r="CM13" s="103"/>
      <c r="CN13" s="126"/>
      <c r="CO13" s="126"/>
      <c r="CP13" s="126"/>
      <c r="CQ13" s="110"/>
      <c r="CR13" s="111"/>
      <c r="CS13" s="111"/>
      <c r="CT13" s="111"/>
      <c r="CU13" s="111"/>
      <c r="CV13" s="112"/>
      <c r="CW13" s="126"/>
      <c r="CX13" s="126"/>
      <c r="CY13" s="126"/>
      <c r="CZ13" s="119"/>
      <c r="DA13" s="120"/>
      <c r="DB13" s="120"/>
      <c r="DC13" s="120"/>
      <c r="DD13" s="120"/>
      <c r="DE13" s="121"/>
      <c r="DF13" s="132"/>
      <c r="DJ13" t="s">
        <v>49</v>
      </c>
      <c r="DK13" s="7">
        <f>MIN(CJ12,CS12)</f>
        <v>11243.5</v>
      </c>
      <c r="DL13" s="1">
        <f>MIN(CK12,CT12)</f>
        <v>69366.8</v>
      </c>
      <c r="DM13" s="1">
        <f>MIN(CL12,CU12)</f>
        <v>1116.8</v>
      </c>
      <c r="DQ13" s="57"/>
      <c r="DR13" s="57"/>
      <c r="DS13" s="54"/>
      <c r="DT13" s="54"/>
      <c r="DU13" s="54"/>
      <c r="DV13" s="54"/>
      <c r="DW13" s="55"/>
      <c r="DX13" s="54"/>
      <c r="DY13" s="54"/>
      <c r="DZ13" s="54"/>
      <c r="EA13" s="57"/>
      <c r="EB13" s="54"/>
      <c r="EC13" s="54"/>
      <c r="ED13" s="54"/>
      <c r="EE13" s="54"/>
      <c r="EF13" s="55"/>
      <c r="EG13" s="54"/>
      <c r="EH13" s="54"/>
      <c r="EI13" s="54"/>
      <c r="EJ13" s="57"/>
      <c r="EK13" s="54"/>
      <c r="EL13" s="54"/>
      <c r="EM13" s="54"/>
      <c r="EN13" s="54"/>
      <c r="EO13" s="55"/>
      <c r="EP13" s="55"/>
      <c r="ET13" t="s">
        <v>49</v>
      </c>
      <c r="EU13" s="7">
        <f>MIN(DT12,EC12)</f>
        <v>11243.5</v>
      </c>
      <c r="EV13" s="1">
        <f>MIN(DU12,ED12)</f>
        <v>68261</v>
      </c>
      <c r="EW13" s="1">
        <f>MIN(DV12,EE12)</f>
        <v>77.5</v>
      </c>
      <c r="FJ13" s="129"/>
      <c r="FK13" s="101"/>
      <c r="FL13" s="102"/>
      <c r="FM13" s="102"/>
      <c r="FN13" s="102"/>
      <c r="FO13" s="102"/>
      <c r="FP13" s="103"/>
      <c r="FQ13" s="126"/>
      <c r="FR13" s="126"/>
      <c r="FS13" s="126"/>
      <c r="FT13" s="110"/>
      <c r="FU13" s="111"/>
      <c r="FV13" s="111"/>
      <c r="FW13" s="111"/>
      <c r="FX13" s="111"/>
      <c r="FY13" s="112"/>
      <c r="FZ13" s="126"/>
      <c r="GA13" s="126"/>
      <c r="GB13" s="126"/>
      <c r="GC13" s="119"/>
      <c r="GD13" s="120"/>
      <c r="GE13" s="120"/>
      <c r="GF13" s="120"/>
      <c r="GG13" s="120"/>
      <c r="GH13" s="121"/>
      <c r="GI13" s="132"/>
      <c r="GM13" t="s">
        <v>49</v>
      </c>
      <c r="GN13" s="7">
        <f>MIN(FM12,FV12)</f>
        <v>11243.5</v>
      </c>
      <c r="GO13" s="1">
        <f>MIN(FN12,FW12)</f>
        <v>68261</v>
      </c>
      <c r="GP13" s="1">
        <f>MIN(FO12,FX12)</f>
        <v>77.5</v>
      </c>
      <c r="GT13" s="57"/>
      <c r="GU13" s="57"/>
      <c r="GV13" s="54"/>
      <c r="GW13" s="54"/>
      <c r="GX13" s="54"/>
      <c r="GY13" s="54"/>
      <c r="GZ13" s="55"/>
      <c r="HA13" s="54"/>
      <c r="HB13" s="54"/>
      <c r="HC13" s="54"/>
      <c r="HD13" s="57"/>
      <c r="HE13" s="54"/>
      <c r="HF13" s="54"/>
      <c r="HG13" s="54"/>
      <c r="HH13" s="54"/>
      <c r="HI13" s="55"/>
      <c r="HJ13" s="54"/>
      <c r="HK13" s="54"/>
      <c r="HL13" s="54"/>
      <c r="HM13" s="57"/>
      <c r="HN13" s="54"/>
      <c r="HO13" s="54"/>
      <c r="HP13" s="54"/>
      <c r="HQ13" s="54"/>
      <c r="HR13" s="55"/>
      <c r="HS13" s="55"/>
      <c r="HW13" t="s">
        <v>49</v>
      </c>
      <c r="HX13" s="7">
        <f>MIN(GW12,HF12)</f>
        <v>11377.404761904763</v>
      </c>
      <c r="HY13" s="1">
        <f>MIN(GX12,HG12)</f>
        <v>68261</v>
      </c>
      <c r="HZ13" s="1">
        <f>MIN(GY12,HH12)</f>
        <v>77.5</v>
      </c>
    </row>
    <row r="14" spans="4:252" ht="15.75" thickBot="1" x14ac:dyDescent="0.3">
      <c r="D14" s="130"/>
      <c r="E14" s="104"/>
      <c r="F14" s="105"/>
      <c r="G14" s="105"/>
      <c r="H14" s="105"/>
      <c r="I14" s="105"/>
      <c r="J14" s="106"/>
      <c r="K14" s="127"/>
      <c r="L14" s="127"/>
      <c r="M14" s="127"/>
      <c r="N14" s="113"/>
      <c r="O14" s="114"/>
      <c r="P14" s="114"/>
      <c r="Q14" s="114"/>
      <c r="R14" s="114"/>
      <c r="S14" s="115"/>
      <c r="T14" s="127"/>
      <c r="U14" s="127"/>
      <c r="V14" s="127"/>
      <c r="W14" s="122"/>
      <c r="X14" s="123"/>
      <c r="Y14" s="123"/>
      <c r="Z14" s="123"/>
      <c r="AA14" s="123"/>
      <c r="AB14" s="124"/>
      <c r="AC14" s="133"/>
      <c r="AN14" s="95"/>
      <c r="AO14" s="95"/>
      <c r="AP14" s="96"/>
      <c r="AQ14" s="96"/>
      <c r="AR14" s="96"/>
      <c r="AS14" s="96"/>
      <c r="AT14" s="97"/>
      <c r="AU14" s="96"/>
      <c r="AV14" s="96"/>
      <c r="AW14" s="96"/>
      <c r="AX14" s="95"/>
      <c r="AY14" s="96"/>
      <c r="AZ14" s="96"/>
      <c r="BA14" s="96"/>
      <c r="BB14" s="96"/>
      <c r="BC14" s="97"/>
      <c r="BD14" s="96"/>
      <c r="BE14" s="96"/>
      <c r="BF14" s="96"/>
      <c r="BG14" s="95"/>
      <c r="BH14" s="96"/>
      <c r="BI14" s="96"/>
      <c r="BJ14" s="96"/>
      <c r="BK14" s="96"/>
      <c r="BL14" s="97"/>
      <c r="BM14" s="97"/>
      <c r="CG14" s="130"/>
      <c r="CH14" s="104"/>
      <c r="CI14" s="105"/>
      <c r="CJ14" s="105"/>
      <c r="CK14" s="105"/>
      <c r="CL14" s="105"/>
      <c r="CM14" s="106"/>
      <c r="CN14" s="127"/>
      <c r="CO14" s="127"/>
      <c r="CP14" s="127"/>
      <c r="CQ14" s="113"/>
      <c r="CR14" s="114"/>
      <c r="CS14" s="114"/>
      <c r="CT14" s="114"/>
      <c r="CU14" s="114"/>
      <c r="CV14" s="115"/>
      <c r="CW14" s="127"/>
      <c r="CX14" s="127"/>
      <c r="CY14" s="127"/>
      <c r="CZ14" s="122"/>
      <c r="DA14" s="123"/>
      <c r="DB14" s="123"/>
      <c r="DC14" s="123"/>
      <c r="DD14" s="123"/>
      <c r="DE14" s="124"/>
      <c r="DF14" s="133"/>
      <c r="DQ14" s="95"/>
      <c r="DR14" s="95"/>
      <c r="DS14" s="96"/>
      <c r="DT14" s="96"/>
      <c r="DU14" s="96"/>
      <c r="DV14" s="96"/>
      <c r="DW14" s="97"/>
      <c r="DX14" s="96"/>
      <c r="DY14" s="96"/>
      <c r="DZ14" s="96"/>
      <c r="EA14" s="95"/>
      <c r="EB14" s="96"/>
      <c r="EC14" s="96"/>
      <c r="ED14" s="96"/>
      <c r="EE14" s="96"/>
      <c r="EF14" s="97"/>
      <c r="EG14" s="96"/>
      <c r="EH14" s="96"/>
      <c r="EI14" s="96"/>
      <c r="EJ14" s="95"/>
      <c r="EK14" s="96"/>
      <c r="EL14" s="96"/>
      <c r="EM14" s="96"/>
      <c r="EN14" s="96"/>
      <c r="EO14" s="97"/>
      <c r="EP14" s="97"/>
      <c r="FJ14" s="130"/>
      <c r="FK14" s="104"/>
      <c r="FL14" s="105"/>
      <c r="FM14" s="105"/>
      <c r="FN14" s="105"/>
      <c r="FO14" s="105"/>
      <c r="FP14" s="106"/>
      <c r="FQ14" s="127"/>
      <c r="FR14" s="127"/>
      <c r="FS14" s="127"/>
      <c r="FT14" s="113"/>
      <c r="FU14" s="114"/>
      <c r="FV14" s="114"/>
      <c r="FW14" s="114"/>
      <c r="FX14" s="114"/>
      <c r="FY14" s="115"/>
      <c r="FZ14" s="127"/>
      <c r="GA14" s="127"/>
      <c r="GB14" s="127"/>
      <c r="GC14" s="122"/>
      <c r="GD14" s="123"/>
      <c r="GE14" s="123"/>
      <c r="GF14" s="123"/>
      <c r="GG14" s="123"/>
      <c r="GH14" s="124"/>
      <c r="GI14" s="133"/>
      <c r="GT14" s="95"/>
      <c r="GU14" s="95"/>
      <c r="GV14" s="96"/>
      <c r="GW14" s="96"/>
      <c r="GX14" s="96"/>
      <c r="GY14" s="96"/>
      <c r="GZ14" s="97"/>
      <c r="HA14" s="96"/>
      <c r="HB14" s="96"/>
      <c r="HC14" s="96"/>
      <c r="HD14" s="95"/>
      <c r="HE14" s="96"/>
      <c r="HF14" s="96"/>
      <c r="HG14" s="96"/>
      <c r="HH14" s="96"/>
      <c r="HI14" s="97"/>
      <c r="HJ14" s="96"/>
      <c r="HK14" s="96"/>
      <c r="HL14" s="96"/>
      <c r="HM14" s="95"/>
      <c r="HN14" s="96"/>
      <c r="HO14" s="96"/>
      <c r="HP14" s="96"/>
      <c r="HQ14" s="96"/>
      <c r="HR14" s="97"/>
      <c r="HS14" s="97"/>
    </row>
    <row r="15" spans="4:252" x14ac:dyDescent="0.25">
      <c r="E15" s="101"/>
      <c r="F15" s="102"/>
      <c r="G15" s="102"/>
      <c r="H15" s="102"/>
      <c r="I15" s="102"/>
      <c r="J15" s="103"/>
      <c r="N15" s="110"/>
      <c r="O15" s="111"/>
      <c r="P15" s="111"/>
      <c r="Q15" s="111"/>
      <c r="R15" s="111"/>
      <c r="S15" s="112"/>
      <c r="W15" s="119"/>
      <c r="X15" s="120"/>
      <c r="Y15" s="120"/>
      <c r="Z15" s="120"/>
      <c r="AA15" s="120"/>
      <c r="AB15" s="121"/>
      <c r="AO15" s="57"/>
      <c r="AP15" s="54"/>
      <c r="AQ15" s="54"/>
      <c r="AR15" s="54"/>
      <c r="AS15" s="54"/>
      <c r="AT15" s="55"/>
      <c r="AX15" s="57"/>
      <c r="AY15" s="54"/>
      <c r="AZ15" s="54"/>
      <c r="BA15" s="54"/>
      <c r="BB15" s="54"/>
      <c r="BC15" s="55"/>
      <c r="BG15" s="57"/>
      <c r="BH15" s="54"/>
      <c r="BI15" s="54"/>
      <c r="BJ15" s="54"/>
      <c r="BK15" s="54"/>
      <c r="BL15" s="55"/>
      <c r="CH15" s="101"/>
      <c r="CI15" s="102"/>
      <c r="CJ15" s="102"/>
      <c r="CK15" s="102"/>
      <c r="CL15" s="102"/>
      <c r="CM15" s="103"/>
      <c r="CQ15" s="110"/>
      <c r="CR15" s="111"/>
      <c r="CS15" s="111"/>
      <c r="CT15" s="111"/>
      <c r="CU15" s="111"/>
      <c r="CV15" s="112"/>
      <c r="CZ15" s="119"/>
      <c r="DA15" s="120"/>
      <c r="DB15" s="120"/>
      <c r="DC15" s="120"/>
      <c r="DD15" s="120"/>
      <c r="DE15" s="121"/>
      <c r="DR15" s="57"/>
      <c r="DS15" s="54"/>
      <c r="DT15" s="54"/>
      <c r="DU15" s="54"/>
      <c r="DV15" s="54"/>
      <c r="DW15" s="55"/>
      <c r="EA15" s="57"/>
      <c r="EB15" s="54"/>
      <c r="EC15" s="54"/>
      <c r="ED15" s="54"/>
      <c r="EE15" s="54"/>
      <c r="EF15" s="55"/>
      <c r="EJ15" s="57"/>
      <c r="EK15" s="54"/>
      <c r="EL15" s="54"/>
      <c r="EM15" s="54"/>
      <c r="EN15" s="54"/>
      <c r="EO15" s="55"/>
      <c r="FK15" s="101"/>
      <c r="FL15" s="102"/>
      <c r="FM15" s="102"/>
      <c r="FN15" s="102"/>
      <c r="FO15" s="102"/>
      <c r="FP15" s="103"/>
      <c r="FT15" s="110"/>
      <c r="FU15" s="111"/>
      <c r="FV15" s="111"/>
      <c r="FW15" s="111"/>
      <c r="FX15" s="111"/>
      <c r="FY15" s="112"/>
      <c r="GC15" s="119"/>
      <c r="GD15" s="120"/>
      <c r="GE15" s="120"/>
      <c r="GF15" s="120"/>
      <c r="GG15" s="120"/>
      <c r="GH15" s="121"/>
      <c r="GU15" s="57"/>
      <c r="GV15" s="54"/>
      <c r="GW15" s="54"/>
      <c r="GX15" s="54"/>
      <c r="GY15" s="54"/>
      <c r="GZ15" s="55"/>
      <c r="HD15" s="57"/>
      <c r="HE15" s="54"/>
      <c r="HF15" s="54"/>
      <c r="HG15" s="54"/>
      <c r="HH15" s="54"/>
      <c r="HI15" s="55"/>
      <c r="HM15" s="57"/>
      <c r="HN15" s="54"/>
      <c r="HO15" s="54"/>
      <c r="HP15" s="54"/>
      <c r="HQ15" s="54"/>
      <c r="HR15" s="55"/>
    </row>
    <row r="16" spans="4:252" ht="15.75" thickBot="1" x14ac:dyDescent="0.3">
      <c r="E16" s="101"/>
      <c r="F16" s="102"/>
      <c r="G16" s="102"/>
      <c r="H16" s="102"/>
      <c r="I16" s="102"/>
      <c r="J16" s="103"/>
      <c r="N16" s="110"/>
      <c r="O16" s="111"/>
      <c r="P16" s="111"/>
      <c r="Q16" s="111"/>
      <c r="R16" s="111"/>
      <c r="S16" s="112"/>
      <c r="W16" s="119"/>
      <c r="X16" s="120"/>
      <c r="Y16" s="120"/>
      <c r="Z16" s="120"/>
      <c r="AA16" s="120"/>
      <c r="AB16" s="121"/>
      <c r="AO16" s="57"/>
      <c r="AP16" s="54"/>
      <c r="AQ16" s="54"/>
      <c r="AR16" s="54"/>
      <c r="AS16" s="54"/>
      <c r="AT16" s="55"/>
      <c r="AX16" s="57"/>
      <c r="AY16" s="54"/>
      <c r="AZ16" s="54"/>
      <c r="BA16" s="54"/>
      <c r="BB16" s="54"/>
      <c r="BC16" s="55"/>
      <c r="BG16" s="57"/>
      <c r="BH16" s="54"/>
      <c r="BI16" s="54"/>
      <c r="BJ16" s="54"/>
      <c r="BK16" s="54"/>
      <c r="BL16" s="55"/>
      <c r="CH16" s="101"/>
      <c r="CI16" s="102"/>
      <c r="CJ16" s="102"/>
      <c r="CK16" s="102"/>
      <c r="CL16" s="102"/>
      <c r="CM16" s="103"/>
      <c r="CQ16" s="110"/>
      <c r="CR16" s="111"/>
      <c r="CS16" s="111"/>
      <c r="CT16" s="111"/>
      <c r="CU16" s="111"/>
      <c r="CV16" s="112"/>
      <c r="CZ16" s="119"/>
      <c r="DA16" s="120"/>
      <c r="DB16" s="120"/>
      <c r="DC16" s="120"/>
      <c r="DD16" s="120"/>
      <c r="DE16" s="121"/>
      <c r="DR16" s="57"/>
      <c r="DS16" s="54"/>
      <c r="DT16" s="54"/>
      <c r="DU16" s="54"/>
      <c r="DV16" s="54"/>
      <c r="DW16" s="55"/>
      <c r="EA16" s="57"/>
      <c r="EB16" s="54"/>
      <c r="EC16" s="54"/>
      <c r="ED16" s="54"/>
      <c r="EE16" s="54"/>
      <c r="EF16" s="55"/>
      <c r="EJ16" s="57"/>
      <c r="EK16" s="54"/>
      <c r="EL16" s="54"/>
      <c r="EM16" s="54"/>
      <c r="EN16" s="54"/>
      <c r="EO16" s="55"/>
      <c r="FK16" s="101"/>
      <c r="FL16" s="102"/>
      <c r="FM16" s="102"/>
      <c r="FN16" s="102"/>
      <c r="FO16" s="102"/>
      <c r="FP16" s="103"/>
      <c r="FT16" s="110"/>
      <c r="FU16" s="111"/>
      <c r="FV16" s="111"/>
      <c r="FW16" s="111"/>
      <c r="FX16" s="111"/>
      <c r="FY16" s="112"/>
      <c r="GC16" s="119"/>
      <c r="GD16" s="120"/>
      <c r="GE16" s="120"/>
      <c r="GF16" s="120"/>
      <c r="GG16" s="120"/>
      <c r="GH16" s="121"/>
      <c r="GU16" s="57"/>
      <c r="GV16" s="54"/>
      <c r="GW16" s="54"/>
      <c r="GX16" s="54"/>
      <c r="GY16" s="54"/>
      <c r="GZ16" s="55"/>
      <c r="HD16" s="57"/>
      <c r="HE16" s="54"/>
      <c r="HF16" s="54"/>
      <c r="HG16" s="54"/>
      <c r="HH16" s="54"/>
      <c r="HI16" s="55"/>
      <c r="HM16" s="57"/>
      <c r="HN16" s="54"/>
      <c r="HO16" s="54"/>
      <c r="HP16" s="54"/>
      <c r="HQ16" s="54"/>
      <c r="HR16" s="55"/>
    </row>
    <row r="17" spans="4:252" ht="15.75" thickBot="1" x14ac:dyDescent="0.3">
      <c r="D17" s="128"/>
      <c r="E17" s="98"/>
      <c r="F17" s="99"/>
      <c r="G17" s="99"/>
      <c r="H17" s="99"/>
      <c r="I17" s="99"/>
      <c r="J17" s="100"/>
      <c r="K17" s="125"/>
      <c r="L17" s="125"/>
      <c r="M17" s="125"/>
      <c r="N17" s="107"/>
      <c r="O17" s="108"/>
      <c r="P17" s="108"/>
      <c r="Q17" s="108"/>
      <c r="R17" s="108"/>
      <c r="S17" s="109"/>
      <c r="T17" s="125"/>
      <c r="U17" s="125"/>
      <c r="V17" s="125"/>
      <c r="W17" s="116"/>
      <c r="X17" s="117"/>
      <c r="Y17" s="117"/>
      <c r="Z17" s="117"/>
      <c r="AA17" s="117"/>
      <c r="AB17" s="118"/>
      <c r="AC17" s="131"/>
      <c r="AN17" s="94"/>
      <c r="AO17" s="94"/>
      <c r="AP17" s="50"/>
      <c r="AQ17" s="50"/>
      <c r="AR17" s="50"/>
      <c r="AS17" s="50"/>
      <c r="AT17" s="51"/>
      <c r="AU17" s="50"/>
      <c r="AV17" s="50"/>
      <c r="AW17" s="50"/>
      <c r="AX17" s="94"/>
      <c r="AY17" s="50"/>
      <c r="AZ17" s="50"/>
      <c r="BA17" s="50"/>
      <c r="BB17" s="50"/>
      <c r="BC17" s="51"/>
      <c r="BD17" s="50"/>
      <c r="BE17" s="50"/>
      <c r="BF17" s="50"/>
      <c r="BG17" s="94"/>
      <c r="BH17" s="50"/>
      <c r="BI17" s="50"/>
      <c r="BJ17" s="50"/>
      <c r="BK17" s="50"/>
      <c r="BL17" s="51"/>
      <c r="BM17" s="51"/>
      <c r="CG17" s="128"/>
      <c r="CH17" s="98"/>
      <c r="CI17" s="99"/>
      <c r="CJ17" s="99"/>
      <c r="CK17" s="99"/>
      <c r="CL17" s="99"/>
      <c r="CM17" s="100"/>
      <c r="CN17" s="125"/>
      <c r="CO17" s="125"/>
      <c r="CP17" s="125"/>
      <c r="CQ17" s="107"/>
      <c r="CR17" s="108"/>
      <c r="CS17" s="108"/>
      <c r="CT17" s="108"/>
      <c r="CU17" s="108"/>
      <c r="CV17" s="109"/>
      <c r="CW17" s="125"/>
      <c r="CX17" s="125"/>
      <c r="CY17" s="125"/>
      <c r="CZ17" s="116"/>
      <c r="DA17" s="117"/>
      <c r="DB17" s="117"/>
      <c r="DC17" s="117"/>
      <c r="DD17" s="117"/>
      <c r="DE17" s="118"/>
      <c r="DF17" s="131"/>
      <c r="DQ17" s="94"/>
      <c r="DR17" s="94"/>
      <c r="DS17" s="50"/>
      <c r="DT17" s="50"/>
      <c r="DU17" s="50"/>
      <c r="DV17" s="50"/>
      <c r="DW17" s="51"/>
      <c r="DX17" s="50"/>
      <c r="DY17" s="50"/>
      <c r="DZ17" s="50"/>
      <c r="EA17" s="94"/>
      <c r="EB17" s="50"/>
      <c r="EC17" s="50"/>
      <c r="ED17" s="50"/>
      <c r="EE17" s="50"/>
      <c r="EF17" s="51"/>
      <c r="EG17" s="50"/>
      <c r="EH17" s="50"/>
      <c r="EI17" s="50"/>
      <c r="EJ17" s="94"/>
      <c r="EK17" s="50"/>
      <c r="EL17" s="50"/>
      <c r="EM17" s="50"/>
      <c r="EN17" s="50"/>
      <c r="EO17" s="51"/>
      <c r="EP17" s="51"/>
      <c r="FJ17" s="128"/>
      <c r="FK17" s="98"/>
      <c r="FL17" s="99"/>
      <c r="FM17" s="99"/>
      <c r="FN17" s="99"/>
      <c r="FO17" s="99"/>
      <c r="FP17" s="100"/>
      <c r="FQ17" s="125"/>
      <c r="FR17" s="125"/>
      <c r="FS17" s="125"/>
      <c r="FT17" s="107"/>
      <c r="FU17" s="108"/>
      <c r="FV17" s="108"/>
      <c r="FW17" s="108"/>
      <c r="FX17" s="108"/>
      <c r="FY17" s="109"/>
      <c r="FZ17" s="125"/>
      <c r="GA17" s="125"/>
      <c r="GB17" s="125"/>
      <c r="GC17" s="116"/>
      <c r="GD17" s="117"/>
      <c r="GE17" s="117"/>
      <c r="GF17" s="117"/>
      <c r="GG17" s="117"/>
      <c r="GH17" s="118"/>
      <c r="GI17" s="131"/>
      <c r="GT17" s="94"/>
      <c r="GU17" s="94"/>
      <c r="GV17" s="50"/>
      <c r="GW17" s="50"/>
      <c r="GX17" s="50"/>
      <c r="GY17" s="50"/>
      <c r="GZ17" s="51"/>
      <c r="HA17" s="50"/>
      <c r="HB17" s="50"/>
      <c r="HC17" s="50"/>
      <c r="HD17" s="94"/>
      <c r="HE17" s="50"/>
      <c r="HF17" s="50"/>
      <c r="HG17" s="50"/>
      <c r="HH17" s="50"/>
      <c r="HI17" s="51"/>
      <c r="HJ17" s="50"/>
      <c r="HK17" s="50"/>
      <c r="HL17" s="50"/>
      <c r="HM17" s="94"/>
      <c r="HN17" s="50"/>
      <c r="HO17" s="50"/>
      <c r="HP17" s="50"/>
      <c r="HQ17" s="50"/>
      <c r="HR17" s="51"/>
      <c r="HS17" s="51"/>
    </row>
    <row r="18" spans="4:252" ht="15.75" thickBot="1" x14ac:dyDescent="0.3">
      <c r="D18" s="129"/>
      <c r="E18" s="101"/>
      <c r="F18" s="179" t="s">
        <v>39</v>
      </c>
      <c r="G18" s="180"/>
      <c r="H18" s="102"/>
      <c r="I18" s="102"/>
      <c r="J18" s="103"/>
      <c r="K18" s="126"/>
      <c r="L18" s="126"/>
      <c r="M18" s="126"/>
      <c r="N18" s="110"/>
      <c r="O18" s="179" t="s">
        <v>40</v>
      </c>
      <c r="P18" s="180"/>
      <c r="Q18" s="111"/>
      <c r="R18" s="111"/>
      <c r="S18" s="112"/>
      <c r="T18" s="126"/>
      <c r="U18" s="126"/>
      <c r="V18" s="126"/>
      <c r="W18" s="119"/>
      <c r="X18" s="179" t="s">
        <v>64</v>
      </c>
      <c r="Y18" s="180"/>
      <c r="Z18" s="120"/>
      <c r="AA18" s="120"/>
      <c r="AB18" s="121"/>
      <c r="AC18" s="132"/>
      <c r="AN18" s="57"/>
      <c r="AO18" s="57"/>
      <c r="AP18" s="181" t="s">
        <v>46</v>
      </c>
      <c r="AQ18" s="182"/>
      <c r="AR18" s="183"/>
      <c r="AS18" s="54"/>
      <c r="AT18" s="55"/>
      <c r="AU18" s="54"/>
      <c r="AV18" s="54"/>
      <c r="AW18" s="54"/>
      <c r="AX18" s="57"/>
      <c r="AY18" s="181" t="s">
        <v>56</v>
      </c>
      <c r="AZ18" s="182"/>
      <c r="BA18" s="183"/>
      <c r="BB18" s="54"/>
      <c r="BC18" s="55"/>
      <c r="BD18" s="54"/>
      <c r="BE18" s="54"/>
      <c r="BF18" s="54"/>
      <c r="BG18" s="57"/>
      <c r="BH18" s="181" t="s">
        <v>60</v>
      </c>
      <c r="BI18" s="182"/>
      <c r="BJ18" s="183"/>
      <c r="BK18" s="54"/>
      <c r="BL18" s="55"/>
      <c r="BM18" s="55"/>
      <c r="CG18" s="129"/>
      <c r="CH18" s="101"/>
      <c r="CI18" s="179" t="s">
        <v>39</v>
      </c>
      <c r="CJ18" s="180"/>
      <c r="CK18" s="102"/>
      <c r="CL18" s="102"/>
      <c r="CM18" s="103"/>
      <c r="CN18" s="126"/>
      <c r="CO18" s="126"/>
      <c r="CP18" s="126"/>
      <c r="CQ18" s="110"/>
      <c r="CR18" s="179" t="s">
        <v>117</v>
      </c>
      <c r="CS18" s="180"/>
      <c r="CT18" s="111"/>
      <c r="CU18" s="111"/>
      <c r="CV18" s="112"/>
      <c r="CW18" s="126"/>
      <c r="CX18" s="126"/>
      <c r="CY18" s="126"/>
      <c r="CZ18" s="119"/>
      <c r="DA18" s="179" t="s">
        <v>158</v>
      </c>
      <c r="DB18" s="180"/>
      <c r="DC18" s="120"/>
      <c r="DD18" s="120"/>
      <c r="DE18" s="121"/>
      <c r="DF18" s="132"/>
      <c r="DQ18" s="57"/>
      <c r="DR18" s="57"/>
      <c r="DS18" s="181" t="s">
        <v>142</v>
      </c>
      <c r="DT18" s="182"/>
      <c r="DU18" s="183"/>
      <c r="DV18" s="54"/>
      <c r="DW18" s="55"/>
      <c r="DX18" s="54"/>
      <c r="DY18" s="54"/>
      <c r="DZ18" s="54"/>
      <c r="EA18" s="57"/>
      <c r="EB18" s="181" t="s">
        <v>149</v>
      </c>
      <c r="EC18" s="182"/>
      <c r="ED18" s="183"/>
      <c r="EE18" s="54"/>
      <c r="EF18" s="55"/>
      <c r="EG18" s="54"/>
      <c r="EH18" s="54"/>
      <c r="EI18" s="54"/>
      <c r="EJ18" s="57"/>
      <c r="EK18" s="181" t="s">
        <v>165</v>
      </c>
      <c r="EL18" s="182"/>
      <c r="EM18" s="183"/>
      <c r="EN18" s="54"/>
      <c r="EO18" s="55"/>
      <c r="EP18" s="55"/>
      <c r="FJ18" s="129"/>
      <c r="FK18" s="101"/>
      <c r="FL18" s="179" t="s">
        <v>39</v>
      </c>
      <c r="FM18" s="180"/>
      <c r="FN18" s="102"/>
      <c r="FO18" s="102"/>
      <c r="FP18" s="103"/>
      <c r="FQ18" s="126"/>
      <c r="FR18" s="126"/>
      <c r="FS18" s="126"/>
      <c r="FT18" s="110"/>
      <c r="FU18" s="179" t="s">
        <v>114</v>
      </c>
      <c r="FV18" s="180"/>
      <c r="FW18" s="111"/>
      <c r="FX18" s="111"/>
      <c r="FY18" s="112"/>
      <c r="FZ18" s="126"/>
      <c r="GA18" s="126"/>
      <c r="GB18" s="126"/>
      <c r="GC18" s="119"/>
      <c r="GD18" s="179" t="s">
        <v>172</v>
      </c>
      <c r="GE18" s="180"/>
      <c r="GF18" s="120"/>
      <c r="GG18" s="120"/>
      <c r="GH18" s="121"/>
      <c r="GI18" s="132"/>
      <c r="GT18" s="57"/>
      <c r="GU18" s="57"/>
      <c r="GV18" s="181" t="s">
        <v>46</v>
      </c>
      <c r="GW18" s="182"/>
      <c r="GX18" s="183"/>
      <c r="GY18" s="54"/>
      <c r="GZ18" s="55"/>
      <c r="HA18" s="54"/>
      <c r="HB18" s="54"/>
      <c r="HC18" s="54"/>
      <c r="HD18" s="57"/>
      <c r="HE18" s="181" t="s">
        <v>149</v>
      </c>
      <c r="HF18" s="182"/>
      <c r="HG18" s="183"/>
      <c r="HH18" s="54"/>
      <c r="HI18" s="55"/>
      <c r="HJ18" s="54"/>
      <c r="HK18" s="54"/>
      <c r="HL18" s="54"/>
      <c r="HM18" s="57"/>
      <c r="HN18" s="181" t="s">
        <v>180</v>
      </c>
      <c r="HO18" s="182"/>
      <c r="HP18" s="183"/>
      <c r="HQ18" s="54"/>
      <c r="HR18" s="55"/>
      <c r="HS18" s="55"/>
    </row>
    <row r="19" spans="4:252" x14ac:dyDescent="0.25">
      <c r="D19" s="129"/>
      <c r="E19" s="101"/>
      <c r="F19" s="134" t="s">
        <v>3</v>
      </c>
      <c r="G19" s="135" t="s" vm="1">
        <v>22</v>
      </c>
      <c r="H19" s="136"/>
      <c r="I19" s="137"/>
      <c r="J19" s="103"/>
      <c r="K19" s="126"/>
      <c r="L19" s="126"/>
      <c r="M19" s="126"/>
      <c r="N19" s="110"/>
      <c r="O19" s="134" t="s">
        <v>3</v>
      </c>
      <c r="P19" s="161" t="s" vm="2">
        <v>4</v>
      </c>
      <c r="Q19" s="136"/>
      <c r="R19" s="137"/>
      <c r="S19" s="112"/>
      <c r="T19" s="126"/>
      <c r="U19" s="126"/>
      <c r="V19" s="126"/>
      <c r="W19" s="119"/>
      <c r="X19" s="134" t="s">
        <v>3</v>
      </c>
      <c r="Y19" s="165" t="s">
        <v>32</v>
      </c>
      <c r="Z19" s="136"/>
      <c r="AA19" s="137"/>
      <c r="AB19" s="121"/>
      <c r="AC19" s="132"/>
      <c r="AN19" s="57"/>
      <c r="AO19" s="57"/>
      <c r="AP19" s="48" t="s">
        <v>3</v>
      </c>
      <c r="AQ19" s="49" t="s" vm="1">
        <v>22</v>
      </c>
      <c r="AR19" s="50"/>
      <c r="AS19" s="51"/>
      <c r="AT19" s="55"/>
      <c r="AU19" s="54"/>
      <c r="AV19" s="54"/>
      <c r="AW19" s="54"/>
      <c r="AX19" s="57"/>
      <c r="AY19" s="48" t="s">
        <v>3</v>
      </c>
      <c r="AZ19" s="64" t="s" vm="2">
        <v>4</v>
      </c>
      <c r="BA19" s="50"/>
      <c r="BB19" s="51"/>
      <c r="BC19" s="55"/>
      <c r="BD19" s="54"/>
      <c r="BE19" s="54"/>
      <c r="BF19" s="54"/>
      <c r="BG19" s="57"/>
      <c r="BH19" s="48" t="s">
        <v>3</v>
      </c>
      <c r="BI19" s="70" t="s">
        <v>32</v>
      </c>
      <c r="BJ19" s="50"/>
      <c r="BK19" s="51"/>
      <c r="BL19" s="55"/>
      <c r="BM19" s="55"/>
      <c r="CG19" s="129"/>
      <c r="CH19" s="101"/>
      <c r="CI19" s="134" t="s">
        <v>3</v>
      </c>
      <c r="CJ19" s="135" t="s" vm="1">
        <v>22</v>
      </c>
      <c r="CK19" s="136"/>
      <c r="CL19" s="137"/>
      <c r="CM19" s="103"/>
      <c r="CN19" s="126"/>
      <c r="CO19" s="126"/>
      <c r="CP19" s="126"/>
      <c r="CQ19" s="110"/>
      <c r="CR19" s="134" t="s">
        <v>3</v>
      </c>
      <c r="CS19" s="161" t="s">
        <v>5</v>
      </c>
      <c r="CT19" s="136"/>
      <c r="CU19" s="137"/>
      <c r="CV19" s="112"/>
      <c r="CW19" s="126"/>
      <c r="CX19" s="126"/>
      <c r="CY19" s="126"/>
      <c r="CZ19" s="119"/>
      <c r="DA19" s="134" t="s">
        <v>3</v>
      </c>
      <c r="DB19" s="165" t="s">
        <v>32</v>
      </c>
      <c r="DC19" s="136"/>
      <c r="DD19" s="137"/>
      <c r="DE19" s="121"/>
      <c r="DF19" s="132"/>
      <c r="DQ19" s="57"/>
      <c r="DR19" s="57"/>
      <c r="DS19" s="48" t="s">
        <v>3</v>
      </c>
      <c r="DT19" s="49" t="s" vm="1">
        <v>22</v>
      </c>
      <c r="DU19" s="50"/>
      <c r="DV19" s="51"/>
      <c r="DW19" s="55"/>
      <c r="DX19" s="54"/>
      <c r="DY19" s="54"/>
      <c r="DZ19" s="54"/>
      <c r="EA19" s="57"/>
      <c r="EB19" s="48" t="s">
        <v>3</v>
      </c>
      <c r="EC19" s="64" t="s">
        <v>5</v>
      </c>
      <c r="ED19" s="50"/>
      <c r="EE19" s="51"/>
      <c r="EF19" s="55"/>
      <c r="EG19" s="54"/>
      <c r="EH19" s="54"/>
      <c r="EI19" s="54"/>
      <c r="EJ19" s="57"/>
      <c r="EK19" s="48" t="s">
        <v>3</v>
      </c>
      <c r="EL19" s="70" t="s">
        <v>32</v>
      </c>
      <c r="EM19" s="50"/>
      <c r="EN19" s="51"/>
      <c r="EO19" s="55"/>
      <c r="EP19" s="55"/>
      <c r="FJ19" s="129"/>
      <c r="FK19" s="101"/>
      <c r="FL19" s="134" t="s">
        <v>3</v>
      </c>
      <c r="FM19" s="135" t="s" vm="1">
        <v>22</v>
      </c>
      <c r="FN19" s="136"/>
      <c r="FO19" s="137"/>
      <c r="FP19" s="103"/>
      <c r="FQ19" s="126"/>
      <c r="FR19" s="126"/>
      <c r="FS19" s="126"/>
      <c r="FT19" s="110"/>
      <c r="FU19" s="134" t="s">
        <v>3</v>
      </c>
      <c r="FV19" s="161" t="s" vm="1">
        <v>22</v>
      </c>
      <c r="FW19" s="136"/>
      <c r="FX19" s="137"/>
      <c r="FY19" s="112"/>
      <c r="FZ19" s="126"/>
      <c r="GA19" s="126"/>
      <c r="GB19" s="126"/>
      <c r="GC19" s="119"/>
      <c r="GD19" s="134" t="s">
        <v>3</v>
      </c>
      <c r="GE19" s="165" t="s">
        <v>32</v>
      </c>
      <c r="GF19" s="136"/>
      <c r="GG19" s="137"/>
      <c r="GH19" s="121"/>
      <c r="GI19" s="132"/>
      <c r="GT19" s="57"/>
      <c r="GU19" s="57"/>
      <c r="GV19" s="48" t="s">
        <v>3</v>
      </c>
      <c r="GW19" s="49" t="s" vm="1">
        <v>22</v>
      </c>
      <c r="GX19" s="50"/>
      <c r="GY19" s="51"/>
      <c r="GZ19" s="55"/>
      <c r="HA19" s="54"/>
      <c r="HB19" s="54"/>
      <c r="HC19" s="54"/>
      <c r="HD19" s="57"/>
      <c r="HE19" s="48" t="s">
        <v>3</v>
      </c>
      <c r="HF19" s="49" t="s">
        <v>5</v>
      </c>
      <c r="HG19" s="50"/>
      <c r="HH19" s="51"/>
      <c r="HI19" s="55"/>
      <c r="HJ19" s="54"/>
      <c r="HK19" s="54"/>
      <c r="HL19" s="54"/>
      <c r="HM19" s="57"/>
      <c r="HN19" s="48" t="s">
        <v>3</v>
      </c>
      <c r="HO19" s="70" t="s">
        <v>32</v>
      </c>
      <c r="HP19" s="50"/>
      <c r="HQ19" s="51"/>
      <c r="HR19" s="55"/>
      <c r="HS19" s="55"/>
    </row>
    <row r="20" spans="4:252" x14ac:dyDescent="0.25">
      <c r="D20" s="129"/>
      <c r="E20" s="101"/>
      <c r="F20" s="138" t="s">
        <v>9</v>
      </c>
      <c r="G20" s="139" t="s" vm="3">
        <v>22</v>
      </c>
      <c r="H20" s="140"/>
      <c r="I20" s="141"/>
      <c r="J20" s="103"/>
      <c r="K20" s="126"/>
      <c r="L20" s="126"/>
      <c r="M20" s="126"/>
      <c r="N20" s="110"/>
      <c r="O20" s="138" t="s">
        <v>9</v>
      </c>
      <c r="P20" s="152" t="s" vm="6">
        <v>4</v>
      </c>
      <c r="Q20" s="140"/>
      <c r="R20" s="141"/>
      <c r="S20" s="112"/>
      <c r="T20" s="126"/>
      <c r="U20" s="126"/>
      <c r="V20" s="126"/>
      <c r="W20" s="119"/>
      <c r="X20" s="138" t="s">
        <v>9</v>
      </c>
      <c r="Y20" s="166" t="s">
        <v>32</v>
      </c>
      <c r="Z20" s="140"/>
      <c r="AA20" s="141"/>
      <c r="AB20" s="121"/>
      <c r="AC20" s="132"/>
      <c r="AN20" s="57"/>
      <c r="AO20" s="57"/>
      <c r="AP20" s="52" t="s">
        <v>9</v>
      </c>
      <c r="AQ20" s="53" t="s" vm="3">
        <v>22</v>
      </c>
      <c r="AR20" s="54"/>
      <c r="AS20" s="55"/>
      <c r="AT20" s="55"/>
      <c r="AU20" s="54"/>
      <c r="AV20" s="54"/>
      <c r="AW20" s="54"/>
      <c r="AX20" s="57"/>
      <c r="AY20" s="52" t="s">
        <v>9</v>
      </c>
      <c r="AZ20" s="65" t="s" vm="6">
        <v>4</v>
      </c>
      <c r="BA20" s="54"/>
      <c r="BB20" s="55"/>
      <c r="BC20" s="55"/>
      <c r="BD20" s="54"/>
      <c r="BE20" s="54"/>
      <c r="BF20" s="54"/>
      <c r="BG20" s="57"/>
      <c r="BH20" s="52" t="s">
        <v>9</v>
      </c>
      <c r="BI20" s="71" t="s">
        <v>32</v>
      </c>
      <c r="BJ20" s="54"/>
      <c r="BK20" s="55"/>
      <c r="BL20" s="55"/>
      <c r="BM20" s="55"/>
      <c r="CG20" s="129"/>
      <c r="CH20" s="101"/>
      <c r="CI20" s="138" t="s">
        <v>9</v>
      </c>
      <c r="CJ20" s="139" t="s" vm="3">
        <v>22</v>
      </c>
      <c r="CK20" s="140"/>
      <c r="CL20" s="141"/>
      <c r="CM20" s="103"/>
      <c r="CN20" s="126"/>
      <c r="CO20" s="126"/>
      <c r="CP20" s="126"/>
      <c r="CQ20" s="110"/>
      <c r="CR20" s="138" t="s">
        <v>9</v>
      </c>
      <c r="CS20" s="152" t="s">
        <v>5</v>
      </c>
      <c r="CT20" s="140"/>
      <c r="CU20" s="141"/>
      <c r="CV20" s="112"/>
      <c r="CW20" s="126"/>
      <c r="CX20" s="126"/>
      <c r="CY20" s="126"/>
      <c r="CZ20" s="119"/>
      <c r="DA20" s="138" t="s">
        <v>9</v>
      </c>
      <c r="DB20" s="166" t="s">
        <v>32</v>
      </c>
      <c r="DC20" s="140"/>
      <c r="DD20" s="141"/>
      <c r="DE20" s="121"/>
      <c r="DF20" s="132"/>
      <c r="DQ20" s="57"/>
      <c r="DR20" s="57"/>
      <c r="DS20" s="52" t="s">
        <v>9</v>
      </c>
      <c r="DT20" s="53" t="s" vm="3">
        <v>22</v>
      </c>
      <c r="DU20" s="54"/>
      <c r="DV20" s="55"/>
      <c r="DW20" s="55"/>
      <c r="DX20" s="54"/>
      <c r="DY20" s="54"/>
      <c r="DZ20" s="54"/>
      <c r="EA20" s="57"/>
      <c r="EB20" s="52" t="s">
        <v>9</v>
      </c>
      <c r="EC20" s="65" t="s">
        <v>5</v>
      </c>
      <c r="ED20" s="54"/>
      <c r="EE20" s="55"/>
      <c r="EF20" s="55"/>
      <c r="EG20" s="54"/>
      <c r="EH20" s="54"/>
      <c r="EI20" s="54"/>
      <c r="EJ20" s="57"/>
      <c r="EK20" s="52" t="s">
        <v>9</v>
      </c>
      <c r="EL20" s="71" t="s">
        <v>32</v>
      </c>
      <c r="EM20" s="54"/>
      <c r="EN20" s="55"/>
      <c r="EO20" s="55"/>
      <c r="EP20" s="55"/>
      <c r="FJ20" s="129"/>
      <c r="FK20" s="101"/>
      <c r="FL20" s="138" t="s">
        <v>9</v>
      </c>
      <c r="FM20" s="139" t="s" vm="3">
        <v>22</v>
      </c>
      <c r="FN20" s="140"/>
      <c r="FO20" s="141"/>
      <c r="FP20" s="103"/>
      <c r="FQ20" s="126"/>
      <c r="FR20" s="126"/>
      <c r="FS20" s="126"/>
      <c r="FT20" s="110"/>
      <c r="FU20" s="138" t="s">
        <v>9</v>
      </c>
      <c r="FV20" s="152" t="s" vm="3">
        <v>22</v>
      </c>
      <c r="FW20" s="140"/>
      <c r="FX20" s="141"/>
      <c r="FY20" s="112"/>
      <c r="FZ20" s="126"/>
      <c r="GA20" s="126"/>
      <c r="GB20" s="126"/>
      <c r="GC20" s="119"/>
      <c r="GD20" s="138" t="s">
        <v>9</v>
      </c>
      <c r="GE20" s="166" t="s">
        <v>32</v>
      </c>
      <c r="GF20" s="140"/>
      <c r="GG20" s="141"/>
      <c r="GH20" s="121"/>
      <c r="GI20" s="132"/>
      <c r="GT20" s="57"/>
      <c r="GU20" s="57"/>
      <c r="GV20" s="52" t="s">
        <v>9</v>
      </c>
      <c r="GW20" s="53" t="s" vm="3">
        <v>22</v>
      </c>
      <c r="GX20" s="54"/>
      <c r="GY20" s="55"/>
      <c r="GZ20" s="55"/>
      <c r="HA20" s="54"/>
      <c r="HB20" s="54"/>
      <c r="HC20" s="54"/>
      <c r="HD20" s="57"/>
      <c r="HE20" s="52" t="s">
        <v>9</v>
      </c>
      <c r="HF20" s="53" t="s">
        <v>5</v>
      </c>
      <c r="HG20" s="54"/>
      <c r="HH20" s="55"/>
      <c r="HI20" s="55"/>
      <c r="HJ20" s="54"/>
      <c r="HK20" s="54"/>
      <c r="HL20" s="54"/>
      <c r="HM20" s="57"/>
      <c r="HN20" s="52" t="s">
        <v>9</v>
      </c>
      <c r="HO20" s="71" t="s">
        <v>32</v>
      </c>
      <c r="HP20" s="54"/>
      <c r="HQ20" s="55"/>
      <c r="HR20" s="55"/>
      <c r="HS20" s="55"/>
    </row>
    <row r="21" spans="4:252" x14ac:dyDescent="0.25">
      <c r="D21" s="129"/>
      <c r="E21" s="101"/>
      <c r="F21" s="138" t="s">
        <v>0</v>
      </c>
      <c r="G21" s="152" t="s" vm="7">
        <v>4</v>
      </c>
      <c r="H21" s="140"/>
      <c r="I21" s="141"/>
      <c r="J21" s="103"/>
      <c r="K21" s="126"/>
      <c r="L21" s="126"/>
      <c r="M21" s="126"/>
      <c r="N21" s="110"/>
      <c r="O21" s="138" t="s">
        <v>0</v>
      </c>
      <c r="P21" s="163" t="s" vm="4">
        <v>22</v>
      </c>
      <c r="Q21" s="140"/>
      <c r="R21" s="141"/>
      <c r="S21" s="112"/>
      <c r="T21" s="126"/>
      <c r="U21" s="126"/>
      <c r="V21" s="126"/>
      <c r="W21" s="119"/>
      <c r="X21" s="138" t="s">
        <v>0</v>
      </c>
      <c r="Y21" s="166" t="s">
        <v>32</v>
      </c>
      <c r="Z21" s="140"/>
      <c r="AA21" s="141"/>
      <c r="AB21" s="121"/>
      <c r="AC21" s="132"/>
      <c r="AN21" s="57"/>
      <c r="AO21" s="57"/>
      <c r="AP21" s="52" t="s">
        <v>0</v>
      </c>
      <c r="AQ21" s="65" t="s" vm="7">
        <v>4</v>
      </c>
      <c r="AR21" s="54"/>
      <c r="AS21" s="55"/>
      <c r="AT21" s="55"/>
      <c r="AU21" s="54"/>
      <c r="AV21" s="54"/>
      <c r="AW21" s="54"/>
      <c r="AX21" s="57"/>
      <c r="AY21" s="52" t="s">
        <v>0</v>
      </c>
      <c r="AZ21" s="77" t="s" vm="4">
        <v>22</v>
      </c>
      <c r="BA21" s="54"/>
      <c r="BB21" s="55"/>
      <c r="BC21" s="55"/>
      <c r="BD21" s="54"/>
      <c r="BE21" s="54"/>
      <c r="BF21" s="54"/>
      <c r="BG21" s="57"/>
      <c r="BH21" s="52" t="s">
        <v>0</v>
      </c>
      <c r="BI21" s="71" t="s">
        <v>32</v>
      </c>
      <c r="BJ21" s="54"/>
      <c r="BK21" s="55"/>
      <c r="BL21" s="55"/>
      <c r="BM21" s="55"/>
      <c r="CG21" s="129"/>
      <c r="CH21" s="101"/>
      <c r="CI21" s="138" t="s">
        <v>0</v>
      </c>
      <c r="CJ21" s="152" t="s" vm="7">
        <v>4</v>
      </c>
      <c r="CK21" s="140"/>
      <c r="CL21" s="141"/>
      <c r="CM21" s="103"/>
      <c r="CN21" s="126"/>
      <c r="CO21" s="126"/>
      <c r="CP21" s="126"/>
      <c r="CQ21" s="110"/>
      <c r="CR21" s="138" t="s">
        <v>0</v>
      </c>
      <c r="CS21" s="163" t="s" vm="4">
        <v>22</v>
      </c>
      <c r="CT21" s="140"/>
      <c r="CU21" s="141"/>
      <c r="CV21" s="112"/>
      <c r="CW21" s="126"/>
      <c r="CX21" s="126"/>
      <c r="CY21" s="126"/>
      <c r="CZ21" s="119"/>
      <c r="DA21" s="138" t="s">
        <v>0</v>
      </c>
      <c r="DB21" s="166" t="s">
        <v>32</v>
      </c>
      <c r="DC21" s="140"/>
      <c r="DD21" s="141"/>
      <c r="DE21" s="121"/>
      <c r="DF21" s="132"/>
      <c r="DQ21" s="57"/>
      <c r="DR21" s="57"/>
      <c r="DS21" s="52" t="s">
        <v>0</v>
      </c>
      <c r="DT21" s="65" t="s" vm="7">
        <v>4</v>
      </c>
      <c r="DU21" s="54"/>
      <c r="DV21" s="55"/>
      <c r="DW21" s="55"/>
      <c r="DX21" s="54"/>
      <c r="DY21" s="54"/>
      <c r="DZ21" s="54"/>
      <c r="EA21" s="57"/>
      <c r="EB21" s="52" t="s">
        <v>0</v>
      </c>
      <c r="EC21" s="77" t="s" vm="4">
        <v>22</v>
      </c>
      <c r="ED21" s="54"/>
      <c r="EE21" s="55"/>
      <c r="EF21" s="55"/>
      <c r="EG21" s="54"/>
      <c r="EH21" s="54"/>
      <c r="EI21" s="54"/>
      <c r="EJ21" s="57"/>
      <c r="EK21" s="52" t="s">
        <v>0</v>
      </c>
      <c r="EL21" s="71" t="s">
        <v>32</v>
      </c>
      <c r="EM21" s="54"/>
      <c r="EN21" s="55"/>
      <c r="EO21" s="55"/>
      <c r="EP21" s="55"/>
      <c r="FJ21" s="129"/>
      <c r="FK21" s="101"/>
      <c r="FL21" s="138" t="s">
        <v>0</v>
      </c>
      <c r="FM21" s="152" t="s" vm="7">
        <v>4</v>
      </c>
      <c r="FN21" s="140"/>
      <c r="FO21" s="141"/>
      <c r="FP21" s="103"/>
      <c r="FQ21" s="126"/>
      <c r="FR21" s="126"/>
      <c r="FS21" s="126"/>
      <c r="FT21" s="110"/>
      <c r="FU21" s="138" t="s">
        <v>0</v>
      </c>
      <c r="FV21" s="163" t="s">
        <v>5</v>
      </c>
      <c r="FW21" s="140"/>
      <c r="FX21" s="141"/>
      <c r="FY21" s="112"/>
      <c r="FZ21" s="126"/>
      <c r="GA21" s="126"/>
      <c r="GB21" s="126"/>
      <c r="GC21" s="119"/>
      <c r="GD21" s="138" t="s">
        <v>0</v>
      </c>
      <c r="GE21" s="166" t="s">
        <v>32</v>
      </c>
      <c r="GF21" s="140"/>
      <c r="GG21" s="141"/>
      <c r="GH21" s="121"/>
      <c r="GI21" s="132"/>
      <c r="GT21" s="57"/>
      <c r="GU21" s="57"/>
      <c r="GV21" s="52" t="s">
        <v>0</v>
      </c>
      <c r="GW21" s="65" t="s" vm="7">
        <v>4</v>
      </c>
      <c r="GX21" s="54"/>
      <c r="GY21" s="55"/>
      <c r="GZ21" s="55"/>
      <c r="HA21" s="54"/>
      <c r="HB21" s="54"/>
      <c r="HC21" s="54"/>
      <c r="HD21" s="57"/>
      <c r="HE21" s="52" t="s">
        <v>0</v>
      </c>
      <c r="HF21" s="65" t="s" vm="4">
        <v>22</v>
      </c>
      <c r="HG21" s="54"/>
      <c r="HH21" s="55"/>
      <c r="HI21" s="55"/>
      <c r="HJ21" s="54"/>
      <c r="HK21" s="54"/>
      <c r="HL21" s="54"/>
      <c r="HM21" s="57"/>
      <c r="HN21" s="52" t="s">
        <v>0</v>
      </c>
      <c r="HO21" s="71" t="s">
        <v>32</v>
      </c>
      <c r="HP21" s="54"/>
      <c r="HQ21" s="55"/>
      <c r="HR21" s="55"/>
      <c r="HS21" s="55"/>
    </row>
    <row r="22" spans="4:252" x14ac:dyDescent="0.25">
      <c r="D22" s="129"/>
      <c r="E22" s="101"/>
      <c r="F22" s="142" t="s">
        <v>1</v>
      </c>
      <c r="G22" s="153" t="s" vm="5">
        <v>22</v>
      </c>
      <c r="H22" s="140"/>
      <c r="I22" s="141"/>
      <c r="J22" s="103"/>
      <c r="K22" s="126"/>
      <c r="L22" s="126"/>
      <c r="M22" s="126"/>
      <c r="N22" s="110"/>
      <c r="O22" s="142" t="s">
        <v>1</v>
      </c>
      <c r="P22" s="154" t="s" vm="8">
        <v>4</v>
      </c>
      <c r="Q22" s="140"/>
      <c r="R22" s="141"/>
      <c r="S22" s="112"/>
      <c r="T22" s="126"/>
      <c r="U22" s="126"/>
      <c r="V22" s="126"/>
      <c r="W22" s="119"/>
      <c r="X22" s="142" t="s">
        <v>1</v>
      </c>
      <c r="Y22" s="166" t="s">
        <v>32</v>
      </c>
      <c r="Z22" s="140"/>
      <c r="AA22" s="141"/>
      <c r="AB22" s="121"/>
      <c r="AC22" s="132"/>
      <c r="AG22" t="s">
        <v>71</v>
      </c>
      <c r="AH22" s="7">
        <f>AH23-AH26</f>
        <v>271.81818181818198</v>
      </c>
      <c r="AI22" s="1">
        <f>AI23-AI26</f>
        <v>2415.8181818181765</v>
      </c>
      <c r="AJ22" s="1">
        <f>AJ23-AJ26</f>
        <v>992.27272727272725</v>
      </c>
      <c r="AN22" s="57"/>
      <c r="AO22" s="57"/>
      <c r="AP22" s="56" t="s">
        <v>1</v>
      </c>
      <c r="AQ22" s="26" t="s" vm="5">
        <v>22</v>
      </c>
      <c r="AR22" s="54"/>
      <c r="AS22" s="55"/>
      <c r="AT22" s="55"/>
      <c r="AU22" s="54"/>
      <c r="AV22" s="54"/>
      <c r="AW22" s="54"/>
      <c r="AX22" s="57"/>
      <c r="AY22" s="56" t="s">
        <v>1</v>
      </c>
      <c r="AZ22" s="22" t="s" vm="8">
        <v>4</v>
      </c>
      <c r="BA22" s="54"/>
      <c r="BB22" s="55"/>
      <c r="BC22" s="55"/>
      <c r="BD22" s="54"/>
      <c r="BE22" s="54"/>
      <c r="BF22" s="54"/>
      <c r="BG22" s="57"/>
      <c r="BH22" s="56" t="s">
        <v>1</v>
      </c>
      <c r="BI22" s="71" t="s">
        <v>32</v>
      </c>
      <c r="BJ22" s="54"/>
      <c r="BK22" s="55"/>
      <c r="BL22" s="55"/>
      <c r="BM22" s="55"/>
      <c r="BQ22" t="s">
        <v>71</v>
      </c>
      <c r="BR22" s="7">
        <f>BR23-BR26</f>
        <v>142.42121212121492</v>
      </c>
      <c r="BS22" s="1">
        <f>BS23-BS26</f>
        <v>2415.8181818181765</v>
      </c>
      <c r="BT22" s="1">
        <f>BT23-BT26</f>
        <v>992.27272727272725</v>
      </c>
      <c r="CG22" s="129"/>
      <c r="CH22" s="101"/>
      <c r="CI22" s="142" t="s">
        <v>1</v>
      </c>
      <c r="CJ22" s="153" t="s" vm="5">
        <v>22</v>
      </c>
      <c r="CK22" s="140"/>
      <c r="CL22" s="141"/>
      <c r="CM22" s="103"/>
      <c r="CN22" s="126"/>
      <c r="CO22" s="126"/>
      <c r="CP22" s="126"/>
      <c r="CQ22" s="110"/>
      <c r="CR22" s="142" t="s">
        <v>1</v>
      </c>
      <c r="CS22" s="154" t="s">
        <v>5</v>
      </c>
      <c r="CT22" s="140"/>
      <c r="CU22" s="141"/>
      <c r="CV22" s="112"/>
      <c r="CW22" s="126"/>
      <c r="CX22" s="126"/>
      <c r="CY22" s="126"/>
      <c r="CZ22" s="119"/>
      <c r="DA22" s="142" t="s">
        <v>1</v>
      </c>
      <c r="DB22" s="166" t="s">
        <v>32</v>
      </c>
      <c r="DC22" s="140"/>
      <c r="DD22" s="141"/>
      <c r="DE22" s="121"/>
      <c r="DF22" s="132"/>
      <c r="DJ22" t="s">
        <v>71</v>
      </c>
      <c r="DK22" s="7">
        <f>DK23-DK26</f>
        <v>0</v>
      </c>
      <c r="DL22" s="1">
        <f>DL23-DL26</f>
        <v>0</v>
      </c>
      <c r="DM22" s="1">
        <f>DM23-DM26</f>
        <v>0</v>
      </c>
      <c r="DQ22" s="57"/>
      <c r="DR22" s="57"/>
      <c r="DS22" s="56" t="s">
        <v>1</v>
      </c>
      <c r="DT22" s="26" t="s" vm="5">
        <v>22</v>
      </c>
      <c r="DU22" s="54"/>
      <c r="DV22" s="55"/>
      <c r="DW22" s="55"/>
      <c r="DX22" s="54"/>
      <c r="DY22" s="54"/>
      <c r="DZ22" s="54"/>
      <c r="EA22" s="57"/>
      <c r="EB22" s="56" t="s">
        <v>1</v>
      </c>
      <c r="EC22" s="22" t="s">
        <v>5</v>
      </c>
      <c r="ED22" s="54"/>
      <c r="EE22" s="55"/>
      <c r="EF22" s="55"/>
      <c r="EG22" s="54"/>
      <c r="EH22" s="54"/>
      <c r="EI22" s="54"/>
      <c r="EJ22" s="57"/>
      <c r="EK22" s="56" t="s">
        <v>1</v>
      </c>
      <c r="EL22" s="71" t="s">
        <v>32</v>
      </c>
      <c r="EM22" s="54"/>
      <c r="EN22" s="55"/>
      <c r="EO22" s="55"/>
      <c r="EP22" s="55"/>
      <c r="ET22" t="s">
        <v>71</v>
      </c>
      <c r="EU22" s="7">
        <f>EU23-EU26</f>
        <v>51.329292929294752</v>
      </c>
      <c r="EV22" s="1">
        <f>EV23-EV26</f>
        <v>2415.8181818181765</v>
      </c>
      <c r="EW22" s="1">
        <f>EW23-EW26</f>
        <v>992.27272727272725</v>
      </c>
      <c r="FJ22" s="129"/>
      <c r="FK22" s="101"/>
      <c r="FL22" s="142" t="s">
        <v>1</v>
      </c>
      <c r="FM22" s="153" t="s" vm="5">
        <v>22</v>
      </c>
      <c r="FN22" s="140"/>
      <c r="FO22" s="141"/>
      <c r="FP22" s="103"/>
      <c r="FQ22" s="126"/>
      <c r="FR22" s="126"/>
      <c r="FS22" s="126"/>
      <c r="FT22" s="110"/>
      <c r="FU22" s="142" t="s">
        <v>1</v>
      </c>
      <c r="FV22" s="154" t="s" vm="5">
        <v>22</v>
      </c>
      <c r="FW22" s="140"/>
      <c r="FX22" s="141"/>
      <c r="FY22" s="112"/>
      <c r="FZ22" s="126"/>
      <c r="GA22" s="126"/>
      <c r="GB22" s="126"/>
      <c r="GC22" s="119"/>
      <c r="GD22" s="142" t="s">
        <v>1</v>
      </c>
      <c r="GE22" s="166" t="s">
        <v>32</v>
      </c>
      <c r="GF22" s="140"/>
      <c r="GG22" s="141"/>
      <c r="GH22" s="121"/>
      <c r="GI22" s="132"/>
      <c r="GM22" t="s">
        <v>71</v>
      </c>
      <c r="GN22" s="7">
        <f>GN23-GN26</f>
        <v>271.81818181818198</v>
      </c>
      <c r="GO22" s="1">
        <f>GO23-GO26</f>
        <v>2415.8181818181765</v>
      </c>
      <c r="GP22" s="1">
        <f>GP23-GP26</f>
        <v>992.27272727272725</v>
      </c>
      <c r="GT22" s="57"/>
      <c r="GU22" s="57"/>
      <c r="GV22" s="56" t="s">
        <v>1</v>
      </c>
      <c r="GW22" s="26" t="s" vm="5">
        <v>22</v>
      </c>
      <c r="GX22" s="54"/>
      <c r="GY22" s="55"/>
      <c r="GZ22" s="55"/>
      <c r="HA22" s="54"/>
      <c r="HB22" s="54"/>
      <c r="HC22" s="54"/>
      <c r="HD22" s="57"/>
      <c r="HE22" s="56" t="s">
        <v>1</v>
      </c>
      <c r="HF22" s="26" t="s">
        <v>5</v>
      </c>
      <c r="HG22" s="54"/>
      <c r="HH22" s="55"/>
      <c r="HI22" s="55"/>
      <c r="HJ22" s="54"/>
      <c r="HK22" s="54"/>
      <c r="HL22" s="54"/>
      <c r="HM22" s="57"/>
      <c r="HN22" s="56" t="s">
        <v>1</v>
      </c>
      <c r="HO22" s="71" t="s">
        <v>32</v>
      </c>
      <c r="HP22" s="54"/>
      <c r="HQ22" s="55"/>
      <c r="HR22" s="55"/>
      <c r="HS22" s="55"/>
      <c r="HW22" t="s">
        <v>71</v>
      </c>
      <c r="HX22" s="7">
        <f>HX23-HX26</f>
        <v>67.81688311688049</v>
      </c>
      <c r="HY22" s="1">
        <f>HY23-HY26</f>
        <v>2415.8181818181765</v>
      </c>
      <c r="HZ22" s="1">
        <f>HZ23-HZ26</f>
        <v>992.27272727272725</v>
      </c>
    </row>
    <row r="23" spans="4:252" x14ac:dyDescent="0.25">
      <c r="D23" s="129"/>
      <c r="E23" s="101"/>
      <c r="F23" s="144"/>
      <c r="G23" s="140"/>
      <c r="H23" s="140"/>
      <c r="I23" s="141"/>
      <c r="J23" s="103"/>
      <c r="K23" s="126"/>
      <c r="L23" s="126"/>
      <c r="M23" s="126"/>
      <c r="N23" s="110"/>
      <c r="O23" s="144"/>
      <c r="P23" s="140"/>
      <c r="Q23" s="140"/>
      <c r="R23" s="141"/>
      <c r="S23" s="112"/>
      <c r="T23" s="126"/>
      <c r="U23" s="126"/>
      <c r="V23" s="126"/>
      <c r="W23" s="119"/>
      <c r="X23" s="144"/>
      <c r="Y23" s="140"/>
      <c r="Z23" s="140"/>
      <c r="AA23" s="141"/>
      <c r="AB23" s="121"/>
      <c r="AC23" s="132"/>
      <c r="AG23" t="s">
        <v>50</v>
      </c>
      <c r="AH23" s="7">
        <f>MAX(G25,P25)</f>
        <v>11664</v>
      </c>
      <c r="AI23" s="1">
        <f>MAX(H25,Q25)</f>
        <v>71397</v>
      </c>
      <c r="AJ23" s="1">
        <f>MAX(I25,R25)</f>
        <v>1026.2727272727273</v>
      </c>
      <c r="AN23" s="57"/>
      <c r="AO23" s="57"/>
      <c r="AP23" s="57"/>
      <c r="AQ23" s="54"/>
      <c r="AR23" s="54"/>
      <c r="AS23" s="55"/>
      <c r="AT23" s="55"/>
      <c r="AU23" s="54"/>
      <c r="AV23" s="54"/>
      <c r="AW23" s="54"/>
      <c r="AX23" s="57"/>
      <c r="AY23" s="57"/>
      <c r="AZ23" s="54"/>
      <c r="BA23" s="54"/>
      <c r="BB23" s="55"/>
      <c r="BC23" s="55"/>
      <c r="BD23" s="54"/>
      <c r="BE23" s="54"/>
      <c r="BF23" s="54"/>
      <c r="BG23" s="57"/>
      <c r="BH23" s="57"/>
      <c r="BI23" s="54"/>
      <c r="BJ23" s="54"/>
      <c r="BK23" s="55"/>
      <c r="BL23" s="55"/>
      <c r="BM23" s="55"/>
      <c r="BQ23" t="s">
        <v>50</v>
      </c>
      <c r="BR23" s="7">
        <f>MAX(AQ25,AZ25)</f>
        <v>11498.633333333335</v>
      </c>
      <c r="BS23" s="1">
        <f>MAX(AR25,BA25)</f>
        <v>71397</v>
      </c>
      <c r="BT23" s="1">
        <f>MAX(AS25,BB25)</f>
        <v>1026.2727272727273</v>
      </c>
      <c r="CA23" s="7"/>
      <c r="CB23" s="1"/>
      <c r="CC23" s="1"/>
      <c r="CG23" s="129"/>
      <c r="CH23" s="101"/>
      <c r="CI23" s="144"/>
      <c r="CJ23" s="140"/>
      <c r="CK23" s="140"/>
      <c r="CL23" s="141"/>
      <c r="CM23" s="103"/>
      <c r="CN23" s="126"/>
      <c r="CO23" s="126"/>
      <c r="CP23" s="126"/>
      <c r="CQ23" s="110"/>
      <c r="CR23" s="144"/>
      <c r="CS23" s="140"/>
      <c r="CT23" s="140"/>
      <c r="CU23" s="141"/>
      <c r="CV23" s="112"/>
      <c r="CW23" s="126"/>
      <c r="CX23" s="126"/>
      <c r="CY23" s="126"/>
      <c r="CZ23" s="119"/>
      <c r="DA23" s="144"/>
      <c r="DB23" s="140"/>
      <c r="DC23" s="140"/>
      <c r="DD23" s="141"/>
      <c r="DE23" s="121"/>
      <c r="DF23" s="132"/>
      <c r="DJ23" t="s">
        <v>50</v>
      </c>
      <c r="DK23" s="7">
        <f>MAX(CJ25,CS25)</f>
        <v>11392.181818181818</v>
      </c>
      <c r="DL23" s="1">
        <f>MAX(CK25,CT25)</f>
        <v>68981.181818181823</v>
      </c>
      <c r="DM23" s="1">
        <f>MAX(CL25,CU25)</f>
        <v>1026.2727272727273</v>
      </c>
      <c r="DQ23" s="57"/>
      <c r="DR23" s="57"/>
      <c r="DS23" s="57"/>
      <c r="DT23" s="54"/>
      <c r="DU23" s="54"/>
      <c r="DV23" s="55"/>
      <c r="DW23" s="55"/>
      <c r="DX23" s="54"/>
      <c r="DY23" s="54"/>
      <c r="DZ23" s="54"/>
      <c r="EA23" s="57"/>
      <c r="EB23" s="57"/>
      <c r="EC23" s="54"/>
      <c r="ED23" s="54"/>
      <c r="EE23" s="55"/>
      <c r="EF23" s="55"/>
      <c r="EG23" s="54"/>
      <c r="EH23" s="54"/>
      <c r="EI23" s="54"/>
      <c r="EJ23" s="57"/>
      <c r="EK23" s="57"/>
      <c r="EL23" s="54"/>
      <c r="EM23" s="54"/>
      <c r="EN23" s="55"/>
      <c r="EO23" s="55"/>
      <c r="EP23" s="55"/>
      <c r="ET23" t="s">
        <v>50</v>
      </c>
      <c r="EU23" s="7">
        <f>MAX(DT25,EC25)</f>
        <v>11443.511111111113</v>
      </c>
      <c r="EV23" s="1">
        <f>MAX(DU25,ED25)</f>
        <v>71397</v>
      </c>
      <c r="EW23" s="1">
        <f>MAX(DV25,EE25)</f>
        <v>1026.2727272727273</v>
      </c>
      <c r="FD23" s="7"/>
      <c r="FE23" s="1"/>
      <c r="FF23" s="1"/>
      <c r="FJ23" s="129"/>
      <c r="FK23" s="101"/>
      <c r="FL23" s="144"/>
      <c r="FM23" s="140"/>
      <c r="FN23" s="140"/>
      <c r="FO23" s="141"/>
      <c r="FP23" s="103"/>
      <c r="FQ23" s="126"/>
      <c r="FR23" s="126"/>
      <c r="FS23" s="126"/>
      <c r="FT23" s="110"/>
      <c r="FU23" s="144"/>
      <c r="FV23" s="140"/>
      <c r="FW23" s="140"/>
      <c r="FX23" s="141"/>
      <c r="FY23" s="112"/>
      <c r="FZ23" s="126"/>
      <c r="GA23" s="126"/>
      <c r="GB23" s="126"/>
      <c r="GC23" s="119"/>
      <c r="GD23" s="144"/>
      <c r="GE23" s="140"/>
      <c r="GF23" s="140"/>
      <c r="GG23" s="141"/>
      <c r="GH23" s="121"/>
      <c r="GI23" s="132"/>
      <c r="GM23" t="s">
        <v>50</v>
      </c>
      <c r="GN23" s="7">
        <f>MAX(FM25,FV25)</f>
        <v>11664</v>
      </c>
      <c r="GO23" s="1">
        <f>MAX(FN25,FW25)</f>
        <v>71397</v>
      </c>
      <c r="GP23" s="1">
        <f>MAX(FO25,FX25)</f>
        <v>1026.2727272727273</v>
      </c>
      <c r="GT23" s="57"/>
      <c r="GU23" s="57"/>
      <c r="GV23" s="57"/>
      <c r="GW23" s="54"/>
      <c r="GX23" s="54"/>
      <c r="GY23" s="55"/>
      <c r="GZ23" s="55"/>
      <c r="HA23" s="54"/>
      <c r="HB23" s="54"/>
      <c r="HC23" s="54"/>
      <c r="HD23" s="57"/>
      <c r="HE23" s="57"/>
      <c r="HF23" s="54"/>
      <c r="HG23" s="54"/>
      <c r="HH23" s="55"/>
      <c r="HI23" s="55"/>
      <c r="HJ23" s="54"/>
      <c r="HK23" s="54"/>
      <c r="HL23" s="54"/>
      <c r="HM23" s="57"/>
      <c r="HN23" s="57"/>
      <c r="HO23" s="54"/>
      <c r="HP23" s="54"/>
      <c r="HQ23" s="55"/>
      <c r="HR23" s="55"/>
      <c r="HS23" s="55"/>
      <c r="HW23" t="s">
        <v>50</v>
      </c>
      <c r="HX23" s="7">
        <f>MAX(GW25,HF25)</f>
        <v>11566.450216450216</v>
      </c>
      <c r="HY23" s="1">
        <f>MAX(GX25,HG25)</f>
        <v>71397</v>
      </c>
      <c r="HZ23" s="1">
        <f>MAX(GY25,HH25)</f>
        <v>1026.2727272727273</v>
      </c>
      <c r="IG23" s="7"/>
      <c r="IH23" s="1"/>
      <c r="II23" s="1"/>
      <c r="IP23" s="7"/>
      <c r="IQ23" s="1"/>
      <c r="IR23" s="1"/>
    </row>
    <row r="24" spans="4:252" x14ac:dyDescent="0.25">
      <c r="D24" s="129"/>
      <c r="E24" s="101"/>
      <c r="F24" s="145"/>
      <c r="G24" s="146" t="s">
        <v>6</v>
      </c>
      <c r="H24" s="146" t="s">
        <v>7</v>
      </c>
      <c r="I24" s="147" t="s">
        <v>2</v>
      </c>
      <c r="J24" s="103"/>
      <c r="K24" s="126"/>
      <c r="L24" s="126"/>
      <c r="M24" s="126"/>
      <c r="N24" s="110"/>
      <c r="O24" s="145"/>
      <c r="P24" s="146" t="s">
        <v>6</v>
      </c>
      <c r="Q24" s="146" t="s">
        <v>7</v>
      </c>
      <c r="R24" s="147" t="s">
        <v>2</v>
      </c>
      <c r="S24" s="112"/>
      <c r="T24" s="126"/>
      <c r="U24" s="126"/>
      <c r="V24" s="126"/>
      <c r="W24" s="119"/>
      <c r="X24" s="145"/>
      <c r="Y24" s="146" t="s">
        <v>6</v>
      </c>
      <c r="Z24" s="146" t="s">
        <v>7</v>
      </c>
      <c r="AA24" s="147" t="s">
        <v>2</v>
      </c>
      <c r="AB24" s="121"/>
      <c r="AC24" s="132"/>
      <c r="AG24" t="s">
        <v>70</v>
      </c>
      <c r="AH24" s="7">
        <f>MEDIAN(G25,P25)</f>
        <v>11528.090909090908</v>
      </c>
      <c r="AI24" s="1">
        <f>MEDIAN(H25,Q25)</f>
        <v>70189.090909090912</v>
      </c>
      <c r="AJ24" s="1">
        <f>MEDIAN(I25,R25)</f>
        <v>530.13636363636363</v>
      </c>
      <c r="AN24" s="57"/>
      <c r="AO24" s="57"/>
      <c r="AP24" s="58"/>
      <c r="AQ24" s="5" t="s">
        <v>6</v>
      </c>
      <c r="AR24" s="5" t="s">
        <v>7</v>
      </c>
      <c r="AS24" s="59" t="s">
        <v>2</v>
      </c>
      <c r="AT24" s="55"/>
      <c r="AU24" s="54"/>
      <c r="AV24" s="54"/>
      <c r="AW24" s="54"/>
      <c r="AX24" s="57"/>
      <c r="AY24" s="58"/>
      <c r="AZ24" s="5" t="s">
        <v>6</v>
      </c>
      <c r="BA24" s="5" t="s">
        <v>7</v>
      </c>
      <c r="BB24" s="59" t="s">
        <v>2</v>
      </c>
      <c r="BC24" s="55"/>
      <c r="BD24" s="54"/>
      <c r="BE24" s="54"/>
      <c r="BF24" s="54"/>
      <c r="BG24" s="57"/>
      <c r="BH24" s="58"/>
      <c r="BI24" s="5" t="s">
        <v>6</v>
      </c>
      <c r="BJ24" s="5" t="s">
        <v>7</v>
      </c>
      <c r="BK24" s="59" t="s">
        <v>2</v>
      </c>
      <c r="BL24" s="55"/>
      <c r="BM24" s="55"/>
      <c r="BQ24" t="s">
        <v>70</v>
      </c>
      <c r="BR24" s="7">
        <f>MEDIAN(AQ25,AZ25)</f>
        <v>11427.422727272728</v>
      </c>
      <c r="BS24" s="1">
        <f>MEDIAN(AR25,BA25)</f>
        <v>70189.090909090912</v>
      </c>
      <c r="BT24" s="1">
        <f>MEDIAN(AS25,BB25)</f>
        <v>530.13636363636363</v>
      </c>
      <c r="CA24" s="7"/>
      <c r="CB24" s="1"/>
      <c r="CC24" s="1"/>
      <c r="CG24" s="129"/>
      <c r="CH24" s="101"/>
      <c r="CI24" s="145"/>
      <c r="CJ24" s="146" t="s">
        <v>6</v>
      </c>
      <c r="CK24" s="146" t="s">
        <v>7</v>
      </c>
      <c r="CL24" s="147" t="s">
        <v>2</v>
      </c>
      <c r="CM24" s="103"/>
      <c r="CN24" s="126"/>
      <c r="CO24" s="126"/>
      <c r="CP24" s="126"/>
      <c r="CQ24" s="110"/>
      <c r="CR24" s="145"/>
      <c r="CS24" s="146" t="s">
        <v>6</v>
      </c>
      <c r="CT24" s="146" t="s">
        <v>7</v>
      </c>
      <c r="CU24" s="147" t="s">
        <v>2</v>
      </c>
      <c r="CV24" s="112"/>
      <c r="CW24" s="126"/>
      <c r="CX24" s="126"/>
      <c r="CY24" s="126"/>
      <c r="CZ24" s="119"/>
      <c r="DA24" s="145"/>
      <c r="DB24" s="146" t="s">
        <v>6</v>
      </c>
      <c r="DC24" s="146" t="s">
        <v>7</v>
      </c>
      <c r="DD24" s="147" t="s">
        <v>2</v>
      </c>
      <c r="DE24" s="121"/>
      <c r="DF24" s="132"/>
      <c r="DJ24" t="s">
        <v>70</v>
      </c>
      <c r="DK24" s="7">
        <f>MEDIAN(CJ25,CS25)</f>
        <v>11392.181818181818</v>
      </c>
      <c r="DL24" s="1">
        <f>MEDIAN(CK25,CT25)</f>
        <v>68981.181818181823</v>
      </c>
      <c r="DM24" s="1">
        <f>MEDIAN(CL25,CU25)</f>
        <v>1026.2727272727273</v>
      </c>
      <c r="DQ24" s="57"/>
      <c r="DR24" s="57"/>
      <c r="DS24" s="58"/>
      <c r="DT24" s="5" t="s">
        <v>6</v>
      </c>
      <c r="DU24" s="5" t="s">
        <v>7</v>
      </c>
      <c r="DV24" s="59" t="s">
        <v>2</v>
      </c>
      <c r="DW24" s="55"/>
      <c r="DX24" s="54"/>
      <c r="DY24" s="54"/>
      <c r="DZ24" s="54"/>
      <c r="EA24" s="57"/>
      <c r="EB24" s="58"/>
      <c r="EC24" s="5" t="s">
        <v>6</v>
      </c>
      <c r="ED24" s="5" t="s">
        <v>7</v>
      </c>
      <c r="EE24" s="59" t="s">
        <v>2</v>
      </c>
      <c r="EF24" s="55"/>
      <c r="EG24" s="54"/>
      <c r="EH24" s="54"/>
      <c r="EI24" s="54"/>
      <c r="EJ24" s="57"/>
      <c r="EK24" s="58"/>
      <c r="EL24" s="5" t="s">
        <v>6</v>
      </c>
      <c r="EM24" s="5" t="s">
        <v>7</v>
      </c>
      <c r="EN24" s="59" t="s">
        <v>2</v>
      </c>
      <c r="EO24" s="55"/>
      <c r="EP24" s="55"/>
      <c r="ET24" t="s">
        <v>70</v>
      </c>
      <c r="EU24" s="7">
        <f>MEDIAN(DT25,EC25)</f>
        <v>11417.846464646465</v>
      </c>
      <c r="EV24" s="1">
        <f>MEDIAN(DU25,ED25)</f>
        <v>70189.090909090912</v>
      </c>
      <c r="EW24" s="1">
        <f>MEDIAN(DV25,EE25)</f>
        <v>530.13636363636363</v>
      </c>
      <c r="FD24" s="7"/>
      <c r="FE24" s="1"/>
      <c r="FF24" s="1"/>
      <c r="FJ24" s="129"/>
      <c r="FK24" s="101"/>
      <c r="FL24" s="145"/>
      <c r="FM24" s="146" t="s">
        <v>6</v>
      </c>
      <c r="FN24" s="146" t="s">
        <v>7</v>
      </c>
      <c r="FO24" s="147" t="s">
        <v>2</v>
      </c>
      <c r="FP24" s="103"/>
      <c r="FQ24" s="126"/>
      <c r="FR24" s="126"/>
      <c r="FS24" s="126"/>
      <c r="FT24" s="110"/>
      <c r="FU24" s="145"/>
      <c r="FV24" s="146" t="s">
        <v>6</v>
      </c>
      <c r="FW24" s="146" t="s">
        <v>7</v>
      </c>
      <c r="FX24" s="147" t="s">
        <v>2</v>
      </c>
      <c r="FY24" s="112"/>
      <c r="FZ24" s="126"/>
      <c r="GA24" s="126"/>
      <c r="GB24" s="126"/>
      <c r="GC24" s="119"/>
      <c r="GD24" s="145"/>
      <c r="GE24" s="146" t="s">
        <v>6</v>
      </c>
      <c r="GF24" s="146" t="s">
        <v>7</v>
      </c>
      <c r="GG24" s="147" t="s">
        <v>2</v>
      </c>
      <c r="GH24" s="121"/>
      <c r="GI24" s="132"/>
      <c r="GM24" t="s">
        <v>70</v>
      </c>
      <c r="GN24" s="7">
        <f>MEDIAN(FM25,FV25)</f>
        <v>11528.090909090908</v>
      </c>
      <c r="GO24" s="1">
        <f>MEDIAN(FN25,FW25)</f>
        <v>70189.090909090912</v>
      </c>
      <c r="GP24" s="1">
        <f>MEDIAN(FO25,FX25)</f>
        <v>530.13636363636363</v>
      </c>
      <c r="GT24" s="57"/>
      <c r="GU24" s="57"/>
      <c r="GV24" s="58"/>
      <c r="GW24" s="5" t="s">
        <v>6</v>
      </c>
      <c r="GX24" s="5" t="s">
        <v>7</v>
      </c>
      <c r="GY24" s="59" t="s">
        <v>2</v>
      </c>
      <c r="GZ24" s="55"/>
      <c r="HA24" s="54"/>
      <c r="HB24" s="54"/>
      <c r="HC24" s="54"/>
      <c r="HD24" s="57"/>
      <c r="HE24" s="58"/>
      <c r="HF24" s="5" t="s">
        <v>6</v>
      </c>
      <c r="HG24" s="5" t="s">
        <v>7</v>
      </c>
      <c r="HH24" s="59" t="s">
        <v>2</v>
      </c>
      <c r="HI24" s="55"/>
      <c r="HJ24" s="54"/>
      <c r="HK24" s="54"/>
      <c r="HL24" s="54"/>
      <c r="HM24" s="57"/>
      <c r="HN24" s="58"/>
      <c r="HO24" s="5" t="s">
        <v>6</v>
      </c>
      <c r="HP24" s="5" t="s">
        <v>7</v>
      </c>
      <c r="HQ24" s="59" t="s">
        <v>2</v>
      </c>
      <c r="HR24" s="55"/>
      <c r="HS24" s="55"/>
      <c r="HW24" t="s">
        <v>70</v>
      </c>
      <c r="HX24" s="7">
        <f>MEDIAN(GW25,HF25)</f>
        <v>11532.541774891775</v>
      </c>
      <c r="HY24" s="1">
        <f>MEDIAN(GX25,HG25)</f>
        <v>70189.090909090912</v>
      </c>
      <c r="HZ24" s="1">
        <f>MEDIAN(GY25,HH25)</f>
        <v>530.13636363636363</v>
      </c>
      <c r="IG24" s="7"/>
      <c r="IH24" s="1"/>
      <c r="II24" s="1"/>
      <c r="IP24" s="7"/>
      <c r="IQ24" s="1"/>
      <c r="IR24" s="1"/>
    </row>
    <row r="25" spans="4:252" ht="15.75" thickBot="1" x14ac:dyDescent="0.3">
      <c r="D25" s="129"/>
      <c r="E25" s="101"/>
      <c r="F25" s="148" t="s">
        <v>8</v>
      </c>
      <c r="G25" s="149">
        <v>11392.181818181818</v>
      </c>
      <c r="H25" s="150">
        <v>68981.181818181823</v>
      </c>
      <c r="I25" s="151">
        <v>1026.2727272727273</v>
      </c>
      <c r="J25" s="103"/>
      <c r="K25" s="126"/>
      <c r="L25" s="126"/>
      <c r="M25" s="126"/>
      <c r="N25" s="110"/>
      <c r="O25" s="157" t="s">
        <v>8</v>
      </c>
      <c r="P25" s="158">
        <v>11664</v>
      </c>
      <c r="Q25" s="159">
        <v>71397</v>
      </c>
      <c r="R25" s="160">
        <v>34</v>
      </c>
      <c r="S25" s="112"/>
      <c r="T25" s="126"/>
      <c r="U25" s="126"/>
      <c r="V25" s="126"/>
      <c r="W25" s="119"/>
      <c r="X25" s="167" t="s">
        <v>8</v>
      </c>
      <c r="Y25" s="168">
        <f>AVERAGE(G25,P25)</f>
        <v>11528.090909090908</v>
      </c>
      <c r="Z25" s="169">
        <f>AVERAGE(H25,Q25)</f>
        <v>70189.090909090912</v>
      </c>
      <c r="AA25" s="170">
        <f>AVERAGE(I25,R25)</f>
        <v>530.13636363636363</v>
      </c>
      <c r="AB25" s="121"/>
      <c r="AC25" s="132"/>
      <c r="AG25" t="s">
        <v>8</v>
      </c>
      <c r="AH25" s="7">
        <f>AVERAGE(G25,P25)</f>
        <v>11528.090909090908</v>
      </c>
      <c r="AI25" s="1">
        <f t="shared" ref="AI25" si="11">AVERAGE(H25,Q25)</f>
        <v>70189.090909090912</v>
      </c>
      <c r="AJ25" s="1">
        <f t="shared" ref="AJ25" si="12">AVERAGE(I25,R25)</f>
        <v>530.13636363636363</v>
      </c>
      <c r="AN25" s="57"/>
      <c r="AO25" s="57"/>
      <c r="AP25" s="60" t="s">
        <v>8</v>
      </c>
      <c r="AQ25" s="61">
        <f>AVERAGE(P12,G25,P38,P51)</f>
        <v>11356.21212121212</v>
      </c>
      <c r="AR25" s="62">
        <v>68981.181818181823</v>
      </c>
      <c r="AS25" s="63">
        <v>1026.2727272727273</v>
      </c>
      <c r="AT25" s="55"/>
      <c r="AU25" s="54"/>
      <c r="AV25" s="54"/>
      <c r="AW25" s="54"/>
      <c r="AX25" s="57"/>
      <c r="AY25" s="66" t="s">
        <v>8</v>
      </c>
      <c r="AZ25" s="67">
        <f>AVERAGE(G12,P25,G38,G51)</f>
        <v>11498.633333333335</v>
      </c>
      <c r="BA25" s="68">
        <v>71397</v>
      </c>
      <c r="BB25" s="69">
        <v>34</v>
      </c>
      <c r="BC25" s="55"/>
      <c r="BD25" s="54"/>
      <c r="BE25" s="54"/>
      <c r="BF25" s="54"/>
      <c r="BG25" s="57"/>
      <c r="BH25" s="72" t="s">
        <v>8</v>
      </c>
      <c r="BI25" s="73">
        <f>AVERAGE(AQ25,AZ25)</f>
        <v>11427.422727272728</v>
      </c>
      <c r="BJ25" s="74">
        <f>AVERAGE(AR25,BA25)</f>
        <v>70189.090909090912</v>
      </c>
      <c r="BK25" s="75">
        <f>AVERAGE(AS25,BB25)</f>
        <v>530.13636363636363</v>
      </c>
      <c r="BL25" s="55"/>
      <c r="BM25" s="55"/>
      <c r="BQ25" t="s">
        <v>8</v>
      </c>
      <c r="BR25" s="7">
        <f>AVERAGE(AQ25,AZ25)</f>
        <v>11427.422727272728</v>
      </c>
      <c r="BS25" s="1">
        <f t="shared" ref="BS25" si="13">AVERAGE(AR25,BA25)</f>
        <v>70189.090909090912</v>
      </c>
      <c r="BT25" s="1">
        <f t="shared" ref="BT25" si="14">AVERAGE(AS25,BB25)</f>
        <v>530.13636363636363</v>
      </c>
      <c r="CA25" s="7"/>
      <c r="CB25" s="1"/>
      <c r="CC25" s="1"/>
      <c r="CG25" s="129"/>
      <c r="CH25" s="101"/>
      <c r="CI25" s="148" t="s">
        <v>8</v>
      </c>
      <c r="CJ25" s="149">
        <v>11392.181818181818</v>
      </c>
      <c r="CK25" s="150">
        <v>68981.181818181823</v>
      </c>
      <c r="CL25" s="151">
        <v>1026.2727272727273</v>
      </c>
      <c r="CM25" s="103"/>
      <c r="CN25" s="126"/>
      <c r="CO25" s="126"/>
      <c r="CP25" s="126"/>
      <c r="CQ25" s="110"/>
      <c r="CR25" s="157" t="s">
        <v>8</v>
      </c>
      <c r="CS25" s="158" t="s">
        <v>84</v>
      </c>
      <c r="CT25" s="159" t="s">
        <v>85</v>
      </c>
      <c r="CU25" s="160" t="s">
        <v>86</v>
      </c>
      <c r="CV25" s="112"/>
      <c r="CW25" s="126"/>
      <c r="CX25" s="126"/>
      <c r="CY25" s="126"/>
      <c r="CZ25" s="119"/>
      <c r="DA25" s="167" t="s">
        <v>8</v>
      </c>
      <c r="DB25" s="168">
        <f>AVERAGE(CJ25,CS25)</f>
        <v>11392.181818181818</v>
      </c>
      <c r="DC25" s="169">
        <f>AVERAGE(CK25,CT25)</f>
        <v>68981.181818181823</v>
      </c>
      <c r="DD25" s="170">
        <f>AVERAGE(CL25,CU25)</f>
        <v>1026.2727272727273</v>
      </c>
      <c r="DE25" s="121"/>
      <c r="DF25" s="132"/>
      <c r="DJ25" t="s">
        <v>8</v>
      </c>
      <c r="DK25" s="7">
        <f>AVERAGE(CJ25,CS25)</f>
        <v>11392.181818181818</v>
      </c>
      <c r="DL25" s="1">
        <f t="shared" ref="DL25" si="15">AVERAGE(CK25,CT25)</f>
        <v>68981.181818181823</v>
      </c>
      <c r="DM25" s="1">
        <f t="shared" ref="DM25" si="16">AVERAGE(CL25,CU25)</f>
        <v>1026.2727272727273</v>
      </c>
      <c r="DQ25" s="57"/>
      <c r="DR25" s="57"/>
      <c r="DS25" s="60" t="s">
        <v>8</v>
      </c>
      <c r="DT25" s="61">
        <f>AVERAGE(CS12,CJ25,CS38,CS51)</f>
        <v>11392.181818181818</v>
      </c>
      <c r="DU25" s="62">
        <v>68981.181818181823</v>
      </c>
      <c r="DV25" s="63">
        <v>1026.2727272727273</v>
      </c>
      <c r="DW25" s="55"/>
      <c r="DX25" s="54"/>
      <c r="DY25" s="54"/>
      <c r="DZ25" s="54"/>
      <c r="EA25" s="57"/>
      <c r="EB25" s="66" t="s">
        <v>8</v>
      </c>
      <c r="EC25" s="67">
        <f>AVERAGE(CJ12,CS25,CJ38,CJ51)</f>
        <v>11443.511111111113</v>
      </c>
      <c r="ED25" s="68">
        <v>71397</v>
      </c>
      <c r="EE25" s="69">
        <v>34</v>
      </c>
      <c r="EF25" s="55"/>
      <c r="EG25" s="54"/>
      <c r="EH25" s="54"/>
      <c r="EI25" s="54"/>
      <c r="EJ25" s="57"/>
      <c r="EK25" s="72" t="s">
        <v>8</v>
      </c>
      <c r="EL25" s="73">
        <f>AVERAGE(DT25,EC25)</f>
        <v>11417.846464646465</v>
      </c>
      <c r="EM25" s="74">
        <f>AVERAGE(DU25,ED25)</f>
        <v>70189.090909090912</v>
      </c>
      <c r="EN25" s="75">
        <f>AVERAGE(DV25,EE25)</f>
        <v>530.13636363636363</v>
      </c>
      <c r="EO25" s="55"/>
      <c r="EP25" s="55"/>
      <c r="ET25" t="s">
        <v>8</v>
      </c>
      <c r="EU25" s="7">
        <f>AVERAGE(DT25,EC25)</f>
        <v>11417.846464646465</v>
      </c>
      <c r="EV25" s="1">
        <f t="shared" ref="EV25" si="17">AVERAGE(DU25,ED25)</f>
        <v>70189.090909090912</v>
      </c>
      <c r="EW25" s="1">
        <f t="shared" ref="EW25" si="18">AVERAGE(DV25,EE25)</f>
        <v>530.13636363636363</v>
      </c>
      <c r="FD25" s="7"/>
      <c r="FE25" s="1"/>
      <c r="FF25" s="1"/>
      <c r="FJ25" s="129"/>
      <c r="FK25" s="101"/>
      <c r="FL25" s="148" t="s">
        <v>8</v>
      </c>
      <c r="FM25" s="149">
        <v>11392.181818181818</v>
      </c>
      <c r="FN25" s="150">
        <v>68981.181818181823</v>
      </c>
      <c r="FO25" s="151">
        <v>1026.2727272727273</v>
      </c>
      <c r="FP25" s="103"/>
      <c r="FQ25" s="126"/>
      <c r="FR25" s="126"/>
      <c r="FS25" s="126"/>
      <c r="FT25" s="110"/>
      <c r="FU25" s="157" t="s">
        <v>8</v>
      </c>
      <c r="FV25" s="158">
        <v>11664</v>
      </c>
      <c r="FW25" s="159">
        <v>71397</v>
      </c>
      <c r="FX25" s="160">
        <v>34</v>
      </c>
      <c r="FY25" s="112"/>
      <c r="FZ25" s="126"/>
      <c r="GA25" s="126"/>
      <c r="GB25" s="126"/>
      <c r="GC25" s="119"/>
      <c r="GD25" s="167" t="s">
        <v>8</v>
      </c>
      <c r="GE25" s="168">
        <f>AVERAGE(FM25,FV25)</f>
        <v>11528.090909090908</v>
      </c>
      <c r="GF25" s="169">
        <f>AVERAGE(FN25,FW25)</f>
        <v>70189.090909090912</v>
      </c>
      <c r="GG25" s="170">
        <f>AVERAGE(FO25,FX25)</f>
        <v>530.13636363636363</v>
      </c>
      <c r="GH25" s="121"/>
      <c r="GI25" s="132"/>
      <c r="GM25" t="s">
        <v>8</v>
      </c>
      <c r="GN25" s="7">
        <f>AVERAGE(FM25,FV25)</f>
        <v>11528.090909090908</v>
      </c>
      <c r="GO25" s="1">
        <f t="shared" ref="GO25" si="19">AVERAGE(FN25,FW25)</f>
        <v>70189.090909090912</v>
      </c>
      <c r="GP25" s="1">
        <f t="shared" ref="GP25" si="20">AVERAGE(FO25,FX25)</f>
        <v>530.13636363636363</v>
      </c>
      <c r="GT25" s="57"/>
      <c r="GU25" s="57"/>
      <c r="GV25" s="60" t="s">
        <v>8</v>
      </c>
      <c r="GW25" s="61">
        <f>AVERAGE(FV12,FM25,FV38,FV51)</f>
        <v>11566.450216450216</v>
      </c>
      <c r="GX25" s="62">
        <v>68981.181818181823</v>
      </c>
      <c r="GY25" s="63">
        <v>1026.2727272727273</v>
      </c>
      <c r="GZ25" s="55"/>
      <c r="HA25" s="54"/>
      <c r="HB25" s="54"/>
      <c r="HC25" s="54"/>
      <c r="HD25" s="57"/>
      <c r="HE25" s="60" t="s">
        <v>8</v>
      </c>
      <c r="HF25" s="61">
        <f>AVERAGE(FM12,FV25,FM38,FM51)</f>
        <v>11498.633333333335</v>
      </c>
      <c r="HG25" s="62">
        <v>71397</v>
      </c>
      <c r="HH25" s="63">
        <v>34</v>
      </c>
      <c r="HI25" s="55"/>
      <c r="HJ25" s="54"/>
      <c r="HK25" s="54"/>
      <c r="HL25" s="54"/>
      <c r="HM25" s="57"/>
      <c r="HN25" s="72" t="s">
        <v>8</v>
      </c>
      <c r="HO25" s="73">
        <f>AVERAGE(GW25,HF25)</f>
        <v>11532.541774891775</v>
      </c>
      <c r="HP25" s="74">
        <f>AVERAGE(GX25,HG25)</f>
        <v>70189.090909090912</v>
      </c>
      <c r="HQ25" s="75">
        <f>AVERAGE(GY25,HH25)</f>
        <v>530.13636363636363</v>
      </c>
      <c r="HR25" s="55"/>
      <c r="HS25" s="55"/>
      <c r="HW25" t="s">
        <v>8</v>
      </c>
      <c r="HX25" s="7">
        <f>AVERAGE(GW25,HF25)</f>
        <v>11532.541774891775</v>
      </c>
      <c r="HY25" s="1">
        <f t="shared" ref="HY25" si="21">AVERAGE(GX25,HG25)</f>
        <v>70189.090909090912</v>
      </c>
      <c r="HZ25" s="1">
        <f t="shared" ref="HZ25" si="22">AVERAGE(GY25,HH25)</f>
        <v>530.13636363636363</v>
      </c>
      <c r="IG25" s="7"/>
      <c r="IH25" s="1"/>
      <c r="II25" s="1"/>
      <c r="IP25" s="7"/>
      <c r="IQ25" s="1"/>
      <c r="IR25" s="1"/>
    </row>
    <row r="26" spans="4:252" x14ac:dyDescent="0.25">
      <c r="D26" s="129"/>
      <c r="E26" s="101"/>
      <c r="F26" s="102"/>
      <c r="G26" s="102"/>
      <c r="H26" s="102"/>
      <c r="I26" s="102"/>
      <c r="J26" s="103"/>
      <c r="K26" s="126"/>
      <c r="L26" s="126"/>
      <c r="M26" s="126"/>
      <c r="N26" s="110"/>
      <c r="O26" s="111"/>
      <c r="P26" s="111"/>
      <c r="Q26" s="111"/>
      <c r="R26" s="111"/>
      <c r="S26" s="112"/>
      <c r="T26" s="126"/>
      <c r="U26" s="126"/>
      <c r="V26" s="126"/>
      <c r="W26" s="119"/>
      <c r="X26" s="120"/>
      <c r="Y26" s="120"/>
      <c r="Z26" s="120"/>
      <c r="AA26" s="120"/>
      <c r="AB26" s="121"/>
      <c r="AC26" s="132"/>
      <c r="AG26" t="s">
        <v>49</v>
      </c>
      <c r="AH26" s="7">
        <f>MIN(G25,P25)</f>
        <v>11392.181818181818</v>
      </c>
      <c r="AI26" s="1">
        <f>MIN(H25,Q25)</f>
        <v>68981.181818181823</v>
      </c>
      <c r="AJ26" s="1">
        <f>MIN(I25,R25)</f>
        <v>34</v>
      </c>
      <c r="AN26" s="57"/>
      <c r="AO26" s="57"/>
      <c r="AP26" s="54"/>
      <c r="AQ26" s="54"/>
      <c r="AR26" s="54"/>
      <c r="AS26" s="54"/>
      <c r="AT26" s="55"/>
      <c r="AU26" s="54"/>
      <c r="AV26" s="54"/>
      <c r="AW26" s="54"/>
      <c r="AX26" s="57"/>
      <c r="AY26" s="54"/>
      <c r="AZ26" s="54"/>
      <c r="BA26" s="54"/>
      <c r="BB26" s="54"/>
      <c r="BC26" s="55"/>
      <c r="BD26" s="54"/>
      <c r="BE26" s="54"/>
      <c r="BF26" s="54"/>
      <c r="BG26" s="57"/>
      <c r="BH26" s="54"/>
      <c r="BI26" s="54"/>
      <c r="BJ26" s="54"/>
      <c r="BK26" s="54"/>
      <c r="BL26" s="55"/>
      <c r="BM26" s="55"/>
      <c r="BQ26" t="s">
        <v>49</v>
      </c>
      <c r="BR26" s="7">
        <f>MIN(AQ25,AZ25)</f>
        <v>11356.21212121212</v>
      </c>
      <c r="BS26" s="1">
        <f>MIN(AR25,BA25)</f>
        <v>68981.181818181823</v>
      </c>
      <c r="BT26" s="1">
        <f>MIN(AS25,BB25)</f>
        <v>34</v>
      </c>
      <c r="CG26" s="129"/>
      <c r="CH26" s="101"/>
      <c r="CI26" s="102"/>
      <c r="CJ26" s="102"/>
      <c r="CK26" s="102"/>
      <c r="CL26" s="102"/>
      <c r="CM26" s="103"/>
      <c r="CN26" s="126"/>
      <c r="CO26" s="126"/>
      <c r="CP26" s="126"/>
      <c r="CQ26" s="110"/>
      <c r="CR26" s="111"/>
      <c r="CS26" s="111"/>
      <c r="CT26" s="111"/>
      <c r="CU26" s="111"/>
      <c r="CV26" s="112"/>
      <c r="CW26" s="126"/>
      <c r="CX26" s="126"/>
      <c r="CY26" s="126"/>
      <c r="CZ26" s="119"/>
      <c r="DA26" s="120"/>
      <c r="DB26" s="120"/>
      <c r="DC26" s="120"/>
      <c r="DD26" s="120"/>
      <c r="DE26" s="121"/>
      <c r="DF26" s="132"/>
      <c r="DJ26" t="s">
        <v>49</v>
      </c>
      <c r="DK26" s="7">
        <f>MIN(CJ25,CS25)</f>
        <v>11392.181818181818</v>
      </c>
      <c r="DL26" s="1">
        <f>MIN(CK25,CT25)</f>
        <v>68981.181818181823</v>
      </c>
      <c r="DM26" s="1">
        <f>MIN(CL25,CU25)</f>
        <v>1026.2727272727273</v>
      </c>
      <c r="DQ26" s="57"/>
      <c r="DR26" s="57"/>
      <c r="DS26" s="54"/>
      <c r="DT26" s="54"/>
      <c r="DU26" s="54"/>
      <c r="DV26" s="54"/>
      <c r="DW26" s="55"/>
      <c r="DX26" s="54"/>
      <c r="DY26" s="54"/>
      <c r="DZ26" s="54"/>
      <c r="EA26" s="57"/>
      <c r="EB26" s="54"/>
      <c r="EC26" s="54"/>
      <c r="ED26" s="54"/>
      <c r="EE26" s="54"/>
      <c r="EF26" s="55"/>
      <c r="EG26" s="54"/>
      <c r="EH26" s="54"/>
      <c r="EI26" s="54"/>
      <c r="EJ26" s="57"/>
      <c r="EK26" s="54"/>
      <c r="EL26" s="54"/>
      <c r="EM26" s="54"/>
      <c r="EN26" s="54"/>
      <c r="EO26" s="55"/>
      <c r="EP26" s="55"/>
      <c r="ET26" t="s">
        <v>49</v>
      </c>
      <c r="EU26" s="7">
        <f>MIN(DT25,EC25)</f>
        <v>11392.181818181818</v>
      </c>
      <c r="EV26" s="1">
        <f>MIN(DU25,ED25)</f>
        <v>68981.181818181823</v>
      </c>
      <c r="EW26" s="1">
        <f>MIN(DV25,EE25)</f>
        <v>34</v>
      </c>
      <c r="FJ26" s="129"/>
      <c r="FK26" s="101"/>
      <c r="FL26" s="102"/>
      <c r="FM26" s="102"/>
      <c r="FN26" s="102"/>
      <c r="FO26" s="102"/>
      <c r="FP26" s="103"/>
      <c r="FQ26" s="126"/>
      <c r="FR26" s="126"/>
      <c r="FS26" s="126"/>
      <c r="FT26" s="110"/>
      <c r="FU26" s="111"/>
      <c r="FV26" s="111"/>
      <c r="FW26" s="111"/>
      <c r="FX26" s="111"/>
      <c r="FY26" s="112"/>
      <c r="FZ26" s="126"/>
      <c r="GA26" s="126"/>
      <c r="GB26" s="126"/>
      <c r="GC26" s="119"/>
      <c r="GD26" s="120"/>
      <c r="GE26" s="120"/>
      <c r="GF26" s="120"/>
      <c r="GG26" s="120"/>
      <c r="GH26" s="121"/>
      <c r="GI26" s="132"/>
      <c r="GM26" t="s">
        <v>49</v>
      </c>
      <c r="GN26" s="7">
        <f>MIN(FM25,FV25)</f>
        <v>11392.181818181818</v>
      </c>
      <c r="GO26" s="1">
        <f>MIN(FN25,FW25)</f>
        <v>68981.181818181823</v>
      </c>
      <c r="GP26" s="1">
        <f>MIN(FO25,FX25)</f>
        <v>34</v>
      </c>
      <c r="GT26" s="57"/>
      <c r="GU26" s="57"/>
      <c r="GV26" s="54"/>
      <c r="GW26" s="54"/>
      <c r="GX26" s="54"/>
      <c r="GY26" s="54"/>
      <c r="GZ26" s="55"/>
      <c r="HA26" s="54"/>
      <c r="HB26" s="54"/>
      <c r="HC26" s="54"/>
      <c r="HD26" s="57"/>
      <c r="HE26" s="54"/>
      <c r="HF26" s="54"/>
      <c r="HG26" s="54"/>
      <c r="HH26" s="54"/>
      <c r="HI26" s="55"/>
      <c r="HJ26" s="54"/>
      <c r="HK26" s="54"/>
      <c r="HL26" s="54"/>
      <c r="HM26" s="57"/>
      <c r="HN26" s="54"/>
      <c r="HO26" s="54"/>
      <c r="HP26" s="54"/>
      <c r="HQ26" s="54"/>
      <c r="HR26" s="55"/>
      <c r="HS26" s="55"/>
      <c r="HW26" t="s">
        <v>49</v>
      </c>
      <c r="HX26" s="7">
        <f>MIN(GW25,HF25)</f>
        <v>11498.633333333335</v>
      </c>
      <c r="HY26" s="1">
        <f>MIN(GX25,HG25)</f>
        <v>68981.181818181823</v>
      </c>
      <c r="HZ26" s="1">
        <f>MIN(GY25,HH25)</f>
        <v>34</v>
      </c>
    </row>
    <row r="27" spans="4:252" ht="15.75" thickBot="1" x14ac:dyDescent="0.3">
      <c r="D27" s="130"/>
      <c r="E27" s="104"/>
      <c r="F27" s="105"/>
      <c r="G27" s="105"/>
      <c r="H27" s="105"/>
      <c r="I27" s="105"/>
      <c r="J27" s="106"/>
      <c r="K27" s="127"/>
      <c r="L27" s="127"/>
      <c r="M27" s="127"/>
      <c r="N27" s="113"/>
      <c r="O27" s="114"/>
      <c r="P27" s="114"/>
      <c r="Q27" s="114"/>
      <c r="R27" s="114"/>
      <c r="S27" s="115"/>
      <c r="T27" s="127"/>
      <c r="U27" s="127"/>
      <c r="V27" s="127"/>
      <c r="W27" s="122"/>
      <c r="X27" s="123"/>
      <c r="Y27" s="123"/>
      <c r="Z27" s="123"/>
      <c r="AA27" s="123"/>
      <c r="AB27" s="124"/>
      <c r="AC27" s="133"/>
      <c r="AN27" s="95"/>
      <c r="AO27" s="95"/>
      <c r="AP27" s="96"/>
      <c r="AQ27" s="96"/>
      <c r="AR27" s="96"/>
      <c r="AS27" s="96"/>
      <c r="AT27" s="97"/>
      <c r="AU27" s="96"/>
      <c r="AV27" s="96"/>
      <c r="AW27" s="96"/>
      <c r="AX27" s="95"/>
      <c r="AY27" s="96"/>
      <c r="AZ27" s="96"/>
      <c r="BA27" s="96"/>
      <c r="BB27" s="96"/>
      <c r="BC27" s="97"/>
      <c r="BD27" s="96"/>
      <c r="BE27" s="96"/>
      <c r="BF27" s="96"/>
      <c r="BG27" s="95"/>
      <c r="BH27" s="96"/>
      <c r="BI27" s="96"/>
      <c r="BJ27" s="96"/>
      <c r="BK27" s="96"/>
      <c r="BL27" s="97"/>
      <c r="BM27" s="97"/>
      <c r="CG27" s="130"/>
      <c r="CH27" s="104"/>
      <c r="CI27" s="105"/>
      <c r="CJ27" s="105"/>
      <c r="CK27" s="105"/>
      <c r="CL27" s="105"/>
      <c r="CM27" s="106"/>
      <c r="CN27" s="127"/>
      <c r="CO27" s="127"/>
      <c r="CP27" s="127"/>
      <c r="CQ27" s="113"/>
      <c r="CR27" s="114"/>
      <c r="CS27" s="114"/>
      <c r="CT27" s="114"/>
      <c r="CU27" s="114"/>
      <c r="CV27" s="115"/>
      <c r="CW27" s="127"/>
      <c r="CX27" s="127"/>
      <c r="CY27" s="127"/>
      <c r="CZ27" s="122"/>
      <c r="DA27" s="123"/>
      <c r="DB27" s="123"/>
      <c r="DC27" s="123"/>
      <c r="DD27" s="123"/>
      <c r="DE27" s="124"/>
      <c r="DF27" s="133"/>
      <c r="DQ27" s="95"/>
      <c r="DR27" s="95"/>
      <c r="DS27" s="96"/>
      <c r="DT27" s="96"/>
      <c r="DU27" s="96"/>
      <c r="DV27" s="96"/>
      <c r="DW27" s="97"/>
      <c r="DX27" s="96"/>
      <c r="DY27" s="96"/>
      <c r="DZ27" s="96"/>
      <c r="EA27" s="95"/>
      <c r="EB27" s="96"/>
      <c r="EC27" s="96"/>
      <c r="ED27" s="96"/>
      <c r="EE27" s="96"/>
      <c r="EF27" s="97"/>
      <c r="EG27" s="96"/>
      <c r="EH27" s="96"/>
      <c r="EI27" s="96"/>
      <c r="EJ27" s="95"/>
      <c r="EK27" s="96"/>
      <c r="EL27" s="96"/>
      <c r="EM27" s="96"/>
      <c r="EN27" s="96"/>
      <c r="EO27" s="97"/>
      <c r="EP27" s="97"/>
      <c r="FJ27" s="130"/>
      <c r="FK27" s="104"/>
      <c r="FL27" s="105"/>
      <c r="FM27" s="105"/>
      <c r="FN27" s="105"/>
      <c r="FO27" s="105"/>
      <c r="FP27" s="106"/>
      <c r="FQ27" s="127"/>
      <c r="FR27" s="127"/>
      <c r="FS27" s="127"/>
      <c r="FT27" s="113"/>
      <c r="FU27" s="114"/>
      <c r="FV27" s="114"/>
      <c r="FW27" s="114"/>
      <c r="FX27" s="114"/>
      <c r="FY27" s="115"/>
      <c r="FZ27" s="127"/>
      <c r="GA27" s="127"/>
      <c r="GB27" s="127"/>
      <c r="GC27" s="122"/>
      <c r="GD27" s="123"/>
      <c r="GE27" s="123"/>
      <c r="GF27" s="123"/>
      <c r="GG27" s="123"/>
      <c r="GH27" s="124"/>
      <c r="GI27" s="133"/>
      <c r="GT27" s="95"/>
      <c r="GU27" s="95"/>
      <c r="GV27" s="96"/>
      <c r="GW27" s="96"/>
      <c r="GX27" s="96"/>
      <c r="GY27" s="96"/>
      <c r="GZ27" s="97"/>
      <c r="HA27" s="96"/>
      <c r="HB27" s="96"/>
      <c r="HC27" s="96"/>
      <c r="HD27" s="95"/>
      <c r="HE27" s="96"/>
      <c r="HF27" s="96"/>
      <c r="HG27" s="96"/>
      <c r="HH27" s="96"/>
      <c r="HI27" s="97"/>
      <c r="HJ27" s="96"/>
      <c r="HK27" s="96"/>
      <c r="HL27" s="96"/>
      <c r="HM27" s="95"/>
      <c r="HN27" s="96"/>
      <c r="HO27" s="96"/>
      <c r="HP27" s="96"/>
      <c r="HQ27" s="96"/>
      <c r="HR27" s="97"/>
      <c r="HS27" s="97"/>
    </row>
    <row r="28" spans="4:252" x14ac:dyDescent="0.25">
      <c r="E28" s="101"/>
      <c r="F28" s="102"/>
      <c r="G28" s="102"/>
      <c r="H28" s="102"/>
      <c r="I28" s="102"/>
      <c r="J28" s="103"/>
      <c r="N28" s="110"/>
      <c r="O28" s="111"/>
      <c r="P28" s="111"/>
      <c r="Q28" s="111"/>
      <c r="R28" s="111"/>
      <c r="S28" s="112"/>
      <c r="W28" s="119"/>
      <c r="X28" s="120"/>
      <c r="Y28" s="120"/>
      <c r="Z28" s="120"/>
      <c r="AA28" s="120"/>
      <c r="AB28" s="121"/>
      <c r="AO28" s="57"/>
      <c r="AP28" s="54"/>
      <c r="AQ28" s="54"/>
      <c r="AR28" s="54"/>
      <c r="AS28" s="54"/>
      <c r="AT28" s="55"/>
      <c r="AX28" s="57"/>
      <c r="AY28" s="54"/>
      <c r="AZ28" s="54"/>
      <c r="BA28" s="54"/>
      <c r="BB28" s="54"/>
      <c r="BC28" s="55"/>
      <c r="BG28" s="57"/>
      <c r="BH28" s="54"/>
      <c r="BI28" s="54"/>
      <c r="BJ28" s="54"/>
      <c r="BK28" s="54"/>
      <c r="BL28" s="55"/>
      <c r="CH28" s="101"/>
      <c r="CI28" s="102"/>
      <c r="CJ28" s="102"/>
      <c r="CK28" s="102"/>
      <c r="CL28" s="102"/>
      <c r="CM28" s="103"/>
      <c r="CQ28" s="110"/>
      <c r="CR28" s="111"/>
      <c r="CS28" s="111"/>
      <c r="CT28" s="111"/>
      <c r="CU28" s="111"/>
      <c r="CV28" s="112"/>
      <c r="CZ28" s="119"/>
      <c r="DA28" s="120"/>
      <c r="DB28" s="120"/>
      <c r="DC28" s="120"/>
      <c r="DD28" s="120"/>
      <c r="DE28" s="121"/>
      <c r="DR28" s="57"/>
      <c r="DS28" s="54"/>
      <c r="DT28" s="54"/>
      <c r="DU28" s="54"/>
      <c r="DV28" s="54"/>
      <c r="DW28" s="55"/>
      <c r="EA28" s="57"/>
      <c r="EB28" s="54"/>
      <c r="EC28" s="54"/>
      <c r="ED28" s="54"/>
      <c r="EE28" s="54"/>
      <c r="EF28" s="55"/>
      <c r="EJ28" s="57"/>
      <c r="EK28" s="54"/>
      <c r="EL28" s="54"/>
      <c r="EM28" s="54"/>
      <c r="EN28" s="54"/>
      <c r="EO28" s="55"/>
      <c r="FK28" s="101"/>
      <c r="FL28" s="102"/>
      <c r="FM28" s="102"/>
      <c r="FN28" s="102"/>
      <c r="FO28" s="102"/>
      <c r="FP28" s="103"/>
      <c r="FT28" s="110"/>
      <c r="FU28" s="111"/>
      <c r="FV28" s="111"/>
      <c r="FW28" s="111"/>
      <c r="FX28" s="111"/>
      <c r="FY28" s="112"/>
      <c r="GC28" s="119"/>
      <c r="GD28" s="120"/>
      <c r="GE28" s="120"/>
      <c r="GF28" s="120"/>
      <c r="GG28" s="120"/>
      <c r="GH28" s="121"/>
      <c r="GU28" s="57"/>
      <c r="GV28" s="54"/>
      <c r="GW28" s="54"/>
      <c r="GX28" s="54"/>
      <c r="GY28" s="54"/>
      <c r="GZ28" s="55"/>
      <c r="HD28" s="57"/>
      <c r="HE28" s="54"/>
      <c r="HF28" s="54"/>
      <c r="HG28" s="54"/>
      <c r="HH28" s="54"/>
      <c r="HI28" s="55"/>
      <c r="HM28" s="57"/>
      <c r="HN28" s="54"/>
      <c r="HO28" s="54"/>
      <c r="HP28" s="54"/>
      <c r="HQ28" s="54"/>
      <c r="HR28" s="55"/>
    </row>
    <row r="29" spans="4:252" ht="15.75" thickBot="1" x14ac:dyDescent="0.3">
      <c r="E29" s="101"/>
      <c r="F29" s="102"/>
      <c r="G29" s="102"/>
      <c r="H29" s="102"/>
      <c r="I29" s="102"/>
      <c r="J29" s="103"/>
      <c r="N29" s="110"/>
      <c r="O29" s="111"/>
      <c r="P29" s="111"/>
      <c r="Q29" s="111"/>
      <c r="R29" s="111"/>
      <c r="S29" s="112"/>
      <c r="W29" s="119"/>
      <c r="X29" s="120"/>
      <c r="Y29" s="120"/>
      <c r="Z29" s="120"/>
      <c r="AA29" s="120"/>
      <c r="AB29" s="121"/>
      <c r="AO29" s="57"/>
      <c r="AP29" s="54"/>
      <c r="AQ29" s="54"/>
      <c r="AR29" s="54"/>
      <c r="AS29" s="54"/>
      <c r="AT29" s="55"/>
      <c r="AX29" s="57"/>
      <c r="AY29" s="54"/>
      <c r="AZ29" s="54"/>
      <c r="BA29" s="54"/>
      <c r="BB29" s="54"/>
      <c r="BC29" s="55"/>
      <c r="BG29" s="57"/>
      <c r="BH29" s="54"/>
      <c r="BI29" s="54"/>
      <c r="BJ29" s="54"/>
      <c r="BK29" s="54"/>
      <c r="BL29" s="55"/>
      <c r="CH29" s="101"/>
      <c r="CI29" s="102"/>
      <c r="CJ29" s="102"/>
      <c r="CK29" s="102"/>
      <c r="CL29" s="102"/>
      <c r="CM29" s="103"/>
      <c r="CQ29" s="110"/>
      <c r="CR29" s="111"/>
      <c r="CS29" s="111"/>
      <c r="CT29" s="111"/>
      <c r="CU29" s="111"/>
      <c r="CV29" s="112"/>
      <c r="CZ29" s="119"/>
      <c r="DA29" s="120"/>
      <c r="DB29" s="120"/>
      <c r="DC29" s="120"/>
      <c r="DD29" s="120"/>
      <c r="DE29" s="121"/>
      <c r="DR29" s="57"/>
      <c r="DS29" s="54"/>
      <c r="DT29" s="54"/>
      <c r="DU29" s="54"/>
      <c r="DV29" s="54"/>
      <c r="DW29" s="55"/>
      <c r="EA29" s="57"/>
      <c r="EB29" s="54"/>
      <c r="EC29" s="54"/>
      <c r="ED29" s="54"/>
      <c r="EE29" s="54"/>
      <c r="EF29" s="55"/>
      <c r="EJ29" s="57"/>
      <c r="EK29" s="54"/>
      <c r="EL29" s="54"/>
      <c r="EM29" s="54"/>
      <c r="EN29" s="54"/>
      <c r="EO29" s="55"/>
      <c r="FK29" s="101"/>
      <c r="FL29" s="102"/>
      <c r="FM29" s="102"/>
      <c r="FN29" s="102"/>
      <c r="FO29" s="102"/>
      <c r="FP29" s="103"/>
      <c r="FT29" s="110"/>
      <c r="FU29" s="111"/>
      <c r="FV29" s="111"/>
      <c r="FW29" s="111"/>
      <c r="FX29" s="111"/>
      <c r="FY29" s="112"/>
      <c r="GC29" s="119"/>
      <c r="GD29" s="120"/>
      <c r="GE29" s="120"/>
      <c r="GF29" s="120"/>
      <c r="GG29" s="120"/>
      <c r="GH29" s="121"/>
      <c r="GU29" s="57"/>
      <c r="GV29" s="54"/>
      <c r="GW29" s="54"/>
      <c r="GX29" s="54"/>
      <c r="GY29" s="54"/>
      <c r="GZ29" s="55"/>
      <c r="HD29" s="57"/>
      <c r="HE29" s="54"/>
      <c r="HF29" s="54"/>
      <c r="HG29" s="54"/>
      <c r="HH29" s="54"/>
      <c r="HI29" s="55"/>
      <c r="HM29" s="57"/>
      <c r="HN29" s="54"/>
      <c r="HO29" s="54"/>
      <c r="HP29" s="54"/>
      <c r="HQ29" s="54"/>
      <c r="HR29" s="55"/>
    </row>
    <row r="30" spans="4:252" ht="15.75" thickBot="1" x14ac:dyDescent="0.3">
      <c r="D30" s="128"/>
      <c r="E30" s="98"/>
      <c r="F30" s="99"/>
      <c r="G30" s="99"/>
      <c r="H30" s="99"/>
      <c r="I30" s="99"/>
      <c r="J30" s="100"/>
      <c r="K30" s="125"/>
      <c r="L30" s="125"/>
      <c r="M30" s="125"/>
      <c r="N30" s="107"/>
      <c r="O30" s="108"/>
      <c r="P30" s="108"/>
      <c r="Q30" s="108"/>
      <c r="R30" s="108"/>
      <c r="S30" s="109"/>
      <c r="T30" s="125"/>
      <c r="U30" s="125"/>
      <c r="V30" s="125"/>
      <c r="W30" s="116"/>
      <c r="X30" s="117"/>
      <c r="Y30" s="117"/>
      <c r="Z30" s="117"/>
      <c r="AA30" s="117"/>
      <c r="AB30" s="118"/>
      <c r="AC30" s="131"/>
      <c r="AN30" s="94"/>
      <c r="AO30" s="94"/>
      <c r="AP30" s="50"/>
      <c r="AQ30" s="50"/>
      <c r="AR30" s="50"/>
      <c r="AS30" s="50"/>
      <c r="AT30" s="51"/>
      <c r="AU30" s="50"/>
      <c r="AV30" s="50"/>
      <c r="AW30" s="50"/>
      <c r="AX30" s="94"/>
      <c r="AY30" s="50"/>
      <c r="AZ30" s="50"/>
      <c r="BA30" s="50"/>
      <c r="BB30" s="50"/>
      <c r="BC30" s="51"/>
      <c r="BD30" s="50"/>
      <c r="BE30" s="50"/>
      <c r="BF30" s="50"/>
      <c r="BG30" s="94"/>
      <c r="BH30" s="50"/>
      <c r="BI30" s="50"/>
      <c r="BJ30" s="50"/>
      <c r="BK30" s="50"/>
      <c r="BL30" s="51"/>
      <c r="BM30" s="51"/>
      <c r="CG30" s="128"/>
      <c r="CH30" s="98"/>
      <c r="CI30" s="99"/>
      <c r="CJ30" s="99"/>
      <c r="CK30" s="99"/>
      <c r="CL30" s="99"/>
      <c r="CM30" s="100"/>
      <c r="CN30" s="125"/>
      <c r="CO30" s="125"/>
      <c r="CP30" s="125"/>
      <c r="CQ30" s="107"/>
      <c r="CR30" s="108"/>
      <c r="CS30" s="108"/>
      <c r="CT30" s="108"/>
      <c r="CU30" s="108"/>
      <c r="CV30" s="109"/>
      <c r="CW30" s="125"/>
      <c r="CX30" s="125"/>
      <c r="CY30" s="125"/>
      <c r="CZ30" s="116"/>
      <c r="DA30" s="117"/>
      <c r="DB30" s="117"/>
      <c r="DC30" s="117"/>
      <c r="DD30" s="117"/>
      <c r="DE30" s="118"/>
      <c r="DF30" s="131"/>
      <c r="DQ30" s="94"/>
      <c r="DR30" s="94"/>
      <c r="DS30" s="50"/>
      <c r="DT30" s="50"/>
      <c r="DU30" s="50"/>
      <c r="DV30" s="50"/>
      <c r="DW30" s="51"/>
      <c r="DX30" s="50"/>
      <c r="DY30" s="50"/>
      <c r="DZ30" s="50"/>
      <c r="EA30" s="94"/>
      <c r="EB30" s="50"/>
      <c r="EC30" s="50"/>
      <c r="ED30" s="50"/>
      <c r="EE30" s="50"/>
      <c r="EF30" s="51"/>
      <c r="EG30" s="50"/>
      <c r="EH30" s="50"/>
      <c r="EI30" s="50"/>
      <c r="EJ30" s="94"/>
      <c r="EK30" s="50"/>
      <c r="EL30" s="50"/>
      <c r="EM30" s="50"/>
      <c r="EN30" s="50"/>
      <c r="EO30" s="51"/>
      <c r="EP30" s="51"/>
      <c r="FJ30" s="128"/>
      <c r="FK30" s="98"/>
      <c r="FL30" s="99"/>
      <c r="FM30" s="99"/>
      <c r="FN30" s="99"/>
      <c r="FO30" s="99"/>
      <c r="FP30" s="100"/>
      <c r="FQ30" s="125"/>
      <c r="FR30" s="125"/>
      <c r="FS30" s="125"/>
      <c r="FT30" s="107"/>
      <c r="FU30" s="108"/>
      <c r="FV30" s="108"/>
      <c r="FW30" s="108"/>
      <c r="FX30" s="108"/>
      <c r="FY30" s="109"/>
      <c r="FZ30" s="125"/>
      <c r="GA30" s="125"/>
      <c r="GB30" s="125"/>
      <c r="GC30" s="116"/>
      <c r="GD30" s="117"/>
      <c r="GE30" s="117"/>
      <c r="GF30" s="117"/>
      <c r="GG30" s="117"/>
      <c r="GH30" s="118"/>
      <c r="GI30" s="131"/>
      <c r="GT30" s="94"/>
      <c r="GU30" s="94"/>
      <c r="GV30" s="50"/>
      <c r="GW30" s="50"/>
      <c r="GX30" s="50"/>
      <c r="GY30" s="50"/>
      <c r="GZ30" s="51"/>
      <c r="HA30" s="50"/>
      <c r="HB30" s="50"/>
      <c r="HC30" s="50"/>
      <c r="HD30" s="94"/>
      <c r="HE30" s="50"/>
      <c r="HF30" s="50"/>
      <c r="HG30" s="50"/>
      <c r="HH30" s="50"/>
      <c r="HI30" s="51"/>
      <c r="HJ30" s="50"/>
      <c r="HK30" s="50"/>
      <c r="HL30" s="50"/>
      <c r="HM30" s="94"/>
      <c r="HN30" s="50"/>
      <c r="HO30" s="50"/>
      <c r="HP30" s="50"/>
      <c r="HQ30" s="50"/>
      <c r="HR30" s="51"/>
      <c r="HS30" s="51"/>
    </row>
    <row r="31" spans="4:252" ht="15.75" thickBot="1" x14ac:dyDescent="0.3">
      <c r="D31" s="129"/>
      <c r="E31" s="101"/>
      <c r="F31" s="179" t="s">
        <v>41</v>
      </c>
      <c r="G31" s="180"/>
      <c r="H31" s="102"/>
      <c r="I31" s="102"/>
      <c r="J31" s="103"/>
      <c r="K31" s="126"/>
      <c r="L31" s="126"/>
      <c r="M31" s="126"/>
      <c r="N31" s="110"/>
      <c r="O31" s="179" t="s">
        <v>42</v>
      </c>
      <c r="P31" s="180"/>
      <c r="Q31" s="111"/>
      <c r="R31" s="111"/>
      <c r="S31" s="112"/>
      <c r="T31" s="126"/>
      <c r="U31" s="126"/>
      <c r="V31" s="126"/>
      <c r="W31" s="119"/>
      <c r="X31" s="179" t="s">
        <v>65</v>
      </c>
      <c r="Y31" s="180"/>
      <c r="Z31" s="120"/>
      <c r="AA31" s="120"/>
      <c r="AB31" s="121"/>
      <c r="AC31" s="132"/>
      <c r="AN31" s="57"/>
      <c r="AO31" s="57"/>
      <c r="AP31" s="181" t="s">
        <v>47</v>
      </c>
      <c r="AQ31" s="182"/>
      <c r="AR31" s="183"/>
      <c r="AS31" s="54"/>
      <c r="AT31" s="55"/>
      <c r="AU31" s="54"/>
      <c r="AV31" s="54"/>
      <c r="AW31" s="54"/>
      <c r="AX31" s="57"/>
      <c r="AY31" s="181" t="s">
        <v>57</v>
      </c>
      <c r="AZ31" s="182"/>
      <c r="BA31" s="183"/>
      <c r="BB31" s="54"/>
      <c r="BC31" s="55"/>
      <c r="BD31" s="54"/>
      <c r="BE31" s="54"/>
      <c r="BF31" s="54"/>
      <c r="BG31" s="57"/>
      <c r="BH31" s="181" t="s">
        <v>61</v>
      </c>
      <c r="BI31" s="182"/>
      <c r="BJ31" s="183"/>
      <c r="BK31" s="54"/>
      <c r="BL31" s="55"/>
      <c r="BM31" s="55"/>
      <c r="CG31" s="129"/>
      <c r="CH31" s="101"/>
      <c r="CI31" s="179" t="s">
        <v>41</v>
      </c>
      <c r="CJ31" s="180"/>
      <c r="CK31" s="102"/>
      <c r="CL31" s="102"/>
      <c r="CM31" s="103"/>
      <c r="CN31" s="126"/>
      <c r="CO31" s="126"/>
      <c r="CP31" s="126"/>
      <c r="CQ31" s="110"/>
      <c r="CR31" s="179" t="s">
        <v>118</v>
      </c>
      <c r="CS31" s="180"/>
      <c r="CT31" s="111"/>
      <c r="CU31" s="111"/>
      <c r="CV31" s="112"/>
      <c r="CW31" s="126"/>
      <c r="CX31" s="126"/>
      <c r="CY31" s="126"/>
      <c r="CZ31" s="119"/>
      <c r="DA31" s="179" t="s">
        <v>159</v>
      </c>
      <c r="DB31" s="180"/>
      <c r="DC31" s="120"/>
      <c r="DD31" s="120"/>
      <c r="DE31" s="121"/>
      <c r="DF31" s="132"/>
      <c r="DQ31" s="57"/>
      <c r="DR31" s="57"/>
      <c r="DS31" s="181" t="s">
        <v>143</v>
      </c>
      <c r="DT31" s="182"/>
      <c r="DU31" s="183"/>
      <c r="DV31" s="54"/>
      <c r="DW31" s="55"/>
      <c r="DX31" s="54"/>
      <c r="DY31" s="54"/>
      <c r="DZ31" s="54"/>
      <c r="EA31" s="57"/>
      <c r="EB31" s="181" t="s">
        <v>150</v>
      </c>
      <c r="EC31" s="182"/>
      <c r="ED31" s="183"/>
      <c r="EE31" s="54"/>
      <c r="EF31" s="55"/>
      <c r="EG31" s="54"/>
      <c r="EH31" s="54"/>
      <c r="EI31" s="54"/>
      <c r="EJ31" s="57"/>
      <c r="EK31" s="181" t="s">
        <v>166</v>
      </c>
      <c r="EL31" s="182"/>
      <c r="EM31" s="183"/>
      <c r="EN31" s="54"/>
      <c r="EO31" s="55"/>
      <c r="EP31" s="55"/>
      <c r="FJ31" s="129"/>
      <c r="FK31" s="101"/>
      <c r="FL31" s="179" t="s">
        <v>41</v>
      </c>
      <c r="FM31" s="180"/>
      <c r="FN31" s="102"/>
      <c r="FO31" s="102"/>
      <c r="FP31" s="103"/>
      <c r="FQ31" s="126"/>
      <c r="FR31" s="126"/>
      <c r="FS31" s="126"/>
      <c r="FT31" s="110"/>
      <c r="FU31" s="179" t="s">
        <v>115</v>
      </c>
      <c r="FV31" s="180"/>
      <c r="FW31" s="111"/>
      <c r="FX31" s="111"/>
      <c r="FY31" s="112"/>
      <c r="FZ31" s="126"/>
      <c r="GA31" s="126"/>
      <c r="GB31" s="126"/>
      <c r="GC31" s="119"/>
      <c r="GD31" s="179" t="s">
        <v>173</v>
      </c>
      <c r="GE31" s="180"/>
      <c r="GF31" s="120"/>
      <c r="GG31" s="120"/>
      <c r="GH31" s="121"/>
      <c r="GI31" s="132"/>
      <c r="GT31" s="57"/>
      <c r="GU31" s="57"/>
      <c r="GV31" s="181" t="s">
        <v>47</v>
      </c>
      <c r="GW31" s="182"/>
      <c r="GX31" s="183"/>
      <c r="GY31" s="54"/>
      <c r="GZ31" s="55"/>
      <c r="HA31" s="54"/>
      <c r="HB31" s="54"/>
      <c r="HC31" s="54"/>
      <c r="HD31" s="57"/>
      <c r="HE31" s="181" t="s">
        <v>150</v>
      </c>
      <c r="HF31" s="182"/>
      <c r="HG31" s="183"/>
      <c r="HH31" s="54"/>
      <c r="HI31" s="55"/>
      <c r="HJ31" s="54"/>
      <c r="HK31" s="54"/>
      <c r="HL31" s="54"/>
      <c r="HM31" s="57"/>
      <c r="HN31" s="181" t="s">
        <v>181</v>
      </c>
      <c r="HO31" s="182"/>
      <c r="HP31" s="183"/>
      <c r="HQ31" s="54"/>
      <c r="HR31" s="55"/>
      <c r="HS31" s="55"/>
    </row>
    <row r="32" spans="4:252" x14ac:dyDescent="0.25">
      <c r="D32" s="129"/>
      <c r="E32" s="101"/>
      <c r="F32" s="134" t="s">
        <v>3</v>
      </c>
      <c r="G32" s="135" t="s" vm="1">
        <v>22</v>
      </c>
      <c r="H32" s="136"/>
      <c r="I32" s="137"/>
      <c r="J32" s="103"/>
      <c r="K32" s="126"/>
      <c r="L32" s="126"/>
      <c r="M32" s="126"/>
      <c r="N32" s="110"/>
      <c r="O32" s="134" t="s">
        <v>3</v>
      </c>
      <c r="P32" s="161" t="s" vm="2">
        <v>4</v>
      </c>
      <c r="Q32" s="136"/>
      <c r="R32" s="137"/>
      <c r="S32" s="112"/>
      <c r="T32" s="126"/>
      <c r="U32" s="126"/>
      <c r="V32" s="126"/>
      <c r="W32" s="119"/>
      <c r="X32" s="134" t="s">
        <v>3</v>
      </c>
      <c r="Y32" s="165" t="s">
        <v>32</v>
      </c>
      <c r="Z32" s="136"/>
      <c r="AA32" s="137"/>
      <c r="AB32" s="121"/>
      <c r="AC32" s="132"/>
      <c r="AN32" s="57"/>
      <c r="AO32" s="57"/>
      <c r="AP32" s="48" t="s">
        <v>3</v>
      </c>
      <c r="AQ32" s="49" t="s" vm="1">
        <v>22</v>
      </c>
      <c r="AR32" s="50"/>
      <c r="AS32" s="51"/>
      <c r="AT32" s="55"/>
      <c r="AU32" s="54"/>
      <c r="AV32" s="54"/>
      <c r="AW32" s="54"/>
      <c r="AX32" s="57"/>
      <c r="AY32" s="48" t="s">
        <v>3</v>
      </c>
      <c r="AZ32" s="64" t="s" vm="2">
        <v>4</v>
      </c>
      <c r="BA32" s="50"/>
      <c r="BB32" s="51"/>
      <c r="BC32" s="55"/>
      <c r="BD32" s="54"/>
      <c r="BE32" s="54"/>
      <c r="BF32" s="54"/>
      <c r="BG32" s="57"/>
      <c r="BH32" s="48" t="s">
        <v>3</v>
      </c>
      <c r="BI32" s="70" t="s">
        <v>32</v>
      </c>
      <c r="BJ32" s="50"/>
      <c r="BK32" s="51"/>
      <c r="BL32" s="55"/>
      <c r="BM32" s="55"/>
      <c r="CG32" s="129"/>
      <c r="CH32" s="101"/>
      <c r="CI32" s="134" t="s">
        <v>3</v>
      </c>
      <c r="CJ32" s="135" t="s" vm="1">
        <v>22</v>
      </c>
      <c r="CK32" s="136"/>
      <c r="CL32" s="137"/>
      <c r="CM32" s="103"/>
      <c r="CN32" s="126"/>
      <c r="CO32" s="126"/>
      <c r="CP32" s="126"/>
      <c r="CQ32" s="110"/>
      <c r="CR32" s="134" t="s">
        <v>3</v>
      </c>
      <c r="CS32" s="161" t="s">
        <v>5</v>
      </c>
      <c r="CT32" s="136"/>
      <c r="CU32" s="137"/>
      <c r="CV32" s="112"/>
      <c r="CW32" s="126"/>
      <c r="CX32" s="126"/>
      <c r="CY32" s="126"/>
      <c r="CZ32" s="119"/>
      <c r="DA32" s="134" t="s">
        <v>3</v>
      </c>
      <c r="DB32" s="165" t="s">
        <v>32</v>
      </c>
      <c r="DC32" s="136"/>
      <c r="DD32" s="137"/>
      <c r="DE32" s="121"/>
      <c r="DF32" s="132"/>
      <c r="DQ32" s="57"/>
      <c r="DR32" s="57"/>
      <c r="DS32" s="48" t="s">
        <v>3</v>
      </c>
      <c r="DT32" s="49" t="s" vm="1">
        <v>22</v>
      </c>
      <c r="DU32" s="50"/>
      <c r="DV32" s="51"/>
      <c r="DW32" s="55"/>
      <c r="DX32" s="54"/>
      <c r="DY32" s="54"/>
      <c r="DZ32" s="54"/>
      <c r="EA32" s="57"/>
      <c r="EB32" s="48" t="s">
        <v>3</v>
      </c>
      <c r="EC32" s="64" t="s">
        <v>5</v>
      </c>
      <c r="ED32" s="50"/>
      <c r="EE32" s="51"/>
      <c r="EF32" s="55"/>
      <c r="EG32" s="54"/>
      <c r="EH32" s="54"/>
      <c r="EI32" s="54"/>
      <c r="EJ32" s="57"/>
      <c r="EK32" s="48" t="s">
        <v>3</v>
      </c>
      <c r="EL32" s="70" t="s">
        <v>32</v>
      </c>
      <c r="EM32" s="50"/>
      <c r="EN32" s="51"/>
      <c r="EO32" s="55"/>
      <c r="EP32" s="55"/>
      <c r="FJ32" s="129"/>
      <c r="FK32" s="101"/>
      <c r="FL32" s="134" t="s">
        <v>3</v>
      </c>
      <c r="FM32" s="135" t="s" vm="1">
        <v>22</v>
      </c>
      <c r="FN32" s="136"/>
      <c r="FO32" s="137"/>
      <c r="FP32" s="103"/>
      <c r="FQ32" s="126"/>
      <c r="FR32" s="126"/>
      <c r="FS32" s="126"/>
      <c r="FT32" s="110"/>
      <c r="FU32" s="134" t="s">
        <v>3</v>
      </c>
      <c r="FV32" s="161" t="s" vm="1">
        <v>22</v>
      </c>
      <c r="FW32" s="136"/>
      <c r="FX32" s="137"/>
      <c r="FY32" s="112"/>
      <c r="FZ32" s="126"/>
      <c r="GA32" s="126"/>
      <c r="GB32" s="126"/>
      <c r="GC32" s="119"/>
      <c r="GD32" s="134" t="s">
        <v>3</v>
      </c>
      <c r="GE32" s="165" t="s">
        <v>32</v>
      </c>
      <c r="GF32" s="136"/>
      <c r="GG32" s="137"/>
      <c r="GH32" s="121"/>
      <c r="GI32" s="132"/>
      <c r="GT32" s="57"/>
      <c r="GU32" s="57"/>
      <c r="GV32" s="48" t="s">
        <v>3</v>
      </c>
      <c r="GW32" s="49" t="s" vm="1">
        <v>22</v>
      </c>
      <c r="GX32" s="50"/>
      <c r="GY32" s="51"/>
      <c r="GZ32" s="55"/>
      <c r="HA32" s="54"/>
      <c r="HB32" s="54"/>
      <c r="HC32" s="54"/>
      <c r="HD32" s="57"/>
      <c r="HE32" s="48" t="s">
        <v>3</v>
      </c>
      <c r="HF32" s="49" t="s">
        <v>5</v>
      </c>
      <c r="HG32" s="50"/>
      <c r="HH32" s="51"/>
      <c r="HI32" s="55"/>
      <c r="HJ32" s="54"/>
      <c r="HK32" s="54"/>
      <c r="HL32" s="54"/>
      <c r="HM32" s="57"/>
      <c r="HN32" s="48" t="s">
        <v>3</v>
      </c>
      <c r="HO32" s="70" t="s">
        <v>32</v>
      </c>
      <c r="HP32" s="50"/>
      <c r="HQ32" s="51"/>
      <c r="HR32" s="55"/>
      <c r="HS32" s="55"/>
    </row>
    <row r="33" spans="4:252" x14ac:dyDescent="0.25">
      <c r="D33" s="129"/>
      <c r="E33" s="101"/>
      <c r="F33" s="138" t="s">
        <v>9</v>
      </c>
      <c r="G33" s="154" t="s" vm="6">
        <v>4</v>
      </c>
      <c r="H33" s="140"/>
      <c r="I33" s="141"/>
      <c r="J33" s="103"/>
      <c r="K33" s="126"/>
      <c r="L33" s="126"/>
      <c r="M33" s="126"/>
      <c r="N33" s="110"/>
      <c r="O33" s="138" t="s">
        <v>9</v>
      </c>
      <c r="P33" s="162" t="s" vm="3">
        <v>22</v>
      </c>
      <c r="Q33" s="140"/>
      <c r="R33" s="141"/>
      <c r="S33" s="112"/>
      <c r="T33" s="126"/>
      <c r="U33" s="126"/>
      <c r="V33" s="126"/>
      <c r="W33" s="119"/>
      <c r="X33" s="138" t="s">
        <v>9</v>
      </c>
      <c r="Y33" s="166" t="s">
        <v>32</v>
      </c>
      <c r="Z33" s="140"/>
      <c r="AA33" s="141"/>
      <c r="AB33" s="121"/>
      <c r="AC33" s="132"/>
      <c r="AN33" s="57"/>
      <c r="AO33" s="57"/>
      <c r="AP33" s="52" t="s">
        <v>9</v>
      </c>
      <c r="AQ33" s="22" t="s" vm="6">
        <v>4</v>
      </c>
      <c r="AR33" s="54"/>
      <c r="AS33" s="55"/>
      <c r="AT33" s="55"/>
      <c r="AU33" s="54"/>
      <c r="AV33" s="54"/>
      <c r="AW33" s="54"/>
      <c r="AX33" s="57"/>
      <c r="AY33" s="52" t="s">
        <v>9</v>
      </c>
      <c r="AZ33" s="29" t="s" vm="3">
        <v>22</v>
      </c>
      <c r="BA33" s="54"/>
      <c r="BB33" s="55"/>
      <c r="BC33" s="55"/>
      <c r="BD33" s="54"/>
      <c r="BE33" s="54"/>
      <c r="BF33" s="54"/>
      <c r="BG33" s="57"/>
      <c r="BH33" s="52" t="s">
        <v>9</v>
      </c>
      <c r="BI33" s="71" t="s">
        <v>32</v>
      </c>
      <c r="BJ33" s="54"/>
      <c r="BK33" s="55"/>
      <c r="BL33" s="55"/>
      <c r="BM33" s="55"/>
      <c r="CG33" s="129"/>
      <c r="CH33" s="101"/>
      <c r="CI33" s="138" t="s">
        <v>9</v>
      </c>
      <c r="CJ33" s="154" t="s" vm="6">
        <v>4</v>
      </c>
      <c r="CK33" s="140"/>
      <c r="CL33" s="141"/>
      <c r="CM33" s="103"/>
      <c r="CN33" s="126"/>
      <c r="CO33" s="126"/>
      <c r="CP33" s="126"/>
      <c r="CQ33" s="110"/>
      <c r="CR33" s="138" t="s">
        <v>9</v>
      </c>
      <c r="CS33" s="162" t="s" vm="3">
        <v>22</v>
      </c>
      <c r="CT33" s="140"/>
      <c r="CU33" s="141"/>
      <c r="CV33" s="112"/>
      <c r="CW33" s="126"/>
      <c r="CX33" s="126"/>
      <c r="CY33" s="126"/>
      <c r="CZ33" s="119"/>
      <c r="DA33" s="138" t="s">
        <v>9</v>
      </c>
      <c r="DB33" s="166" t="s">
        <v>32</v>
      </c>
      <c r="DC33" s="140"/>
      <c r="DD33" s="141"/>
      <c r="DE33" s="121"/>
      <c r="DF33" s="132"/>
      <c r="DQ33" s="57"/>
      <c r="DR33" s="57"/>
      <c r="DS33" s="52" t="s">
        <v>9</v>
      </c>
      <c r="DT33" s="22" t="s" vm="6">
        <v>4</v>
      </c>
      <c r="DU33" s="54"/>
      <c r="DV33" s="55"/>
      <c r="DW33" s="55"/>
      <c r="DX33" s="54"/>
      <c r="DY33" s="54"/>
      <c r="DZ33" s="54"/>
      <c r="EA33" s="57"/>
      <c r="EB33" s="52" t="s">
        <v>9</v>
      </c>
      <c r="EC33" s="29" t="s" vm="3">
        <v>22</v>
      </c>
      <c r="ED33" s="54"/>
      <c r="EE33" s="55"/>
      <c r="EF33" s="55"/>
      <c r="EG33" s="54"/>
      <c r="EH33" s="54"/>
      <c r="EI33" s="54"/>
      <c r="EJ33" s="57"/>
      <c r="EK33" s="52" t="s">
        <v>9</v>
      </c>
      <c r="EL33" s="71" t="s">
        <v>32</v>
      </c>
      <c r="EM33" s="54"/>
      <c r="EN33" s="55"/>
      <c r="EO33" s="55"/>
      <c r="EP33" s="55"/>
      <c r="FJ33" s="129"/>
      <c r="FK33" s="101"/>
      <c r="FL33" s="138" t="s">
        <v>9</v>
      </c>
      <c r="FM33" s="154" t="s" vm="6">
        <v>4</v>
      </c>
      <c r="FN33" s="140"/>
      <c r="FO33" s="141"/>
      <c r="FP33" s="103"/>
      <c r="FQ33" s="126"/>
      <c r="FR33" s="126"/>
      <c r="FS33" s="126"/>
      <c r="FT33" s="110"/>
      <c r="FU33" s="138" t="s">
        <v>9</v>
      </c>
      <c r="FV33" s="162" t="s">
        <v>5</v>
      </c>
      <c r="FW33" s="140"/>
      <c r="FX33" s="141"/>
      <c r="FY33" s="112"/>
      <c r="FZ33" s="126"/>
      <c r="GA33" s="126"/>
      <c r="GB33" s="126"/>
      <c r="GC33" s="119"/>
      <c r="GD33" s="138" t="s">
        <v>9</v>
      </c>
      <c r="GE33" s="166" t="s">
        <v>32</v>
      </c>
      <c r="GF33" s="140"/>
      <c r="GG33" s="141"/>
      <c r="GH33" s="121"/>
      <c r="GI33" s="132"/>
      <c r="GT33" s="57"/>
      <c r="GU33" s="57"/>
      <c r="GV33" s="52" t="s">
        <v>9</v>
      </c>
      <c r="GW33" s="22" t="s" vm="6">
        <v>4</v>
      </c>
      <c r="GX33" s="54"/>
      <c r="GY33" s="55"/>
      <c r="GZ33" s="55"/>
      <c r="HA33" s="54"/>
      <c r="HB33" s="54"/>
      <c r="HC33" s="54"/>
      <c r="HD33" s="57"/>
      <c r="HE33" s="52" t="s">
        <v>9</v>
      </c>
      <c r="HF33" s="22" t="s" vm="3">
        <v>22</v>
      </c>
      <c r="HG33" s="54"/>
      <c r="HH33" s="55"/>
      <c r="HI33" s="55"/>
      <c r="HJ33" s="54"/>
      <c r="HK33" s="54"/>
      <c r="HL33" s="54"/>
      <c r="HM33" s="57"/>
      <c r="HN33" s="52" t="s">
        <v>9</v>
      </c>
      <c r="HO33" s="71" t="s">
        <v>32</v>
      </c>
      <c r="HP33" s="54"/>
      <c r="HQ33" s="55"/>
      <c r="HR33" s="55"/>
      <c r="HS33" s="55"/>
    </row>
    <row r="34" spans="4:252" x14ac:dyDescent="0.25">
      <c r="D34" s="129"/>
      <c r="E34" s="101"/>
      <c r="F34" s="138" t="s">
        <v>0</v>
      </c>
      <c r="G34" s="139" t="s" vm="4">
        <v>22</v>
      </c>
      <c r="H34" s="140"/>
      <c r="I34" s="141"/>
      <c r="J34" s="103"/>
      <c r="K34" s="126"/>
      <c r="L34" s="126"/>
      <c r="M34" s="126"/>
      <c r="N34" s="110"/>
      <c r="O34" s="138" t="s">
        <v>0</v>
      </c>
      <c r="P34" s="152" t="s" vm="7">
        <v>4</v>
      </c>
      <c r="Q34" s="140"/>
      <c r="R34" s="141"/>
      <c r="S34" s="112"/>
      <c r="T34" s="126"/>
      <c r="U34" s="126"/>
      <c r="V34" s="126"/>
      <c r="W34" s="119"/>
      <c r="X34" s="138" t="s">
        <v>0</v>
      </c>
      <c r="Y34" s="166" t="s">
        <v>32</v>
      </c>
      <c r="Z34" s="140"/>
      <c r="AA34" s="141"/>
      <c r="AB34" s="121"/>
      <c r="AC34" s="132"/>
      <c r="AN34" s="57"/>
      <c r="AO34" s="57"/>
      <c r="AP34" s="52" t="s">
        <v>0</v>
      </c>
      <c r="AQ34" s="53" t="s" vm="4">
        <v>22</v>
      </c>
      <c r="AR34" s="54"/>
      <c r="AS34" s="55"/>
      <c r="AT34" s="55"/>
      <c r="AU34" s="54"/>
      <c r="AV34" s="54"/>
      <c r="AW34" s="54"/>
      <c r="AX34" s="57"/>
      <c r="AY34" s="52" t="s">
        <v>0</v>
      </c>
      <c r="AZ34" s="65" t="s" vm="7">
        <v>4</v>
      </c>
      <c r="BA34" s="54"/>
      <c r="BB34" s="55"/>
      <c r="BC34" s="55"/>
      <c r="BD34" s="54"/>
      <c r="BE34" s="54"/>
      <c r="BF34" s="54"/>
      <c r="BG34" s="57"/>
      <c r="BH34" s="52" t="s">
        <v>0</v>
      </c>
      <c r="BI34" s="71" t="s">
        <v>32</v>
      </c>
      <c r="BJ34" s="54"/>
      <c r="BK34" s="55"/>
      <c r="BL34" s="55"/>
      <c r="BM34" s="55"/>
      <c r="CG34" s="129"/>
      <c r="CH34" s="101"/>
      <c r="CI34" s="138" t="s">
        <v>0</v>
      </c>
      <c r="CJ34" s="139" t="s" vm="4">
        <v>22</v>
      </c>
      <c r="CK34" s="140"/>
      <c r="CL34" s="141"/>
      <c r="CM34" s="103"/>
      <c r="CN34" s="126"/>
      <c r="CO34" s="126"/>
      <c r="CP34" s="126"/>
      <c r="CQ34" s="110"/>
      <c r="CR34" s="138" t="s">
        <v>0</v>
      </c>
      <c r="CS34" s="152" t="s">
        <v>5</v>
      </c>
      <c r="CT34" s="140"/>
      <c r="CU34" s="141"/>
      <c r="CV34" s="112"/>
      <c r="CW34" s="126"/>
      <c r="CX34" s="126"/>
      <c r="CY34" s="126"/>
      <c r="CZ34" s="119"/>
      <c r="DA34" s="138" t="s">
        <v>0</v>
      </c>
      <c r="DB34" s="166" t="s">
        <v>32</v>
      </c>
      <c r="DC34" s="140"/>
      <c r="DD34" s="141"/>
      <c r="DE34" s="121"/>
      <c r="DF34" s="132"/>
      <c r="DQ34" s="57"/>
      <c r="DR34" s="57"/>
      <c r="DS34" s="52" t="s">
        <v>0</v>
      </c>
      <c r="DT34" s="53" t="s" vm="4">
        <v>22</v>
      </c>
      <c r="DU34" s="54"/>
      <c r="DV34" s="55"/>
      <c r="DW34" s="55"/>
      <c r="DX34" s="54"/>
      <c r="DY34" s="54"/>
      <c r="DZ34" s="54"/>
      <c r="EA34" s="57"/>
      <c r="EB34" s="52" t="s">
        <v>0</v>
      </c>
      <c r="EC34" s="65" t="s">
        <v>5</v>
      </c>
      <c r="ED34" s="54"/>
      <c r="EE34" s="55"/>
      <c r="EF34" s="55"/>
      <c r="EG34" s="54"/>
      <c r="EH34" s="54"/>
      <c r="EI34" s="54"/>
      <c r="EJ34" s="57"/>
      <c r="EK34" s="52" t="s">
        <v>0</v>
      </c>
      <c r="EL34" s="71" t="s">
        <v>32</v>
      </c>
      <c r="EM34" s="54"/>
      <c r="EN34" s="55"/>
      <c r="EO34" s="55"/>
      <c r="EP34" s="55"/>
      <c r="FJ34" s="129"/>
      <c r="FK34" s="101"/>
      <c r="FL34" s="138" t="s">
        <v>0</v>
      </c>
      <c r="FM34" s="139" t="s" vm="4">
        <v>22</v>
      </c>
      <c r="FN34" s="140"/>
      <c r="FO34" s="141"/>
      <c r="FP34" s="103"/>
      <c r="FQ34" s="126"/>
      <c r="FR34" s="126"/>
      <c r="FS34" s="126"/>
      <c r="FT34" s="110"/>
      <c r="FU34" s="138" t="s">
        <v>0</v>
      </c>
      <c r="FV34" s="152" t="s" vm="4">
        <v>22</v>
      </c>
      <c r="FW34" s="140"/>
      <c r="FX34" s="141"/>
      <c r="FY34" s="112"/>
      <c r="FZ34" s="126"/>
      <c r="GA34" s="126"/>
      <c r="GB34" s="126"/>
      <c r="GC34" s="119"/>
      <c r="GD34" s="138" t="s">
        <v>0</v>
      </c>
      <c r="GE34" s="166" t="s">
        <v>32</v>
      </c>
      <c r="GF34" s="140"/>
      <c r="GG34" s="141"/>
      <c r="GH34" s="121"/>
      <c r="GI34" s="132"/>
      <c r="GT34" s="57"/>
      <c r="GU34" s="57"/>
      <c r="GV34" s="52" t="s">
        <v>0</v>
      </c>
      <c r="GW34" s="53" t="s" vm="4">
        <v>22</v>
      </c>
      <c r="GX34" s="54"/>
      <c r="GY34" s="55"/>
      <c r="GZ34" s="55"/>
      <c r="HA34" s="54"/>
      <c r="HB34" s="54"/>
      <c r="HC34" s="54"/>
      <c r="HD34" s="57"/>
      <c r="HE34" s="52" t="s">
        <v>0</v>
      </c>
      <c r="HF34" s="53" t="s">
        <v>5</v>
      </c>
      <c r="HG34" s="54"/>
      <c r="HH34" s="55"/>
      <c r="HI34" s="55"/>
      <c r="HJ34" s="54"/>
      <c r="HK34" s="54"/>
      <c r="HL34" s="54"/>
      <c r="HM34" s="57"/>
      <c r="HN34" s="52" t="s">
        <v>0</v>
      </c>
      <c r="HO34" s="71" t="s">
        <v>32</v>
      </c>
      <c r="HP34" s="54"/>
      <c r="HQ34" s="55"/>
      <c r="HR34" s="55"/>
      <c r="HS34" s="55"/>
    </row>
    <row r="35" spans="4:252" x14ac:dyDescent="0.25">
      <c r="D35" s="129"/>
      <c r="E35" s="101"/>
      <c r="F35" s="142" t="s">
        <v>1</v>
      </c>
      <c r="G35" s="153" t="s" vm="5">
        <v>22</v>
      </c>
      <c r="H35" s="140"/>
      <c r="I35" s="141"/>
      <c r="J35" s="103"/>
      <c r="K35" s="126"/>
      <c r="L35" s="126"/>
      <c r="M35" s="126"/>
      <c r="N35" s="110"/>
      <c r="O35" s="142" t="s">
        <v>1</v>
      </c>
      <c r="P35" s="152" t="s" vm="8">
        <v>4</v>
      </c>
      <c r="Q35" s="140"/>
      <c r="R35" s="141"/>
      <c r="S35" s="112"/>
      <c r="T35" s="126"/>
      <c r="U35" s="126"/>
      <c r="V35" s="126"/>
      <c r="W35" s="119"/>
      <c r="X35" s="142" t="s">
        <v>1</v>
      </c>
      <c r="Y35" s="166" t="s">
        <v>32</v>
      </c>
      <c r="Z35" s="140"/>
      <c r="AA35" s="141"/>
      <c r="AB35" s="121"/>
      <c r="AC35" s="132"/>
      <c r="AG35" t="s">
        <v>71</v>
      </c>
      <c r="AH35" s="7">
        <f>AH36-AH39</f>
        <v>873.33333333333394</v>
      </c>
      <c r="AI35" s="1">
        <f>AI36-AI39</f>
        <v>10384.833333333328</v>
      </c>
      <c r="AJ35" s="1">
        <f>AJ36-AJ39</f>
        <v>1036.8333333333333</v>
      </c>
      <c r="AN35" s="57"/>
      <c r="AO35" s="57"/>
      <c r="AP35" s="56" t="s">
        <v>1</v>
      </c>
      <c r="AQ35" s="26" t="s" vm="5">
        <v>22</v>
      </c>
      <c r="AR35" s="54"/>
      <c r="AS35" s="55"/>
      <c r="AT35" s="55"/>
      <c r="AU35" s="54"/>
      <c r="AV35" s="54"/>
      <c r="AW35" s="54"/>
      <c r="AX35" s="57"/>
      <c r="AY35" s="56" t="s">
        <v>1</v>
      </c>
      <c r="AZ35" s="65" t="s" vm="8">
        <v>4</v>
      </c>
      <c r="BA35" s="54"/>
      <c r="BB35" s="55"/>
      <c r="BC35" s="55"/>
      <c r="BD35" s="54"/>
      <c r="BE35" s="54"/>
      <c r="BF35" s="54"/>
      <c r="BG35" s="57"/>
      <c r="BH35" s="56" t="s">
        <v>1</v>
      </c>
      <c r="BI35" s="71" t="s">
        <v>32</v>
      </c>
      <c r="BJ35" s="54"/>
      <c r="BK35" s="55"/>
      <c r="BL35" s="55"/>
      <c r="BM35" s="55"/>
      <c r="BQ35" t="s">
        <v>71</v>
      </c>
      <c r="BR35" s="7">
        <f>BR36-BR39</f>
        <v>430.15454545454486</v>
      </c>
      <c r="BS35" s="1">
        <f>BS36-BS39</f>
        <v>10384.833333333328</v>
      </c>
      <c r="BT35" s="1">
        <f>BT36-BT39</f>
        <v>1036.8333333333333</v>
      </c>
      <c r="CG35" s="129"/>
      <c r="CH35" s="101"/>
      <c r="CI35" s="142" t="s">
        <v>1</v>
      </c>
      <c r="CJ35" s="153" t="s" vm="5">
        <v>22</v>
      </c>
      <c r="CK35" s="140"/>
      <c r="CL35" s="141"/>
      <c r="CM35" s="103"/>
      <c r="CN35" s="126"/>
      <c r="CO35" s="126"/>
      <c r="CP35" s="126"/>
      <c r="CQ35" s="110"/>
      <c r="CR35" s="142" t="s">
        <v>1</v>
      </c>
      <c r="CS35" s="152" t="s">
        <v>5</v>
      </c>
      <c r="CT35" s="140"/>
      <c r="CU35" s="141"/>
      <c r="CV35" s="112"/>
      <c r="CW35" s="126"/>
      <c r="CX35" s="126"/>
      <c r="CY35" s="126"/>
      <c r="CZ35" s="119"/>
      <c r="DA35" s="142" t="s">
        <v>1</v>
      </c>
      <c r="DB35" s="166" t="s">
        <v>32</v>
      </c>
      <c r="DC35" s="140"/>
      <c r="DD35" s="141"/>
      <c r="DE35" s="121"/>
      <c r="DF35" s="132"/>
      <c r="DJ35" t="s">
        <v>71</v>
      </c>
      <c r="DK35" s="7">
        <f>DK36-DK39</f>
        <v>0</v>
      </c>
      <c r="DL35" s="1">
        <f>DL36-DL39</f>
        <v>0</v>
      </c>
      <c r="DM35" s="1">
        <f>DM36-DM39</f>
        <v>0</v>
      </c>
      <c r="DQ35" s="57"/>
      <c r="DR35" s="57"/>
      <c r="DS35" s="56" t="s">
        <v>1</v>
      </c>
      <c r="DT35" s="26" t="s" vm="5">
        <v>22</v>
      </c>
      <c r="DU35" s="54"/>
      <c r="DV35" s="55"/>
      <c r="DW35" s="55"/>
      <c r="DX35" s="54"/>
      <c r="DY35" s="54"/>
      <c r="DZ35" s="54"/>
      <c r="EA35" s="57"/>
      <c r="EB35" s="56" t="s">
        <v>1</v>
      </c>
      <c r="EC35" s="65" t="s">
        <v>5</v>
      </c>
      <c r="ED35" s="54"/>
      <c r="EE35" s="55"/>
      <c r="EF35" s="55"/>
      <c r="EG35" s="54"/>
      <c r="EH35" s="54"/>
      <c r="EI35" s="54"/>
      <c r="EJ35" s="57"/>
      <c r="EK35" s="56" t="s">
        <v>1</v>
      </c>
      <c r="EL35" s="71" t="s">
        <v>32</v>
      </c>
      <c r="EM35" s="54"/>
      <c r="EN35" s="55"/>
      <c r="EO35" s="55"/>
      <c r="EP35" s="55"/>
      <c r="ET35" t="s">
        <v>71</v>
      </c>
      <c r="EU35" s="7">
        <f>EU36-EU39</f>
        <v>182.87272727272648</v>
      </c>
      <c r="EV35" s="1">
        <f>EV36-EV39</f>
        <v>10384.833333333328</v>
      </c>
      <c r="EW35" s="1">
        <f>EW36-EW39</f>
        <v>1036.8333333333333</v>
      </c>
      <c r="FJ35" s="129"/>
      <c r="FK35" s="101"/>
      <c r="FL35" s="142" t="s">
        <v>1</v>
      </c>
      <c r="FM35" s="153" t="s" vm="5">
        <v>22</v>
      </c>
      <c r="FN35" s="140"/>
      <c r="FO35" s="141"/>
      <c r="FP35" s="103"/>
      <c r="FQ35" s="126"/>
      <c r="FR35" s="126"/>
      <c r="FS35" s="126"/>
      <c r="FT35" s="110"/>
      <c r="FU35" s="142" t="s">
        <v>1</v>
      </c>
      <c r="FV35" s="152" t="s" vm="5">
        <v>22</v>
      </c>
      <c r="FW35" s="140"/>
      <c r="FX35" s="141"/>
      <c r="FY35" s="112"/>
      <c r="FZ35" s="126"/>
      <c r="GA35" s="126"/>
      <c r="GB35" s="126"/>
      <c r="GC35" s="119"/>
      <c r="GD35" s="142" t="s">
        <v>1</v>
      </c>
      <c r="GE35" s="166" t="s">
        <v>32</v>
      </c>
      <c r="GF35" s="140"/>
      <c r="GG35" s="141"/>
      <c r="GH35" s="121"/>
      <c r="GI35" s="132"/>
      <c r="GM35" t="s">
        <v>71</v>
      </c>
      <c r="GN35" s="7">
        <f>GN36-GN39</f>
        <v>306</v>
      </c>
      <c r="GO35" s="1">
        <f>GO36-GO39</f>
        <v>1989.333333333343</v>
      </c>
      <c r="GP35" s="1">
        <f>GP36-GP39</f>
        <v>366.49999999999989</v>
      </c>
      <c r="GT35" s="57"/>
      <c r="GU35" s="57"/>
      <c r="GV35" s="56" t="s">
        <v>1</v>
      </c>
      <c r="GW35" s="26" t="s" vm="5">
        <v>22</v>
      </c>
      <c r="GX35" s="54"/>
      <c r="GY35" s="55"/>
      <c r="GZ35" s="55"/>
      <c r="HA35" s="54"/>
      <c r="HB35" s="54"/>
      <c r="HC35" s="54"/>
      <c r="HD35" s="57"/>
      <c r="HE35" s="56" t="s">
        <v>1</v>
      </c>
      <c r="HF35" s="26" t="s">
        <v>5</v>
      </c>
      <c r="HG35" s="54"/>
      <c r="HH35" s="55"/>
      <c r="HI35" s="55"/>
      <c r="HJ35" s="54"/>
      <c r="HK35" s="54"/>
      <c r="HL35" s="54"/>
      <c r="HM35" s="57"/>
      <c r="HN35" s="56" t="s">
        <v>1</v>
      </c>
      <c r="HO35" s="71" t="s">
        <v>32</v>
      </c>
      <c r="HP35" s="54"/>
      <c r="HQ35" s="55"/>
      <c r="HR35" s="55"/>
      <c r="HS35" s="55"/>
      <c r="HW35" t="s">
        <v>71</v>
      </c>
      <c r="HX35" s="7">
        <f>HX36-HX39</f>
        <v>356.72597402597603</v>
      </c>
      <c r="HY35" s="1">
        <f>HY36-HY39</f>
        <v>10384.833333333328</v>
      </c>
      <c r="HZ35" s="1">
        <f>HZ36-HZ39</f>
        <v>1036.8333333333333</v>
      </c>
    </row>
    <row r="36" spans="4:252" x14ac:dyDescent="0.25">
      <c r="D36" s="129"/>
      <c r="E36" s="101"/>
      <c r="F36" s="144"/>
      <c r="G36" s="140"/>
      <c r="H36" s="140"/>
      <c r="I36" s="141"/>
      <c r="J36" s="103"/>
      <c r="K36" s="126"/>
      <c r="L36" s="126"/>
      <c r="M36" s="126"/>
      <c r="N36" s="110"/>
      <c r="O36" s="144"/>
      <c r="P36" s="140"/>
      <c r="Q36" s="140"/>
      <c r="R36" s="141"/>
      <c r="S36" s="112"/>
      <c r="T36" s="126"/>
      <c r="U36" s="126"/>
      <c r="V36" s="126"/>
      <c r="W36" s="119"/>
      <c r="X36" s="144"/>
      <c r="Y36" s="140"/>
      <c r="Z36" s="140"/>
      <c r="AA36" s="141"/>
      <c r="AB36" s="121"/>
      <c r="AC36" s="132"/>
      <c r="AG36" t="s">
        <v>50</v>
      </c>
      <c r="AH36" s="7">
        <f>MAX(G38,P38)</f>
        <v>11567.833333333334</v>
      </c>
      <c r="AI36" s="1">
        <f>MAX(H38,Q38)</f>
        <v>80562</v>
      </c>
      <c r="AJ36" s="1">
        <f>MAX(I38,R38)</f>
        <v>1126.8333333333333</v>
      </c>
      <c r="AN36" s="57"/>
      <c r="AO36" s="57"/>
      <c r="AP36" s="57"/>
      <c r="AQ36" s="54"/>
      <c r="AR36" s="54"/>
      <c r="AS36" s="55"/>
      <c r="AT36" s="55"/>
      <c r="AU36" s="54"/>
      <c r="AV36" s="54"/>
      <c r="AW36" s="54"/>
      <c r="AX36" s="57"/>
      <c r="AY36" s="57"/>
      <c r="AZ36" s="54"/>
      <c r="BA36" s="54"/>
      <c r="BB36" s="55"/>
      <c r="BC36" s="55"/>
      <c r="BD36" s="54"/>
      <c r="BE36" s="54"/>
      <c r="BF36" s="54"/>
      <c r="BG36" s="57"/>
      <c r="BH36" s="57"/>
      <c r="BI36" s="54"/>
      <c r="BJ36" s="54"/>
      <c r="BK36" s="55"/>
      <c r="BL36" s="55"/>
      <c r="BM36" s="55"/>
      <c r="BQ36" t="s">
        <v>50</v>
      </c>
      <c r="BR36" s="7">
        <f>MAX(AQ38,AZ38)</f>
        <v>11642.5</v>
      </c>
      <c r="BS36" s="1">
        <f>MAX(AR38,BA38)</f>
        <v>80562</v>
      </c>
      <c r="BT36" s="1">
        <f>MAX(AS38,BB38)</f>
        <v>1126.8333333333333</v>
      </c>
      <c r="CA36" s="7"/>
      <c r="CB36" s="1"/>
      <c r="CC36" s="1"/>
      <c r="CG36" s="129"/>
      <c r="CH36" s="101"/>
      <c r="CI36" s="144"/>
      <c r="CJ36" s="140"/>
      <c r="CK36" s="140"/>
      <c r="CL36" s="141"/>
      <c r="CM36" s="103"/>
      <c r="CN36" s="126"/>
      <c r="CO36" s="126"/>
      <c r="CP36" s="126"/>
      <c r="CQ36" s="110"/>
      <c r="CR36" s="144"/>
      <c r="CS36" s="140"/>
      <c r="CT36" s="140"/>
      <c r="CU36" s="141"/>
      <c r="CV36" s="112"/>
      <c r="CW36" s="126"/>
      <c r="CX36" s="126"/>
      <c r="CY36" s="126"/>
      <c r="CZ36" s="119"/>
      <c r="DA36" s="144"/>
      <c r="DB36" s="140"/>
      <c r="DC36" s="140"/>
      <c r="DD36" s="141"/>
      <c r="DE36" s="121"/>
      <c r="DF36" s="132"/>
      <c r="DJ36" t="s">
        <v>50</v>
      </c>
      <c r="DK36" s="7">
        <f>MAX(CJ38,CS38)</f>
        <v>11567.833333333334</v>
      </c>
      <c r="DL36" s="1">
        <f>MAX(CK38,CT38)</f>
        <v>70177.166666666672</v>
      </c>
      <c r="DM36" s="1">
        <f>MAX(CL38,CU38)</f>
        <v>1126.8333333333333</v>
      </c>
      <c r="DQ36" s="57"/>
      <c r="DR36" s="57"/>
      <c r="DS36" s="57"/>
      <c r="DT36" s="54"/>
      <c r="DU36" s="54"/>
      <c r="DV36" s="55"/>
      <c r="DW36" s="55"/>
      <c r="DX36" s="54"/>
      <c r="DY36" s="54"/>
      <c r="DZ36" s="54"/>
      <c r="EA36" s="57"/>
      <c r="EB36" s="57"/>
      <c r="EC36" s="54"/>
      <c r="ED36" s="54"/>
      <c r="EE36" s="55"/>
      <c r="EF36" s="55"/>
      <c r="EG36" s="54"/>
      <c r="EH36" s="54"/>
      <c r="EI36" s="54"/>
      <c r="EJ36" s="57"/>
      <c r="EK36" s="57"/>
      <c r="EL36" s="54"/>
      <c r="EM36" s="54"/>
      <c r="EN36" s="55"/>
      <c r="EO36" s="55"/>
      <c r="EP36" s="55"/>
      <c r="ET36" t="s">
        <v>50</v>
      </c>
      <c r="EU36" s="7">
        <f>MAX(DT38,EC38)</f>
        <v>11567.833333333334</v>
      </c>
      <c r="EV36" s="1">
        <f>MAX(DU38,ED38)</f>
        <v>80562</v>
      </c>
      <c r="EW36" s="1">
        <f>MAX(DV38,EE38)</f>
        <v>1126.8333333333333</v>
      </c>
      <c r="FD36" s="7"/>
      <c r="FE36" s="1"/>
      <c r="FF36" s="1"/>
      <c r="FJ36" s="129"/>
      <c r="FK36" s="101"/>
      <c r="FL36" s="144"/>
      <c r="FM36" s="140"/>
      <c r="FN36" s="140"/>
      <c r="FO36" s="141"/>
      <c r="FP36" s="103"/>
      <c r="FQ36" s="126"/>
      <c r="FR36" s="126"/>
      <c r="FS36" s="126"/>
      <c r="FT36" s="110"/>
      <c r="FU36" s="144"/>
      <c r="FV36" s="140"/>
      <c r="FW36" s="140"/>
      <c r="FX36" s="141"/>
      <c r="FY36" s="112"/>
      <c r="FZ36" s="126"/>
      <c r="GA36" s="126"/>
      <c r="GB36" s="126"/>
      <c r="GC36" s="119"/>
      <c r="GD36" s="144"/>
      <c r="GE36" s="140"/>
      <c r="GF36" s="140"/>
      <c r="GG36" s="141"/>
      <c r="GH36" s="121"/>
      <c r="GI36" s="132"/>
      <c r="GM36" t="s">
        <v>50</v>
      </c>
      <c r="GN36" s="7">
        <f>MAX(FM38,FV38)</f>
        <v>11567.833333333334</v>
      </c>
      <c r="GO36" s="1">
        <f>MAX(FN38,FW38)</f>
        <v>70177.166666666672</v>
      </c>
      <c r="GP36" s="1">
        <f>MAX(FO38,FX38)</f>
        <v>1126.8333333333333</v>
      </c>
      <c r="GT36" s="57"/>
      <c r="GU36" s="57"/>
      <c r="GV36" s="57"/>
      <c r="GW36" s="54"/>
      <c r="GX36" s="54"/>
      <c r="GY36" s="55"/>
      <c r="GZ36" s="55"/>
      <c r="HA36" s="54"/>
      <c r="HB36" s="54"/>
      <c r="HC36" s="54"/>
      <c r="HD36" s="57"/>
      <c r="HE36" s="57"/>
      <c r="HF36" s="54"/>
      <c r="HG36" s="54"/>
      <c r="HH36" s="55"/>
      <c r="HI36" s="55"/>
      <c r="HJ36" s="54"/>
      <c r="HK36" s="54"/>
      <c r="HL36" s="54"/>
      <c r="HM36" s="57"/>
      <c r="HN36" s="57"/>
      <c r="HO36" s="54"/>
      <c r="HP36" s="54"/>
      <c r="HQ36" s="55"/>
      <c r="HR36" s="55"/>
      <c r="HS36" s="55"/>
      <c r="HW36" t="s">
        <v>50</v>
      </c>
      <c r="HX36" s="7">
        <f>MAX(GW38,HF38)</f>
        <v>11710.904761904763</v>
      </c>
      <c r="HY36" s="1">
        <f>MAX(GX38,HG38)</f>
        <v>80562</v>
      </c>
      <c r="HZ36" s="1">
        <f>MAX(GY38,HH38)</f>
        <v>1126.8333333333333</v>
      </c>
      <c r="IG36" s="7"/>
      <c r="IH36" s="1"/>
      <c r="II36" s="1"/>
      <c r="IP36" s="7"/>
      <c r="IQ36" s="1"/>
      <c r="IR36" s="1"/>
    </row>
    <row r="37" spans="4:252" x14ac:dyDescent="0.25">
      <c r="D37" s="129"/>
      <c r="E37" s="101"/>
      <c r="F37" s="145"/>
      <c r="G37" s="146" t="s">
        <v>6</v>
      </c>
      <c r="H37" s="146" t="s">
        <v>7</v>
      </c>
      <c r="I37" s="147" t="s">
        <v>2</v>
      </c>
      <c r="J37" s="103"/>
      <c r="K37" s="126"/>
      <c r="L37" s="126"/>
      <c r="M37" s="126"/>
      <c r="N37" s="110"/>
      <c r="O37" s="145"/>
      <c r="P37" s="146" t="s">
        <v>6</v>
      </c>
      <c r="Q37" s="146" t="s">
        <v>7</v>
      </c>
      <c r="R37" s="147" t="s">
        <v>2</v>
      </c>
      <c r="S37" s="112"/>
      <c r="T37" s="126"/>
      <c r="U37" s="126"/>
      <c r="V37" s="126"/>
      <c r="W37" s="119"/>
      <c r="X37" s="145"/>
      <c r="Y37" s="146" t="s">
        <v>6</v>
      </c>
      <c r="Z37" s="146" t="s">
        <v>7</v>
      </c>
      <c r="AA37" s="147" t="s">
        <v>2</v>
      </c>
      <c r="AB37" s="121"/>
      <c r="AC37" s="132"/>
      <c r="AG37" t="s">
        <v>70</v>
      </c>
      <c r="AH37" s="7">
        <f>MEDIAN(G38,P38)</f>
        <v>11131.166666666668</v>
      </c>
      <c r="AI37" s="1">
        <f>MEDIAN(H38,Q38)</f>
        <v>75369.583333333343</v>
      </c>
      <c r="AJ37" s="1">
        <f>MEDIAN(I38,R38)</f>
        <v>608.41666666666663</v>
      </c>
      <c r="AN37" s="57"/>
      <c r="AO37" s="57"/>
      <c r="AP37" s="58"/>
      <c r="AQ37" s="5" t="s">
        <v>6</v>
      </c>
      <c r="AR37" s="5" t="s">
        <v>7</v>
      </c>
      <c r="AS37" s="59" t="s">
        <v>2</v>
      </c>
      <c r="AT37" s="55"/>
      <c r="AU37" s="54"/>
      <c r="AV37" s="54"/>
      <c r="AW37" s="54"/>
      <c r="AX37" s="57"/>
      <c r="AY37" s="58"/>
      <c r="AZ37" s="5" t="s">
        <v>6</v>
      </c>
      <c r="BA37" s="5" t="s">
        <v>7</v>
      </c>
      <c r="BB37" s="59" t="s">
        <v>2</v>
      </c>
      <c r="BC37" s="55"/>
      <c r="BD37" s="54"/>
      <c r="BE37" s="54"/>
      <c r="BF37" s="54"/>
      <c r="BG37" s="57"/>
      <c r="BH37" s="58"/>
      <c r="BI37" s="5" t="s">
        <v>6</v>
      </c>
      <c r="BJ37" s="5" t="s">
        <v>7</v>
      </c>
      <c r="BK37" s="59" t="s">
        <v>2</v>
      </c>
      <c r="BL37" s="55"/>
      <c r="BM37" s="55"/>
      <c r="BQ37" t="s">
        <v>70</v>
      </c>
      <c r="BR37" s="7">
        <f>MEDIAN(AQ38,AZ38)</f>
        <v>11427.422727272728</v>
      </c>
      <c r="BS37" s="1">
        <f>MEDIAN(AR38,BA38)</f>
        <v>75369.583333333343</v>
      </c>
      <c r="BT37" s="1">
        <f>MEDIAN(AS38,BB38)</f>
        <v>608.41666666666663</v>
      </c>
      <c r="CA37" s="7"/>
      <c r="CB37" s="1"/>
      <c r="CC37" s="1"/>
      <c r="CG37" s="129"/>
      <c r="CH37" s="101"/>
      <c r="CI37" s="145"/>
      <c r="CJ37" s="146" t="s">
        <v>6</v>
      </c>
      <c r="CK37" s="146" t="s">
        <v>7</v>
      </c>
      <c r="CL37" s="147" t="s">
        <v>2</v>
      </c>
      <c r="CM37" s="103"/>
      <c r="CN37" s="126"/>
      <c r="CO37" s="126"/>
      <c r="CP37" s="126"/>
      <c r="CQ37" s="110"/>
      <c r="CR37" s="145"/>
      <c r="CS37" s="146" t="s">
        <v>6</v>
      </c>
      <c r="CT37" s="146" t="s">
        <v>7</v>
      </c>
      <c r="CU37" s="147" t="s">
        <v>2</v>
      </c>
      <c r="CV37" s="112"/>
      <c r="CW37" s="126"/>
      <c r="CX37" s="126"/>
      <c r="CY37" s="126"/>
      <c r="CZ37" s="119"/>
      <c r="DA37" s="145"/>
      <c r="DB37" s="146" t="s">
        <v>6</v>
      </c>
      <c r="DC37" s="146" t="s">
        <v>7</v>
      </c>
      <c r="DD37" s="147" t="s">
        <v>2</v>
      </c>
      <c r="DE37" s="121"/>
      <c r="DF37" s="132"/>
      <c r="DJ37" t="s">
        <v>70</v>
      </c>
      <c r="DK37" s="7">
        <f>MEDIAN(CJ38,CS38)</f>
        <v>11567.833333333334</v>
      </c>
      <c r="DL37" s="1">
        <f>MEDIAN(CK38,CT38)</f>
        <v>70177.166666666672</v>
      </c>
      <c r="DM37" s="1">
        <f>MEDIAN(CL38,CU38)</f>
        <v>1126.8333333333333</v>
      </c>
      <c r="DQ37" s="57"/>
      <c r="DR37" s="57"/>
      <c r="DS37" s="58"/>
      <c r="DT37" s="5" t="s">
        <v>6</v>
      </c>
      <c r="DU37" s="5" t="s">
        <v>7</v>
      </c>
      <c r="DV37" s="59" t="s">
        <v>2</v>
      </c>
      <c r="DW37" s="55"/>
      <c r="DX37" s="54"/>
      <c r="DY37" s="54"/>
      <c r="DZ37" s="54"/>
      <c r="EA37" s="57"/>
      <c r="EB37" s="58"/>
      <c r="EC37" s="5" t="s">
        <v>6</v>
      </c>
      <c r="ED37" s="5" t="s">
        <v>7</v>
      </c>
      <c r="EE37" s="59" t="s">
        <v>2</v>
      </c>
      <c r="EF37" s="55"/>
      <c r="EG37" s="54"/>
      <c r="EH37" s="54"/>
      <c r="EI37" s="54"/>
      <c r="EJ37" s="57"/>
      <c r="EK37" s="58"/>
      <c r="EL37" s="5" t="s">
        <v>6</v>
      </c>
      <c r="EM37" s="5" t="s">
        <v>7</v>
      </c>
      <c r="EN37" s="59" t="s">
        <v>2</v>
      </c>
      <c r="EO37" s="55"/>
      <c r="EP37" s="55"/>
      <c r="ET37" t="s">
        <v>70</v>
      </c>
      <c r="EU37" s="7">
        <f>MEDIAN(DT38,EC38)</f>
        <v>11476.396969696971</v>
      </c>
      <c r="EV37" s="1">
        <f>MEDIAN(DU38,ED38)</f>
        <v>75369.583333333343</v>
      </c>
      <c r="EW37" s="1">
        <f>MEDIAN(DV38,EE38)</f>
        <v>608.41666666666663</v>
      </c>
      <c r="FD37" s="7"/>
      <c r="FE37" s="1"/>
      <c r="FF37" s="1"/>
      <c r="FJ37" s="129"/>
      <c r="FK37" s="101"/>
      <c r="FL37" s="145"/>
      <c r="FM37" s="146" t="s">
        <v>6</v>
      </c>
      <c r="FN37" s="146" t="s">
        <v>7</v>
      </c>
      <c r="FO37" s="147" t="s">
        <v>2</v>
      </c>
      <c r="FP37" s="103"/>
      <c r="FQ37" s="126"/>
      <c r="FR37" s="126"/>
      <c r="FS37" s="126"/>
      <c r="FT37" s="110"/>
      <c r="FU37" s="145"/>
      <c r="FV37" s="146" t="s">
        <v>6</v>
      </c>
      <c r="FW37" s="146" t="s">
        <v>7</v>
      </c>
      <c r="FX37" s="147" t="s">
        <v>2</v>
      </c>
      <c r="FY37" s="112"/>
      <c r="FZ37" s="126"/>
      <c r="GA37" s="126"/>
      <c r="GB37" s="126"/>
      <c r="GC37" s="119"/>
      <c r="GD37" s="145"/>
      <c r="GE37" s="146" t="s">
        <v>6</v>
      </c>
      <c r="GF37" s="146" t="s">
        <v>7</v>
      </c>
      <c r="GG37" s="147" t="s">
        <v>2</v>
      </c>
      <c r="GH37" s="121"/>
      <c r="GI37" s="132"/>
      <c r="GM37" t="s">
        <v>70</v>
      </c>
      <c r="GN37" s="7">
        <f>MEDIAN(FM38,FV38)</f>
        <v>11414.833333333334</v>
      </c>
      <c r="GO37" s="1">
        <f>MEDIAN(FN38,FW38)</f>
        <v>69182.5</v>
      </c>
      <c r="GP37" s="1">
        <f>MEDIAN(FO38,FX38)</f>
        <v>943.58333333333326</v>
      </c>
      <c r="GT37" s="57"/>
      <c r="GU37" s="57"/>
      <c r="GV37" s="58"/>
      <c r="GW37" s="5" t="s">
        <v>6</v>
      </c>
      <c r="GX37" s="5" t="s">
        <v>7</v>
      </c>
      <c r="GY37" s="59" t="s">
        <v>2</v>
      </c>
      <c r="GZ37" s="55"/>
      <c r="HA37" s="54"/>
      <c r="HB37" s="54"/>
      <c r="HC37" s="54"/>
      <c r="HD37" s="57"/>
      <c r="HE37" s="58"/>
      <c r="HF37" s="5" t="s">
        <v>6</v>
      </c>
      <c r="HG37" s="5" t="s">
        <v>7</v>
      </c>
      <c r="HH37" s="59" t="s">
        <v>2</v>
      </c>
      <c r="HI37" s="55"/>
      <c r="HJ37" s="54"/>
      <c r="HK37" s="54"/>
      <c r="HL37" s="54"/>
      <c r="HM37" s="57"/>
      <c r="HN37" s="58"/>
      <c r="HO37" s="5" t="s">
        <v>6</v>
      </c>
      <c r="HP37" s="5" t="s">
        <v>7</v>
      </c>
      <c r="HQ37" s="59" t="s">
        <v>2</v>
      </c>
      <c r="HR37" s="55"/>
      <c r="HS37" s="55"/>
      <c r="HW37" t="s">
        <v>70</v>
      </c>
      <c r="HX37" s="7">
        <f>MEDIAN(GW38,HF38)</f>
        <v>11532.541774891775</v>
      </c>
      <c r="HY37" s="1">
        <f>MEDIAN(GX38,HG38)</f>
        <v>75369.583333333343</v>
      </c>
      <c r="HZ37" s="1">
        <f>MEDIAN(GY38,HH38)</f>
        <v>608.41666666666663</v>
      </c>
      <c r="IG37" s="7"/>
      <c r="IH37" s="1"/>
      <c r="II37" s="1"/>
      <c r="IP37" s="7"/>
      <c r="IQ37" s="1"/>
      <c r="IR37" s="1"/>
    </row>
    <row r="38" spans="4:252" ht="15.75" thickBot="1" x14ac:dyDescent="0.3">
      <c r="D38" s="129"/>
      <c r="E38" s="101"/>
      <c r="F38" s="148" t="s">
        <v>8</v>
      </c>
      <c r="G38" s="149">
        <v>11567.833333333334</v>
      </c>
      <c r="H38" s="150">
        <v>70177.166666666672</v>
      </c>
      <c r="I38" s="151">
        <v>1126.8333333333333</v>
      </c>
      <c r="J38" s="103"/>
      <c r="K38" s="126"/>
      <c r="L38" s="126"/>
      <c r="M38" s="126"/>
      <c r="N38" s="110"/>
      <c r="O38" s="157" t="s">
        <v>8</v>
      </c>
      <c r="P38" s="158">
        <v>10694.5</v>
      </c>
      <c r="Q38" s="159">
        <v>80562</v>
      </c>
      <c r="R38" s="160">
        <v>90</v>
      </c>
      <c r="S38" s="112"/>
      <c r="T38" s="126"/>
      <c r="U38" s="126"/>
      <c r="V38" s="126"/>
      <c r="W38" s="119"/>
      <c r="X38" s="167" t="s">
        <v>8</v>
      </c>
      <c r="Y38" s="168">
        <f>AVERAGE(G38,P38)</f>
        <v>11131.166666666668</v>
      </c>
      <c r="Z38" s="169">
        <f>AVERAGE(H38,Q38)</f>
        <v>75369.583333333343</v>
      </c>
      <c r="AA38" s="170">
        <f>AVERAGE(I38,R38)</f>
        <v>608.41666666666663</v>
      </c>
      <c r="AB38" s="121"/>
      <c r="AC38" s="132"/>
      <c r="AG38" t="s">
        <v>8</v>
      </c>
      <c r="AH38" s="7">
        <f>AVERAGE(G38,P38)</f>
        <v>11131.166666666668</v>
      </c>
      <c r="AI38" s="1">
        <f t="shared" ref="AI38" si="23">AVERAGE(H38,Q38)</f>
        <v>75369.583333333343</v>
      </c>
      <c r="AJ38" s="1">
        <f t="shared" ref="AJ38" si="24">AVERAGE(I38,R38)</f>
        <v>608.41666666666663</v>
      </c>
      <c r="AN38" s="57"/>
      <c r="AO38" s="57"/>
      <c r="AP38" s="60" t="s">
        <v>8</v>
      </c>
      <c r="AQ38" s="61">
        <f>AVERAGE(P12,P25,G38,P51)</f>
        <v>11642.5</v>
      </c>
      <c r="AR38" s="62">
        <v>70177.166666666672</v>
      </c>
      <c r="AS38" s="63">
        <v>1126.8333333333333</v>
      </c>
      <c r="AT38" s="55"/>
      <c r="AU38" s="54"/>
      <c r="AV38" s="54"/>
      <c r="AW38" s="54"/>
      <c r="AX38" s="57"/>
      <c r="AY38" s="66" t="s">
        <v>8</v>
      </c>
      <c r="AZ38" s="67">
        <f>AVERAGE(G12,G25,P38,G51)</f>
        <v>11212.345454545455</v>
      </c>
      <c r="BA38" s="68">
        <v>80562</v>
      </c>
      <c r="BB38" s="69">
        <v>90</v>
      </c>
      <c r="BC38" s="55"/>
      <c r="BD38" s="54"/>
      <c r="BE38" s="54"/>
      <c r="BF38" s="54"/>
      <c r="BG38" s="57"/>
      <c r="BH38" s="72" t="s">
        <v>8</v>
      </c>
      <c r="BI38" s="73">
        <f>AVERAGE(AQ38,AZ38)</f>
        <v>11427.422727272728</v>
      </c>
      <c r="BJ38" s="74">
        <f>AVERAGE(AR38,BA38)</f>
        <v>75369.583333333343</v>
      </c>
      <c r="BK38" s="75">
        <f>AVERAGE(AS38,BB38)</f>
        <v>608.41666666666663</v>
      </c>
      <c r="BL38" s="55"/>
      <c r="BM38" s="55"/>
      <c r="BQ38" t="s">
        <v>8</v>
      </c>
      <c r="BR38" s="7">
        <f>AVERAGE(AQ38,AZ38)</f>
        <v>11427.422727272728</v>
      </c>
      <c r="BS38" s="1">
        <f t="shared" ref="BS38" si="25">AVERAGE(AR38,BA38)</f>
        <v>75369.583333333343</v>
      </c>
      <c r="BT38" s="1">
        <f t="shared" ref="BT38" si="26">AVERAGE(AS38,BB38)</f>
        <v>608.41666666666663</v>
      </c>
      <c r="CA38" s="7"/>
      <c r="CB38" s="1"/>
      <c r="CC38" s="1"/>
      <c r="CG38" s="129"/>
      <c r="CH38" s="101"/>
      <c r="CI38" s="148" t="s">
        <v>8</v>
      </c>
      <c r="CJ38" s="149">
        <v>11567.833333333334</v>
      </c>
      <c r="CK38" s="150">
        <v>70177.166666666672</v>
      </c>
      <c r="CL38" s="151">
        <v>1126.8333333333333</v>
      </c>
      <c r="CM38" s="103"/>
      <c r="CN38" s="126"/>
      <c r="CO38" s="126"/>
      <c r="CP38" s="126"/>
      <c r="CQ38" s="110"/>
      <c r="CR38" s="157" t="s">
        <v>8</v>
      </c>
      <c r="CS38" s="158" t="s">
        <v>84</v>
      </c>
      <c r="CT38" s="159" t="s">
        <v>85</v>
      </c>
      <c r="CU38" s="160" t="s">
        <v>86</v>
      </c>
      <c r="CV38" s="112"/>
      <c r="CW38" s="126"/>
      <c r="CX38" s="126"/>
      <c r="CY38" s="126"/>
      <c r="CZ38" s="119"/>
      <c r="DA38" s="167" t="s">
        <v>8</v>
      </c>
      <c r="DB38" s="168">
        <f>AVERAGE(CJ38,CS38)</f>
        <v>11567.833333333334</v>
      </c>
      <c r="DC38" s="169">
        <f>AVERAGE(CK38,CT38)</f>
        <v>70177.166666666672</v>
      </c>
      <c r="DD38" s="170">
        <f>AVERAGE(CL38,CU38)</f>
        <v>1126.8333333333333</v>
      </c>
      <c r="DE38" s="121"/>
      <c r="DF38" s="132"/>
      <c r="DJ38" t="s">
        <v>8</v>
      </c>
      <c r="DK38" s="7">
        <f>AVERAGE(CJ38,CS38)</f>
        <v>11567.833333333334</v>
      </c>
      <c r="DL38" s="1">
        <f t="shared" ref="DL38" si="27">AVERAGE(CK38,CT38)</f>
        <v>70177.166666666672</v>
      </c>
      <c r="DM38" s="1">
        <f t="shared" ref="DM38" si="28">AVERAGE(CL38,CU38)</f>
        <v>1126.8333333333333</v>
      </c>
      <c r="DQ38" s="57"/>
      <c r="DR38" s="57"/>
      <c r="DS38" s="60" t="s">
        <v>8</v>
      </c>
      <c r="DT38" s="61">
        <f>AVERAGE(CS12,CS25,CJ38,CS51)</f>
        <v>11567.833333333334</v>
      </c>
      <c r="DU38" s="62">
        <v>70177.166666666672</v>
      </c>
      <c r="DV38" s="63">
        <v>1126.8333333333333</v>
      </c>
      <c r="DW38" s="55"/>
      <c r="DX38" s="54"/>
      <c r="DY38" s="54"/>
      <c r="DZ38" s="54"/>
      <c r="EA38" s="57"/>
      <c r="EB38" s="66" t="s">
        <v>8</v>
      </c>
      <c r="EC38" s="67">
        <f>AVERAGE(CJ12,CJ25,CS38,CJ51)</f>
        <v>11384.960606060607</v>
      </c>
      <c r="ED38" s="68">
        <v>80562</v>
      </c>
      <c r="EE38" s="69">
        <v>90</v>
      </c>
      <c r="EF38" s="55"/>
      <c r="EG38" s="54"/>
      <c r="EH38" s="54"/>
      <c r="EI38" s="54"/>
      <c r="EJ38" s="57"/>
      <c r="EK38" s="72" t="s">
        <v>8</v>
      </c>
      <c r="EL38" s="73">
        <f>AVERAGE(DT38,EC38)</f>
        <v>11476.396969696971</v>
      </c>
      <c r="EM38" s="74">
        <f>AVERAGE(DU38,ED38)</f>
        <v>75369.583333333343</v>
      </c>
      <c r="EN38" s="75">
        <f>AVERAGE(DV38,EE38)</f>
        <v>608.41666666666663</v>
      </c>
      <c r="EO38" s="55"/>
      <c r="EP38" s="55"/>
      <c r="ET38" t="s">
        <v>8</v>
      </c>
      <c r="EU38" s="7">
        <f>AVERAGE(DT38,EC38)</f>
        <v>11476.396969696971</v>
      </c>
      <c r="EV38" s="1">
        <f t="shared" ref="EV38" si="29">AVERAGE(DU38,ED38)</f>
        <v>75369.583333333343</v>
      </c>
      <c r="EW38" s="1">
        <f t="shared" ref="EW38" si="30">AVERAGE(DV38,EE38)</f>
        <v>608.41666666666663</v>
      </c>
      <c r="FD38" s="7"/>
      <c r="FE38" s="1"/>
      <c r="FF38" s="1"/>
      <c r="FJ38" s="129"/>
      <c r="FK38" s="101"/>
      <c r="FL38" s="148" t="s">
        <v>8</v>
      </c>
      <c r="FM38" s="149">
        <v>11567.833333333334</v>
      </c>
      <c r="FN38" s="150">
        <v>70177.166666666672</v>
      </c>
      <c r="FO38" s="151">
        <v>1126.8333333333333</v>
      </c>
      <c r="FP38" s="103"/>
      <c r="FQ38" s="126"/>
      <c r="FR38" s="126"/>
      <c r="FS38" s="126"/>
      <c r="FT38" s="110"/>
      <c r="FU38" s="157" t="s">
        <v>8</v>
      </c>
      <c r="FV38" s="158">
        <v>11261.833333333334</v>
      </c>
      <c r="FW38" s="159">
        <v>68187.833333333328</v>
      </c>
      <c r="FX38" s="160">
        <v>760.33333333333337</v>
      </c>
      <c r="FY38" s="112"/>
      <c r="FZ38" s="126"/>
      <c r="GA38" s="126"/>
      <c r="GB38" s="126"/>
      <c r="GC38" s="119"/>
      <c r="GD38" s="167" t="s">
        <v>8</v>
      </c>
      <c r="GE38" s="168">
        <f>AVERAGE(FM38,FV38)</f>
        <v>11414.833333333334</v>
      </c>
      <c r="GF38" s="169">
        <f>AVERAGE(FN38,FW38)</f>
        <v>69182.5</v>
      </c>
      <c r="GG38" s="170">
        <f>AVERAGE(FO38,FX38)</f>
        <v>943.58333333333326</v>
      </c>
      <c r="GH38" s="121"/>
      <c r="GI38" s="132"/>
      <c r="GM38" t="s">
        <v>8</v>
      </c>
      <c r="GN38" s="7">
        <f>AVERAGE(FM38,FV38)</f>
        <v>11414.833333333334</v>
      </c>
      <c r="GO38" s="1">
        <f t="shared" ref="GO38" si="31">AVERAGE(FN38,FW38)</f>
        <v>69182.5</v>
      </c>
      <c r="GP38" s="1">
        <f t="shared" ref="GP38" si="32">AVERAGE(FO38,FX38)</f>
        <v>943.58333333333326</v>
      </c>
      <c r="GT38" s="57"/>
      <c r="GU38" s="57"/>
      <c r="GV38" s="60" t="s">
        <v>8</v>
      </c>
      <c r="GW38" s="61">
        <f>AVERAGE(FV12,FV25,FM38,FV51)</f>
        <v>11710.904761904763</v>
      </c>
      <c r="GX38" s="62">
        <v>70177.166666666672</v>
      </c>
      <c r="GY38" s="63">
        <v>1126.8333333333333</v>
      </c>
      <c r="GZ38" s="55"/>
      <c r="HA38" s="54"/>
      <c r="HB38" s="54"/>
      <c r="HC38" s="54"/>
      <c r="HD38" s="57"/>
      <c r="HE38" s="60" t="s">
        <v>8</v>
      </c>
      <c r="HF38" s="61">
        <f>AVERAGE(FM12,FM25,FV38,FM51)</f>
        <v>11354.178787878787</v>
      </c>
      <c r="HG38" s="62">
        <v>80562</v>
      </c>
      <c r="HH38" s="63">
        <v>90</v>
      </c>
      <c r="HI38" s="55"/>
      <c r="HJ38" s="54"/>
      <c r="HK38" s="54"/>
      <c r="HL38" s="54"/>
      <c r="HM38" s="57"/>
      <c r="HN38" s="72" t="s">
        <v>8</v>
      </c>
      <c r="HO38" s="73">
        <f>AVERAGE(GW38,HF38)</f>
        <v>11532.541774891775</v>
      </c>
      <c r="HP38" s="74">
        <f>AVERAGE(GX38,HG38)</f>
        <v>75369.583333333343</v>
      </c>
      <c r="HQ38" s="75">
        <f>AVERAGE(GY38,HH38)</f>
        <v>608.41666666666663</v>
      </c>
      <c r="HR38" s="55"/>
      <c r="HS38" s="55"/>
      <c r="HW38" t="s">
        <v>8</v>
      </c>
      <c r="HX38" s="7">
        <f>AVERAGE(GW38,HF38)</f>
        <v>11532.541774891775</v>
      </c>
      <c r="HY38" s="1">
        <f t="shared" ref="HY38" si="33">AVERAGE(GX38,HG38)</f>
        <v>75369.583333333343</v>
      </c>
      <c r="HZ38" s="1">
        <f t="shared" ref="HZ38" si="34">AVERAGE(GY38,HH38)</f>
        <v>608.41666666666663</v>
      </c>
      <c r="IG38" s="7"/>
      <c r="IH38" s="1"/>
      <c r="II38" s="1"/>
      <c r="IP38" s="7"/>
      <c r="IQ38" s="1"/>
      <c r="IR38" s="1"/>
    </row>
    <row r="39" spans="4:252" x14ac:dyDescent="0.25">
      <c r="D39" s="129"/>
      <c r="E39" s="101"/>
      <c r="F39" s="102"/>
      <c r="G39" s="102"/>
      <c r="H39" s="102"/>
      <c r="I39" s="102"/>
      <c r="J39" s="103"/>
      <c r="K39" s="126"/>
      <c r="L39" s="126"/>
      <c r="M39" s="126"/>
      <c r="N39" s="110"/>
      <c r="O39" s="111"/>
      <c r="P39" s="111"/>
      <c r="Q39" s="111"/>
      <c r="R39" s="111"/>
      <c r="S39" s="112"/>
      <c r="T39" s="126"/>
      <c r="U39" s="126"/>
      <c r="V39" s="126"/>
      <c r="W39" s="119"/>
      <c r="X39" s="120"/>
      <c r="Y39" s="120"/>
      <c r="Z39" s="120"/>
      <c r="AA39" s="120"/>
      <c r="AB39" s="121"/>
      <c r="AC39" s="132"/>
      <c r="AG39" t="s">
        <v>49</v>
      </c>
      <c r="AH39" s="7">
        <f>MIN(G38,P38)</f>
        <v>10694.5</v>
      </c>
      <c r="AI39" s="1">
        <f>MIN(H38,Q38)</f>
        <v>70177.166666666672</v>
      </c>
      <c r="AJ39" s="1">
        <f>MIN(I38,R38)</f>
        <v>90</v>
      </c>
      <c r="AN39" s="57"/>
      <c r="AO39" s="57"/>
      <c r="AP39" s="54"/>
      <c r="AQ39" s="54"/>
      <c r="AR39" s="54"/>
      <c r="AS39" s="54"/>
      <c r="AT39" s="55"/>
      <c r="AU39" s="54"/>
      <c r="AV39" s="54"/>
      <c r="AW39" s="54"/>
      <c r="AX39" s="57"/>
      <c r="AY39" s="54"/>
      <c r="AZ39" s="54"/>
      <c r="BA39" s="54"/>
      <c r="BB39" s="54"/>
      <c r="BC39" s="55"/>
      <c r="BD39" s="54"/>
      <c r="BE39" s="54"/>
      <c r="BF39" s="54"/>
      <c r="BG39" s="57"/>
      <c r="BH39" s="54"/>
      <c r="BI39" s="54"/>
      <c r="BJ39" s="54"/>
      <c r="BK39" s="54"/>
      <c r="BL39" s="55"/>
      <c r="BM39" s="55"/>
      <c r="BQ39" t="s">
        <v>49</v>
      </c>
      <c r="BR39" s="7">
        <f>MIN(AQ38,AZ38)</f>
        <v>11212.345454545455</v>
      </c>
      <c r="BS39" s="1">
        <f>MIN(AR38,BA38)</f>
        <v>70177.166666666672</v>
      </c>
      <c r="BT39" s="1">
        <f>MIN(AS38,BB38)</f>
        <v>90</v>
      </c>
      <c r="CG39" s="129"/>
      <c r="CH39" s="101"/>
      <c r="CI39" s="102"/>
      <c r="CJ39" s="102"/>
      <c r="CK39" s="102"/>
      <c r="CL39" s="102"/>
      <c r="CM39" s="103"/>
      <c r="CN39" s="126"/>
      <c r="CO39" s="126"/>
      <c r="CP39" s="126"/>
      <c r="CQ39" s="110"/>
      <c r="CR39" s="111"/>
      <c r="CS39" s="111"/>
      <c r="CT39" s="111"/>
      <c r="CU39" s="111"/>
      <c r="CV39" s="112"/>
      <c r="CW39" s="126"/>
      <c r="CX39" s="126"/>
      <c r="CY39" s="126"/>
      <c r="CZ39" s="119"/>
      <c r="DA39" s="120"/>
      <c r="DB39" s="120"/>
      <c r="DC39" s="120"/>
      <c r="DD39" s="120"/>
      <c r="DE39" s="121"/>
      <c r="DF39" s="132"/>
      <c r="DJ39" t="s">
        <v>49</v>
      </c>
      <c r="DK39" s="7">
        <f>MIN(CJ38,CS38)</f>
        <v>11567.833333333334</v>
      </c>
      <c r="DL39" s="1">
        <f>MIN(CK38,CT38)</f>
        <v>70177.166666666672</v>
      </c>
      <c r="DM39" s="1">
        <f>MIN(CL38,CU38)</f>
        <v>1126.8333333333333</v>
      </c>
      <c r="DQ39" s="57"/>
      <c r="DR39" s="57"/>
      <c r="DS39" s="54"/>
      <c r="DT39" s="54"/>
      <c r="DU39" s="54"/>
      <c r="DV39" s="54"/>
      <c r="DW39" s="55"/>
      <c r="DX39" s="54"/>
      <c r="DY39" s="54"/>
      <c r="DZ39" s="54"/>
      <c r="EA39" s="57"/>
      <c r="EB39" s="54"/>
      <c r="EC39" s="54"/>
      <c r="ED39" s="54"/>
      <c r="EE39" s="54"/>
      <c r="EF39" s="55"/>
      <c r="EG39" s="54"/>
      <c r="EH39" s="54"/>
      <c r="EI39" s="54"/>
      <c r="EJ39" s="57"/>
      <c r="EK39" s="54"/>
      <c r="EL39" s="54"/>
      <c r="EM39" s="54"/>
      <c r="EN39" s="54"/>
      <c r="EO39" s="55"/>
      <c r="EP39" s="55"/>
      <c r="ET39" t="s">
        <v>49</v>
      </c>
      <c r="EU39" s="7">
        <f>MIN(DT38,EC38)</f>
        <v>11384.960606060607</v>
      </c>
      <c r="EV39" s="1">
        <f>MIN(DU38,ED38)</f>
        <v>70177.166666666672</v>
      </c>
      <c r="EW39" s="1">
        <f>MIN(DV38,EE38)</f>
        <v>90</v>
      </c>
      <c r="FJ39" s="129"/>
      <c r="FK39" s="101"/>
      <c r="FL39" s="102"/>
      <c r="FM39" s="102"/>
      <c r="FN39" s="102"/>
      <c r="FO39" s="102"/>
      <c r="FP39" s="103"/>
      <c r="FQ39" s="126"/>
      <c r="FR39" s="126"/>
      <c r="FS39" s="126"/>
      <c r="FT39" s="110"/>
      <c r="FU39" s="111"/>
      <c r="FV39" s="111"/>
      <c r="FW39" s="111"/>
      <c r="FX39" s="111"/>
      <c r="FY39" s="112"/>
      <c r="FZ39" s="126"/>
      <c r="GA39" s="126"/>
      <c r="GB39" s="126"/>
      <c r="GC39" s="119"/>
      <c r="GD39" s="120"/>
      <c r="GE39" s="120"/>
      <c r="GF39" s="120"/>
      <c r="GG39" s="120"/>
      <c r="GH39" s="121"/>
      <c r="GI39" s="132"/>
      <c r="GM39" t="s">
        <v>49</v>
      </c>
      <c r="GN39" s="7">
        <f>MIN(FM38,FV38)</f>
        <v>11261.833333333334</v>
      </c>
      <c r="GO39" s="1">
        <f>MIN(FN38,FW38)</f>
        <v>68187.833333333328</v>
      </c>
      <c r="GP39" s="1">
        <f>MIN(FO38,FX38)</f>
        <v>760.33333333333337</v>
      </c>
      <c r="GT39" s="57"/>
      <c r="GU39" s="57"/>
      <c r="GV39" s="54"/>
      <c r="GW39" s="54"/>
      <c r="GX39" s="54"/>
      <c r="GY39" s="54"/>
      <c r="GZ39" s="55"/>
      <c r="HA39" s="54"/>
      <c r="HB39" s="54"/>
      <c r="HC39" s="54"/>
      <c r="HD39" s="57"/>
      <c r="HE39" s="54"/>
      <c r="HF39" s="54"/>
      <c r="HG39" s="54"/>
      <c r="HH39" s="54"/>
      <c r="HI39" s="55"/>
      <c r="HJ39" s="54"/>
      <c r="HK39" s="54"/>
      <c r="HL39" s="54"/>
      <c r="HM39" s="57"/>
      <c r="HN39" s="54"/>
      <c r="HO39" s="54"/>
      <c r="HP39" s="54"/>
      <c r="HQ39" s="54"/>
      <c r="HR39" s="55"/>
      <c r="HS39" s="55"/>
      <c r="HW39" t="s">
        <v>49</v>
      </c>
      <c r="HX39" s="7">
        <f>MIN(GW38,HF38)</f>
        <v>11354.178787878787</v>
      </c>
      <c r="HY39" s="1">
        <f>MIN(GX38,HG38)</f>
        <v>70177.166666666672</v>
      </c>
      <c r="HZ39" s="1">
        <f>MIN(GY38,HH38)</f>
        <v>90</v>
      </c>
    </row>
    <row r="40" spans="4:252" ht="15.75" thickBot="1" x14ac:dyDescent="0.3">
      <c r="D40" s="130"/>
      <c r="E40" s="104"/>
      <c r="F40" s="105"/>
      <c r="G40" s="105"/>
      <c r="H40" s="105"/>
      <c r="I40" s="105"/>
      <c r="J40" s="106"/>
      <c r="K40" s="127"/>
      <c r="L40" s="127"/>
      <c r="M40" s="127"/>
      <c r="N40" s="113"/>
      <c r="O40" s="114"/>
      <c r="P40" s="114"/>
      <c r="Q40" s="114"/>
      <c r="R40" s="114"/>
      <c r="S40" s="115"/>
      <c r="T40" s="127"/>
      <c r="U40" s="127"/>
      <c r="V40" s="127"/>
      <c r="W40" s="122"/>
      <c r="X40" s="123"/>
      <c r="Y40" s="123"/>
      <c r="Z40" s="123"/>
      <c r="AA40" s="123"/>
      <c r="AB40" s="124"/>
      <c r="AC40" s="133"/>
      <c r="AN40" s="95"/>
      <c r="AO40" s="95"/>
      <c r="AP40" s="96"/>
      <c r="AQ40" s="96"/>
      <c r="AR40" s="96"/>
      <c r="AS40" s="96"/>
      <c r="AT40" s="97"/>
      <c r="AU40" s="96"/>
      <c r="AV40" s="96"/>
      <c r="AW40" s="96"/>
      <c r="AX40" s="95"/>
      <c r="AY40" s="96"/>
      <c r="AZ40" s="96"/>
      <c r="BA40" s="96"/>
      <c r="BB40" s="96"/>
      <c r="BC40" s="97"/>
      <c r="BD40" s="96"/>
      <c r="BE40" s="96"/>
      <c r="BF40" s="96"/>
      <c r="BG40" s="95"/>
      <c r="BH40" s="96"/>
      <c r="BI40" s="96"/>
      <c r="BJ40" s="96"/>
      <c r="BK40" s="96"/>
      <c r="BL40" s="97"/>
      <c r="BM40" s="97"/>
      <c r="CG40" s="130"/>
      <c r="CH40" s="104"/>
      <c r="CI40" s="105"/>
      <c r="CJ40" s="105"/>
      <c r="CK40" s="105"/>
      <c r="CL40" s="105"/>
      <c r="CM40" s="106"/>
      <c r="CN40" s="127"/>
      <c r="CO40" s="127"/>
      <c r="CP40" s="127"/>
      <c r="CQ40" s="113"/>
      <c r="CR40" s="114"/>
      <c r="CS40" s="114"/>
      <c r="CT40" s="114"/>
      <c r="CU40" s="114"/>
      <c r="CV40" s="115"/>
      <c r="CW40" s="127"/>
      <c r="CX40" s="127"/>
      <c r="CY40" s="127"/>
      <c r="CZ40" s="122"/>
      <c r="DA40" s="123"/>
      <c r="DB40" s="123"/>
      <c r="DC40" s="123"/>
      <c r="DD40" s="123"/>
      <c r="DE40" s="124"/>
      <c r="DF40" s="133"/>
      <c r="DQ40" s="95"/>
      <c r="DR40" s="95"/>
      <c r="DS40" s="96"/>
      <c r="DT40" s="96"/>
      <c r="DU40" s="96"/>
      <c r="DV40" s="96"/>
      <c r="DW40" s="97"/>
      <c r="DX40" s="96"/>
      <c r="DY40" s="96"/>
      <c r="DZ40" s="96"/>
      <c r="EA40" s="95"/>
      <c r="EB40" s="96"/>
      <c r="EC40" s="96"/>
      <c r="ED40" s="96"/>
      <c r="EE40" s="96"/>
      <c r="EF40" s="97"/>
      <c r="EG40" s="96"/>
      <c r="EH40" s="96"/>
      <c r="EI40" s="96"/>
      <c r="EJ40" s="95"/>
      <c r="EK40" s="96"/>
      <c r="EL40" s="96"/>
      <c r="EM40" s="96"/>
      <c r="EN40" s="96"/>
      <c r="EO40" s="97"/>
      <c r="EP40" s="97"/>
      <c r="FJ40" s="130"/>
      <c r="FK40" s="104"/>
      <c r="FL40" s="105"/>
      <c r="FM40" s="105"/>
      <c r="FN40" s="105"/>
      <c r="FO40" s="105"/>
      <c r="FP40" s="106"/>
      <c r="FQ40" s="127"/>
      <c r="FR40" s="127"/>
      <c r="FS40" s="127"/>
      <c r="FT40" s="113"/>
      <c r="FU40" s="114"/>
      <c r="FV40" s="114"/>
      <c r="FW40" s="114"/>
      <c r="FX40" s="114"/>
      <c r="FY40" s="115"/>
      <c r="FZ40" s="127"/>
      <c r="GA40" s="127"/>
      <c r="GB40" s="127"/>
      <c r="GC40" s="122"/>
      <c r="GD40" s="123"/>
      <c r="GE40" s="123"/>
      <c r="GF40" s="123"/>
      <c r="GG40" s="123"/>
      <c r="GH40" s="124"/>
      <c r="GI40" s="133"/>
      <c r="GT40" s="95"/>
      <c r="GU40" s="95"/>
      <c r="GV40" s="96"/>
      <c r="GW40" s="96"/>
      <c r="GX40" s="96"/>
      <c r="GY40" s="96"/>
      <c r="GZ40" s="97"/>
      <c r="HA40" s="96"/>
      <c r="HB40" s="96"/>
      <c r="HC40" s="96"/>
      <c r="HD40" s="95"/>
      <c r="HE40" s="96"/>
      <c r="HF40" s="96"/>
      <c r="HG40" s="96"/>
      <c r="HH40" s="96"/>
      <c r="HI40" s="97"/>
      <c r="HJ40" s="96"/>
      <c r="HK40" s="96"/>
      <c r="HL40" s="96"/>
      <c r="HM40" s="95"/>
      <c r="HN40" s="96"/>
      <c r="HO40" s="96"/>
      <c r="HP40" s="96"/>
      <c r="HQ40" s="96"/>
      <c r="HR40" s="97"/>
      <c r="HS40" s="97"/>
    </row>
    <row r="41" spans="4:252" x14ac:dyDescent="0.25">
      <c r="E41" s="101"/>
      <c r="F41" s="102"/>
      <c r="G41" s="102"/>
      <c r="H41" s="102"/>
      <c r="I41" s="102"/>
      <c r="J41" s="103"/>
      <c r="N41" s="110"/>
      <c r="O41" s="111"/>
      <c r="P41" s="111"/>
      <c r="Q41" s="111"/>
      <c r="R41" s="111"/>
      <c r="S41" s="112"/>
      <c r="W41" s="119"/>
      <c r="X41" s="120"/>
      <c r="Y41" s="120"/>
      <c r="Z41" s="120"/>
      <c r="AA41" s="120"/>
      <c r="AB41" s="121"/>
      <c r="AO41" s="57"/>
      <c r="AP41" s="54"/>
      <c r="AQ41" s="54"/>
      <c r="AR41" s="54"/>
      <c r="AS41" s="54"/>
      <c r="AT41" s="55"/>
      <c r="AX41" s="57"/>
      <c r="AY41" s="54"/>
      <c r="AZ41" s="54"/>
      <c r="BA41" s="54"/>
      <c r="BB41" s="54"/>
      <c r="BC41" s="55"/>
      <c r="BG41" s="57"/>
      <c r="BH41" s="54"/>
      <c r="BI41" s="54"/>
      <c r="BJ41" s="54"/>
      <c r="BK41" s="54"/>
      <c r="BL41" s="55"/>
      <c r="CH41" s="101"/>
      <c r="CI41" s="102"/>
      <c r="CJ41" s="102"/>
      <c r="CK41" s="102"/>
      <c r="CL41" s="102"/>
      <c r="CM41" s="103"/>
      <c r="CQ41" s="110"/>
      <c r="CR41" s="111"/>
      <c r="CS41" s="111"/>
      <c r="CT41" s="111"/>
      <c r="CU41" s="111"/>
      <c r="CV41" s="112"/>
      <c r="CZ41" s="119"/>
      <c r="DA41" s="120"/>
      <c r="DB41" s="120"/>
      <c r="DC41" s="120"/>
      <c r="DD41" s="120"/>
      <c r="DE41" s="121"/>
      <c r="DR41" s="57"/>
      <c r="DS41" s="54"/>
      <c r="DT41" s="54"/>
      <c r="DU41" s="54"/>
      <c r="DV41" s="54"/>
      <c r="DW41" s="55"/>
      <c r="EA41" s="57"/>
      <c r="EB41" s="54"/>
      <c r="EC41" s="54"/>
      <c r="ED41" s="54"/>
      <c r="EE41" s="54"/>
      <c r="EF41" s="55"/>
      <c r="EJ41" s="57"/>
      <c r="EK41" s="54"/>
      <c r="EL41" s="54"/>
      <c r="EM41" s="54"/>
      <c r="EN41" s="54"/>
      <c r="EO41" s="55"/>
      <c r="FK41" s="101"/>
      <c r="FL41" s="102"/>
      <c r="FM41" s="102"/>
      <c r="FN41" s="102"/>
      <c r="FO41" s="102"/>
      <c r="FP41" s="103"/>
      <c r="FT41" s="110"/>
      <c r="FU41" s="111"/>
      <c r="FV41" s="111"/>
      <c r="FW41" s="111"/>
      <c r="FX41" s="111"/>
      <c r="FY41" s="112"/>
      <c r="GC41" s="119"/>
      <c r="GD41" s="120"/>
      <c r="GE41" s="120"/>
      <c r="GF41" s="120"/>
      <c r="GG41" s="120"/>
      <c r="GH41" s="121"/>
      <c r="GU41" s="57"/>
      <c r="GV41" s="54"/>
      <c r="GW41" s="54"/>
      <c r="GX41" s="54"/>
      <c r="GY41" s="54"/>
      <c r="GZ41" s="55"/>
      <c r="HD41" s="57"/>
      <c r="HE41" s="54"/>
      <c r="HF41" s="54"/>
      <c r="HG41" s="54"/>
      <c r="HH41" s="54"/>
      <c r="HI41" s="55"/>
      <c r="HM41" s="57"/>
      <c r="HN41" s="54"/>
      <c r="HO41" s="54"/>
      <c r="HP41" s="54"/>
      <c r="HQ41" s="54"/>
      <c r="HR41" s="55"/>
    </row>
    <row r="42" spans="4:252" ht="15.75" thickBot="1" x14ac:dyDescent="0.3">
      <c r="E42" s="101"/>
      <c r="F42" s="102"/>
      <c r="G42" s="102"/>
      <c r="H42" s="102"/>
      <c r="I42" s="102"/>
      <c r="J42" s="103"/>
      <c r="N42" s="110"/>
      <c r="O42" s="111"/>
      <c r="P42" s="111"/>
      <c r="Q42" s="111"/>
      <c r="R42" s="111"/>
      <c r="S42" s="112"/>
      <c r="W42" s="119"/>
      <c r="X42" s="120"/>
      <c r="Y42" s="120"/>
      <c r="Z42" s="120"/>
      <c r="AA42" s="120"/>
      <c r="AB42" s="121"/>
      <c r="AO42" s="57"/>
      <c r="AP42" s="54"/>
      <c r="AQ42" s="54"/>
      <c r="AR42" s="54"/>
      <c r="AS42" s="54"/>
      <c r="AT42" s="55"/>
      <c r="AX42" s="57"/>
      <c r="AY42" s="54"/>
      <c r="AZ42" s="54"/>
      <c r="BA42" s="54"/>
      <c r="BB42" s="54"/>
      <c r="BC42" s="55"/>
      <c r="BG42" s="57"/>
      <c r="BH42" s="54"/>
      <c r="BI42" s="54"/>
      <c r="BJ42" s="54"/>
      <c r="BK42" s="54"/>
      <c r="BL42" s="55"/>
      <c r="CH42" s="101"/>
      <c r="CI42" s="102"/>
      <c r="CJ42" s="102"/>
      <c r="CK42" s="102"/>
      <c r="CL42" s="102"/>
      <c r="CM42" s="103"/>
      <c r="CQ42" s="110"/>
      <c r="CR42" s="111"/>
      <c r="CS42" s="111"/>
      <c r="CT42" s="111"/>
      <c r="CU42" s="111"/>
      <c r="CV42" s="112"/>
      <c r="CZ42" s="119"/>
      <c r="DA42" s="120"/>
      <c r="DB42" s="120"/>
      <c r="DC42" s="120"/>
      <c r="DD42" s="120"/>
      <c r="DE42" s="121"/>
      <c r="DR42" s="57"/>
      <c r="DS42" s="54"/>
      <c r="DT42" s="54"/>
      <c r="DU42" s="54"/>
      <c r="DV42" s="54"/>
      <c r="DW42" s="55"/>
      <c r="EA42" s="57"/>
      <c r="EB42" s="54"/>
      <c r="EC42" s="54"/>
      <c r="ED42" s="54"/>
      <c r="EE42" s="54"/>
      <c r="EF42" s="55"/>
      <c r="EJ42" s="57"/>
      <c r="EK42" s="54"/>
      <c r="EL42" s="54"/>
      <c r="EM42" s="54"/>
      <c r="EN42" s="54"/>
      <c r="EO42" s="55"/>
      <c r="FK42" s="101"/>
      <c r="FL42" s="102"/>
      <c r="FM42" s="102"/>
      <c r="FN42" s="102"/>
      <c r="FO42" s="102"/>
      <c r="FP42" s="103"/>
      <c r="FT42" s="110"/>
      <c r="FU42" s="111"/>
      <c r="FV42" s="111"/>
      <c r="FW42" s="111"/>
      <c r="FX42" s="111"/>
      <c r="FY42" s="112"/>
      <c r="GC42" s="119"/>
      <c r="GD42" s="120"/>
      <c r="GE42" s="120"/>
      <c r="GF42" s="120"/>
      <c r="GG42" s="120"/>
      <c r="GH42" s="121"/>
      <c r="GU42" s="57"/>
      <c r="GV42" s="54"/>
      <c r="GW42" s="54"/>
      <c r="GX42" s="54"/>
      <c r="GY42" s="54"/>
      <c r="GZ42" s="55"/>
      <c r="HD42" s="57"/>
      <c r="HE42" s="54"/>
      <c r="HF42" s="54"/>
      <c r="HG42" s="54"/>
      <c r="HH42" s="54"/>
      <c r="HI42" s="55"/>
      <c r="HM42" s="57"/>
      <c r="HN42" s="54"/>
      <c r="HO42" s="54"/>
      <c r="HP42" s="54"/>
      <c r="HQ42" s="54"/>
      <c r="HR42" s="55"/>
    </row>
    <row r="43" spans="4:252" ht="15.75" thickBot="1" x14ac:dyDescent="0.3">
      <c r="D43" s="128"/>
      <c r="E43" s="98"/>
      <c r="F43" s="99"/>
      <c r="G43" s="99"/>
      <c r="H43" s="99"/>
      <c r="I43" s="99"/>
      <c r="J43" s="100"/>
      <c r="K43" s="125"/>
      <c r="L43" s="125"/>
      <c r="M43" s="125"/>
      <c r="N43" s="107"/>
      <c r="O43" s="108"/>
      <c r="P43" s="108"/>
      <c r="Q43" s="108"/>
      <c r="R43" s="108"/>
      <c r="S43" s="109"/>
      <c r="T43" s="125"/>
      <c r="U43" s="125"/>
      <c r="V43" s="125"/>
      <c r="W43" s="116"/>
      <c r="X43" s="117"/>
      <c r="Y43" s="117"/>
      <c r="Z43" s="117"/>
      <c r="AA43" s="117"/>
      <c r="AB43" s="118"/>
      <c r="AC43" s="131"/>
      <c r="AN43" s="94"/>
      <c r="AO43" s="94"/>
      <c r="AP43" s="50"/>
      <c r="AQ43" s="50"/>
      <c r="AR43" s="50"/>
      <c r="AS43" s="50"/>
      <c r="AT43" s="51"/>
      <c r="AU43" s="50"/>
      <c r="AV43" s="50"/>
      <c r="AW43" s="50"/>
      <c r="AX43" s="94"/>
      <c r="AY43" s="50"/>
      <c r="AZ43" s="50"/>
      <c r="BA43" s="50"/>
      <c r="BB43" s="50"/>
      <c r="BC43" s="51"/>
      <c r="BD43" s="50"/>
      <c r="BE43" s="50"/>
      <c r="BF43" s="50"/>
      <c r="BG43" s="94"/>
      <c r="BH43" s="50"/>
      <c r="BI43" s="50"/>
      <c r="BJ43" s="50"/>
      <c r="BK43" s="50"/>
      <c r="BL43" s="51"/>
      <c r="BM43" s="51"/>
      <c r="CG43" s="128"/>
      <c r="CH43" s="98"/>
      <c r="CI43" s="99"/>
      <c r="CJ43" s="99"/>
      <c r="CK43" s="99"/>
      <c r="CL43" s="99"/>
      <c r="CM43" s="100"/>
      <c r="CN43" s="125"/>
      <c r="CO43" s="125"/>
      <c r="CP43" s="125"/>
      <c r="CQ43" s="107"/>
      <c r="CR43" s="108"/>
      <c r="CS43" s="108"/>
      <c r="CT43" s="108"/>
      <c r="CU43" s="108"/>
      <c r="CV43" s="109"/>
      <c r="CW43" s="125"/>
      <c r="CX43" s="125"/>
      <c r="CY43" s="125"/>
      <c r="CZ43" s="116"/>
      <c r="DA43" s="117"/>
      <c r="DB43" s="117"/>
      <c r="DC43" s="117"/>
      <c r="DD43" s="117"/>
      <c r="DE43" s="118"/>
      <c r="DF43" s="131"/>
      <c r="DQ43" s="94"/>
      <c r="DR43" s="94"/>
      <c r="DS43" s="50"/>
      <c r="DT43" s="50"/>
      <c r="DU43" s="50"/>
      <c r="DV43" s="50"/>
      <c r="DW43" s="51"/>
      <c r="DX43" s="50"/>
      <c r="DY43" s="50"/>
      <c r="DZ43" s="50"/>
      <c r="EA43" s="94"/>
      <c r="EB43" s="50"/>
      <c r="EC43" s="50"/>
      <c r="ED43" s="50"/>
      <c r="EE43" s="50"/>
      <c r="EF43" s="51"/>
      <c r="EG43" s="50"/>
      <c r="EH43" s="50"/>
      <c r="EI43" s="50"/>
      <c r="EJ43" s="94"/>
      <c r="EK43" s="50"/>
      <c r="EL43" s="50"/>
      <c r="EM43" s="50"/>
      <c r="EN43" s="50"/>
      <c r="EO43" s="51"/>
      <c r="EP43" s="51"/>
      <c r="FJ43" s="128"/>
      <c r="FK43" s="98"/>
      <c r="FL43" s="99"/>
      <c r="FM43" s="99"/>
      <c r="FN43" s="99"/>
      <c r="FO43" s="99"/>
      <c r="FP43" s="100"/>
      <c r="FQ43" s="125"/>
      <c r="FR43" s="125"/>
      <c r="FS43" s="125"/>
      <c r="FT43" s="107"/>
      <c r="FU43" s="108"/>
      <c r="FV43" s="108"/>
      <c r="FW43" s="108"/>
      <c r="FX43" s="108"/>
      <c r="FY43" s="109"/>
      <c r="FZ43" s="125"/>
      <c r="GA43" s="125"/>
      <c r="GB43" s="125"/>
      <c r="GC43" s="116"/>
      <c r="GD43" s="117"/>
      <c r="GE43" s="117"/>
      <c r="GF43" s="117"/>
      <c r="GG43" s="117"/>
      <c r="GH43" s="118"/>
      <c r="GI43" s="131"/>
      <c r="GT43" s="94"/>
      <c r="GU43" s="94"/>
      <c r="GV43" s="50"/>
      <c r="GW43" s="50"/>
      <c r="GX43" s="50"/>
      <c r="GY43" s="50"/>
      <c r="GZ43" s="51"/>
      <c r="HA43" s="50"/>
      <c r="HB43" s="50"/>
      <c r="HC43" s="50"/>
      <c r="HD43" s="94"/>
      <c r="HE43" s="50"/>
      <c r="HF43" s="50"/>
      <c r="HG43" s="50"/>
      <c r="HH43" s="50"/>
      <c r="HI43" s="51"/>
      <c r="HJ43" s="50"/>
      <c r="HK43" s="50"/>
      <c r="HL43" s="50"/>
      <c r="HM43" s="94"/>
      <c r="HN43" s="50"/>
      <c r="HO43" s="50"/>
      <c r="HP43" s="50"/>
      <c r="HQ43" s="50"/>
      <c r="HR43" s="51"/>
      <c r="HS43" s="51"/>
    </row>
    <row r="44" spans="4:252" ht="15.75" thickBot="1" x14ac:dyDescent="0.3">
      <c r="D44" s="129"/>
      <c r="E44" s="101"/>
      <c r="F44" s="179" t="s">
        <v>43</v>
      </c>
      <c r="G44" s="180"/>
      <c r="H44" s="102"/>
      <c r="I44" s="102"/>
      <c r="J44" s="103"/>
      <c r="K44" s="126"/>
      <c r="L44" s="126"/>
      <c r="M44" s="126"/>
      <c r="N44" s="110"/>
      <c r="O44" s="179" t="s">
        <v>44</v>
      </c>
      <c r="P44" s="180"/>
      <c r="Q44" s="111"/>
      <c r="R44" s="111"/>
      <c r="S44" s="112"/>
      <c r="T44" s="126"/>
      <c r="U44" s="126"/>
      <c r="V44" s="126"/>
      <c r="W44" s="119"/>
      <c r="X44" s="179" t="s">
        <v>66</v>
      </c>
      <c r="Y44" s="180"/>
      <c r="Z44" s="120"/>
      <c r="AA44" s="120"/>
      <c r="AB44" s="121"/>
      <c r="AC44" s="132"/>
      <c r="AN44" s="57"/>
      <c r="AO44" s="57"/>
      <c r="AP44" s="181" t="s">
        <v>48</v>
      </c>
      <c r="AQ44" s="182"/>
      <c r="AR44" s="183"/>
      <c r="AS44" s="54"/>
      <c r="AT44" s="55"/>
      <c r="AU44" s="54"/>
      <c r="AV44" s="54"/>
      <c r="AW44" s="54"/>
      <c r="AX44" s="57"/>
      <c r="AY44" s="181" t="s">
        <v>58</v>
      </c>
      <c r="AZ44" s="182"/>
      <c r="BA44" s="183"/>
      <c r="BB44" s="54"/>
      <c r="BC44" s="55"/>
      <c r="BD44" s="54"/>
      <c r="BE44" s="54"/>
      <c r="BF44" s="54"/>
      <c r="BG44" s="57"/>
      <c r="BH44" s="181" t="s">
        <v>62</v>
      </c>
      <c r="BI44" s="182"/>
      <c r="BJ44" s="183"/>
      <c r="BK44" s="54"/>
      <c r="BL44" s="55"/>
      <c r="BM44" s="55"/>
      <c r="CG44" s="129"/>
      <c r="CH44" s="101"/>
      <c r="CI44" s="179" t="s">
        <v>43</v>
      </c>
      <c r="CJ44" s="180"/>
      <c r="CK44" s="102"/>
      <c r="CL44" s="102"/>
      <c r="CM44" s="103"/>
      <c r="CN44" s="126"/>
      <c r="CO44" s="126"/>
      <c r="CP44" s="126"/>
      <c r="CQ44" s="110"/>
      <c r="CR44" s="179" t="s">
        <v>119</v>
      </c>
      <c r="CS44" s="180"/>
      <c r="CT44" s="111"/>
      <c r="CU44" s="111"/>
      <c r="CV44" s="112"/>
      <c r="CW44" s="126"/>
      <c r="CX44" s="126"/>
      <c r="CY44" s="126"/>
      <c r="CZ44" s="119"/>
      <c r="DA44" s="179" t="s">
        <v>160</v>
      </c>
      <c r="DB44" s="180"/>
      <c r="DC44" s="120"/>
      <c r="DD44" s="120"/>
      <c r="DE44" s="121"/>
      <c r="DF44" s="132"/>
      <c r="DQ44" s="57"/>
      <c r="DR44" s="57"/>
      <c r="DS44" s="181" t="s">
        <v>144</v>
      </c>
      <c r="DT44" s="182"/>
      <c r="DU44" s="183"/>
      <c r="DV44" s="54"/>
      <c r="DW44" s="55"/>
      <c r="DX44" s="54"/>
      <c r="DY44" s="54"/>
      <c r="DZ44" s="54"/>
      <c r="EA44" s="57"/>
      <c r="EB44" s="181" t="s">
        <v>151</v>
      </c>
      <c r="EC44" s="182"/>
      <c r="ED44" s="183"/>
      <c r="EE44" s="54"/>
      <c r="EF44" s="55"/>
      <c r="EG44" s="54"/>
      <c r="EH44" s="54"/>
      <c r="EI44" s="54"/>
      <c r="EJ44" s="57"/>
      <c r="EK44" s="181" t="s">
        <v>167</v>
      </c>
      <c r="EL44" s="182"/>
      <c r="EM44" s="183"/>
      <c r="EN44" s="54"/>
      <c r="EO44" s="55"/>
      <c r="EP44" s="55"/>
      <c r="FJ44" s="129"/>
      <c r="FK44" s="101"/>
      <c r="FL44" s="179" t="s">
        <v>43</v>
      </c>
      <c r="FM44" s="180"/>
      <c r="FN44" s="102"/>
      <c r="FO44" s="102"/>
      <c r="FP44" s="103"/>
      <c r="FQ44" s="126"/>
      <c r="FR44" s="126"/>
      <c r="FS44" s="126"/>
      <c r="FT44" s="110"/>
      <c r="FU44" s="179" t="s">
        <v>116</v>
      </c>
      <c r="FV44" s="180"/>
      <c r="FW44" s="111"/>
      <c r="FX44" s="111"/>
      <c r="FY44" s="112"/>
      <c r="FZ44" s="126"/>
      <c r="GA44" s="126"/>
      <c r="GB44" s="126"/>
      <c r="GC44" s="119"/>
      <c r="GD44" s="179" t="s">
        <v>174</v>
      </c>
      <c r="GE44" s="180"/>
      <c r="GF44" s="120"/>
      <c r="GG44" s="120"/>
      <c r="GH44" s="121"/>
      <c r="GI44" s="132"/>
      <c r="GT44" s="57"/>
      <c r="GU44" s="57"/>
      <c r="GV44" s="181" t="s">
        <v>48</v>
      </c>
      <c r="GW44" s="182"/>
      <c r="GX44" s="183"/>
      <c r="GY44" s="54"/>
      <c r="GZ44" s="55"/>
      <c r="HA44" s="54"/>
      <c r="HB44" s="54"/>
      <c r="HC44" s="54"/>
      <c r="HD44" s="57"/>
      <c r="HE44" s="181" t="s">
        <v>151</v>
      </c>
      <c r="HF44" s="182"/>
      <c r="HG44" s="183"/>
      <c r="HH44" s="54"/>
      <c r="HI44" s="55"/>
      <c r="HJ44" s="54"/>
      <c r="HK44" s="54"/>
      <c r="HL44" s="54"/>
      <c r="HM44" s="57"/>
      <c r="HN44" s="181" t="s">
        <v>182</v>
      </c>
      <c r="HO44" s="182"/>
      <c r="HP44" s="183"/>
      <c r="HQ44" s="54"/>
      <c r="HR44" s="55"/>
      <c r="HS44" s="55"/>
    </row>
    <row r="45" spans="4:252" x14ac:dyDescent="0.25">
      <c r="D45" s="129"/>
      <c r="E45" s="101"/>
      <c r="F45" s="134" t="s">
        <v>3</v>
      </c>
      <c r="G45" s="155" t="s" vm="2">
        <v>4</v>
      </c>
      <c r="H45" s="136"/>
      <c r="I45" s="137"/>
      <c r="J45" s="103"/>
      <c r="K45" s="126"/>
      <c r="L45" s="126"/>
      <c r="M45" s="126"/>
      <c r="N45" s="110"/>
      <c r="O45" s="134" t="s">
        <v>3</v>
      </c>
      <c r="P45" s="156" t="s" vm="1">
        <v>22</v>
      </c>
      <c r="Q45" s="136"/>
      <c r="R45" s="137"/>
      <c r="S45" s="112"/>
      <c r="T45" s="126"/>
      <c r="U45" s="126"/>
      <c r="V45" s="126"/>
      <c r="W45" s="119"/>
      <c r="X45" s="134" t="s">
        <v>3</v>
      </c>
      <c r="Y45" s="165" t="s">
        <v>32</v>
      </c>
      <c r="Z45" s="136"/>
      <c r="AA45" s="137"/>
      <c r="AB45" s="121"/>
      <c r="AC45" s="132"/>
      <c r="AN45" s="57"/>
      <c r="AO45" s="57"/>
      <c r="AP45" s="48" t="s">
        <v>3</v>
      </c>
      <c r="AQ45" s="78" t="s" vm="2">
        <v>4</v>
      </c>
      <c r="AR45" s="50"/>
      <c r="AS45" s="51"/>
      <c r="AT45" s="55"/>
      <c r="AU45" s="54"/>
      <c r="AV45" s="54"/>
      <c r="AW45" s="54"/>
      <c r="AX45" s="57"/>
      <c r="AY45" s="48" t="s">
        <v>3</v>
      </c>
      <c r="AZ45" s="79" t="s" vm="1">
        <v>22</v>
      </c>
      <c r="BA45" s="50"/>
      <c r="BB45" s="51"/>
      <c r="BC45" s="55"/>
      <c r="BD45" s="54"/>
      <c r="BE45" s="54"/>
      <c r="BF45" s="54"/>
      <c r="BG45" s="57"/>
      <c r="BH45" s="48" t="s">
        <v>3</v>
      </c>
      <c r="BI45" s="70" t="s">
        <v>32</v>
      </c>
      <c r="BJ45" s="50"/>
      <c r="BK45" s="51"/>
      <c r="BL45" s="55"/>
      <c r="BM45" s="55"/>
      <c r="CG45" s="129"/>
      <c r="CH45" s="101"/>
      <c r="CI45" s="134" t="s">
        <v>3</v>
      </c>
      <c r="CJ45" s="155" t="s" vm="2">
        <v>4</v>
      </c>
      <c r="CK45" s="136"/>
      <c r="CL45" s="137"/>
      <c r="CM45" s="103"/>
      <c r="CN45" s="126"/>
      <c r="CO45" s="126"/>
      <c r="CP45" s="126"/>
      <c r="CQ45" s="110"/>
      <c r="CR45" s="134" t="s">
        <v>3</v>
      </c>
      <c r="CS45" s="156" t="s" vm="1">
        <v>22</v>
      </c>
      <c r="CT45" s="136"/>
      <c r="CU45" s="137"/>
      <c r="CV45" s="112"/>
      <c r="CW45" s="126"/>
      <c r="CX45" s="126"/>
      <c r="CY45" s="126"/>
      <c r="CZ45" s="119"/>
      <c r="DA45" s="134" t="s">
        <v>3</v>
      </c>
      <c r="DB45" s="165" t="s">
        <v>32</v>
      </c>
      <c r="DC45" s="136"/>
      <c r="DD45" s="137"/>
      <c r="DE45" s="121"/>
      <c r="DF45" s="132"/>
      <c r="DQ45" s="57"/>
      <c r="DR45" s="57"/>
      <c r="DS45" s="48" t="s">
        <v>3</v>
      </c>
      <c r="DT45" s="78" t="s" vm="2">
        <v>4</v>
      </c>
      <c r="DU45" s="50"/>
      <c r="DV45" s="51"/>
      <c r="DW45" s="55"/>
      <c r="DX45" s="54"/>
      <c r="DY45" s="54"/>
      <c r="DZ45" s="54"/>
      <c r="EA45" s="57"/>
      <c r="EB45" s="48" t="s">
        <v>3</v>
      </c>
      <c r="EC45" s="79" t="s" vm="1">
        <v>22</v>
      </c>
      <c r="ED45" s="50"/>
      <c r="EE45" s="51"/>
      <c r="EF45" s="55"/>
      <c r="EG45" s="54"/>
      <c r="EH45" s="54"/>
      <c r="EI45" s="54"/>
      <c r="EJ45" s="57"/>
      <c r="EK45" s="48" t="s">
        <v>3</v>
      </c>
      <c r="EL45" s="70" t="s">
        <v>32</v>
      </c>
      <c r="EM45" s="50"/>
      <c r="EN45" s="51"/>
      <c r="EO45" s="55"/>
      <c r="EP45" s="55"/>
      <c r="FJ45" s="129"/>
      <c r="FK45" s="101"/>
      <c r="FL45" s="134" t="s">
        <v>3</v>
      </c>
      <c r="FM45" s="155" t="s" vm="2">
        <v>4</v>
      </c>
      <c r="FN45" s="136"/>
      <c r="FO45" s="137"/>
      <c r="FP45" s="103"/>
      <c r="FQ45" s="126"/>
      <c r="FR45" s="126"/>
      <c r="FS45" s="126"/>
      <c r="FT45" s="110"/>
      <c r="FU45" s="134" t="s">
        <v>3</v>
      </c>
      <c r="FV45" s="156" t="s">
        <v>5</v>
      </c>
      <c r="FW45" s="136"/>
      <c r="FX45" s="137"/>
      <c r="FY45" s="112"/>
      <c r="FZ45" s="126"/>
      <c r="GA45" s="126"/>
      <c r="GB45" s="126"/>
      <c r="GC45" s="119"/>
      <c r="GD45" s="134" t="s">
        <v>3</v>
      </c>
      <c r="GE45" s="165" t="s">
        <v>32</v>
      </c>
      <c r="GF45" s="136"/>
      <c r="GG45" s="137"/>
      <c r="GH45" s="121"/>
      <c r="GI45" s="132"/>
      <c r="GT45" s="57"/>
      <c r="GU45" s="57"/>
      <c r="GV45" s="48" t="s">
        <v>3</v>
      </c>
      <c r="GW45" s="78" t="s" vm="2">
        <v>4</v>
      </c>
      <c r="GX45" s="50"/>
      <c r="GY45" s="51"/>
      <c r="GZ45" s="55"/>
      <c r="HA45" s="54"/>
      <c r="HB45" s="54"/>
      <c r="HC45" s="54"/>
      <c r="HD45" s="57"/>
      <c r="HE45" s="48" t="s">
        <v>3</v>
      </c>
      <c r="HF45" s="78" t="s" vm="1">
        <v>22</v>
      </c>
      <c r="HG45" s="50"/>
      <c r="HH45" s="51"/>
      <c r="HI45" s="55"/>
      <c r="HJ45" s="54"/>
      <c r="HK45" s="54"/>
      <c r="HL45" s="54"/>
      <c r="HM45" s="57"/>
      <c r="HN45" s="48" t="s">
        <v>3</v>
      </c>
      <c r="HO45" s="70" t="s">
        <v>32</v>
      </c>
      <c r="HP45" s="50"/>
      <c r="HQ45" s="51"/>
      <c r="HR45" s="55"/>
      <c r="HS45" s="55"/>
    </row>
    <row r="46" spans="4:252" x14ac:dyDescent="0.25">
      <c r="D46" s="129"/>
      <c r="E46" s="101"/>
      <c r="F46" s="138" t="s">
        <v>9</v>
      </c>
      <c r="G46" s="139" t="s" vm="3">
        <v>22</v>
      </c>
      <c r="H46" s="140"/>
      <c r="I46" s="141"/>
      <c r="J46" s="103"/>
      <c r="K46" s="126"/>
      <c r="L46" s="126"/>
      <c r="M46" s="126"/>
      <c r="N46" s="110"/>
      <c r="O46" s="138" t="s">
        <v>9</v>
      </c>
      <c r="P46" s="152" t="s" vm="6">
        <v>4</v>
      </c>
      <c r="Q46" s="140"/>
      <c r="R46" s="141"/>
      <c r="S46" s="112"/>
      <c r="T46" s="126"/>
      <c r="U46" s="126"/>
      <c r="V46" s="126"/>
      <c r="W46" s="119"/>
      <c r="X46" s="138" t="s">
        <v>9</v>
      </c>
      <c r="Y46" s="166" t="s">
        <v>32</v>
      </c>
      <c r="Z46" s="140"/>
      <c r="AA46" s="141"/>
      <c r="AB46" s="121"/>
      <c r="AC46" s="132"/>
      <c r="AN46" s="57"/>
      <c r="AO46" s="57"/>
      <c r="AP46" s="52" t="s">
        <v>9</v>
      </c>
      <c r="AQ46" s="53" t="s" vm="3">
        <v>22</v>
      </c>
      <c r="AR46" s="54"/>
      <c r="AS46" s="55"/>
      <c r="AT46" s="55"/>
      <c r="AU46" s="54"/>
      <c r="AV46" s="54"/>
      <c r="AW46" s="54"/>
      <c r="AX46" s="57"/>
      <c r="AY46" s="52" t="s">
        <v>9</v>
      </c>
      <c r="AZ46" s="65" t="s" vm="6">
        <v>4</v>
      </c>
      <c r="BA46" s="54"/>
      <c r="BB46" s="55"/>
      <c r="BC46" s="55"/>
      <c r="BD46" s="54"/>
      <c r="BE46" s="54"/>
      <c r="BF46" s="54"/>
      <c r="BG46" s="57"/>
      <c r="BH46" s="52" t="s">
        <v>9</v>
      </c>
      <c r="BI46" s="71" t="s">
        <v>32</v>
      </c>
      <c r="BJ46" s="54"/>
      <c r="BK46" s="55"/>
      <c r="BL46" s="55"/>
      <c r="BM46" s="55"/>
      <c r="CG46" s="129"/>
      <c r="CH46" s="101"/>
      <c r="CI46" s="138" t="s">
        <v>9</v>
      </c>
      <c r="CJ46" s="139" t="s" vm="3">
        <v>22</v>
      </c>
      <c r="CK46" s="140"/>
      <c r="CL46" s="141"/>
      <c r="CM46" s="103"/>
      <c r="CN46" s="126"/>
      <c r="CO46" s="126"/>
      <c r="CP46" s="126"/>
      <c r="CQ46" s="110"/>
      <c r="CR46" s="138" t="s">
        <v>9</v>
      </c>
      <c r="CS46" s="152" t="s">
        <v>5</v>
      </c>
      <c r="CT46" s="140"/>
      <c r="CU46" s="141"/>
      <c r="CV46" s="112"/>
      <c r="CW46" s="126"/>
      <c r="CX46" s="126"/>
      <c r="CY46" s="126"/>
      <c r="CZ46" s="119"/>
      <c r="DA46" s="138" t="s">
        <v>9</v>
      </c>
      <c r="DB46" s="166" t="s">
        <v>32</v>
      </c>
      <c r="DC46" s="140"/>
      <c r="DD46" s="141"/>
      <c r="DE46" s="121"/>
      <c r="DF46" s="132"/>
      <c r="DQ46" s="57"/>
      <c r="DR46" s="57"/>
      <c r="DS46" s="52" t="s">
        <v>9</v>
      </c>
      <c r="DT46" s="53" t="s" vm="3">
        <v>22</v>
      </c>
      <c r="DU46" s="54"/>
      <c r="DV46" s="55"/>
      <c r="DW46" s="55"/>
      <c r="DX46" s="54"/>
      <c r="DY46" s="54"/>
      <c r="DZ46" s="54"/>
      <c r="EA46" s="57"/>
      <c r="EB46" s="52" t="s">
        <v>9</v>
      </c>
      <c r="EC46" s="65" t="s">
        <v>5</v>
      </c>
      <c r="ED46" s="54"/>
      <c r="EE46" s="55"/>
      <c r="EF46" s="55"/>
      <c r="EG46" s="54"/>
      <c r="EH46" s="54"/>
      <c r="EI46" s="54"/>
      <c r="EJ46" s="57"/>
      <c r="EK46" s="52" t="s">
        <v>9</v>
      </c>
      <c r="EL46" s="71" t="s">
        <v>32</v>
      </c>
      <c r="EM46" s="54"/>
      <c r="EN46" s="55"/>
      <c r="EO46" s="55"/>
      <c r="EP46" s="55"/>
      <c r="FJ46" s="129"/>
      <c r="FK46" s="101"/>
      <c r="FL46" s="138" t="s">
        <v>9</v>
      </c>
      <c r="FM46" s="139" t="s" vm="3">
        <v>22</v>
      </c>
      <c r="FN46" s="140"/>
      <c r="FO46" s="141"/>
      <c r="FP46" s="103"/>
      <c r="FQ46" s="126"/>
      <c r="FR46" s="126"/>
      <c r="FS46" s="126"/>
      <c r="FT46" s="110"/>
      <c r="FU46" s="138" t="s">
        <v>9</v>
      </c>
      <c r="FV46" s="152" t="s" vm="3">
        <v>22</v>
      </c>
      <c r="FW46" s="140"/>
      <c r="FX46" s="141"/>
      <c r="FY46" s="112"/>
      <c r="FZ46" s="126"/>
      <c r="GA46" s="126"/>
      <c r="GB46" s="126"/>
      <c r="GC46" s="119"/>
      <c r="GD46" s="138" t="s">
        <v>9</v>
      </c>
      <c r="GE46" s="166" t="s">
        <v>32</v>
      </c>
      <c r="GF46" s="140"/>
      <c r="GG46" s="141"/>
      <c r="GH46" s="121"/>
      <c r="GI46" s="132"/>
      <c r="GT46" s="57"/>
      <c r="GU46" s="57"/>
      <c r="GV46" s="52" t="s">
        <v>9</v>
      </c>
      <c r="GW46" s="53" t="s" vm="3">
        <v>22</v>
      </c>
      <c r="GX46" s="54"/>
      <c r="GY46" s="55"/>
      <c r="GZ46" s="55"/>
      <c r="HA46" s="54"/>
      <c r="HB46" s="54"/>
      <c r="HC46" s="54"/>
      <c r="HD46" s="57"/>
      <c r="HE46" s="52" t="s">
        <v>9</v>
      </c>
      <c r="HF46" s="53" t="s">
        <v>5</v>
      </c>
      <c r="HG46" s="54"/>
      <c r="HH46" s="55"/>
      <c r="HI46" s="55"/>
      <c r="HJ46" s="54"/>
      <c r="HK46" s="54"/>
      <c r="HL46" s="54"/>
      <c r="HM46" s="57"/>
      <c r="HN46" s="52" t="s">
        <v>9</v>
      </c>
      <c r="HO46" s="71" t="s">
        <v>32</v>
      </c>
      <c r="HP46" s="54"/>
      <c r="HQ46" s="55"/>
      <c r="HR46" s="55"/>
      <c r="HS46" s="55"/>
    </row>
    <row r="47" spans="4:252" x14ac:dyDescent="0.25">
      <c r="D47" s="129"/>
      <c r="E47" s="101"/>
      <c r="F47" s="138" t="s">
        <v>0</v>
      </c>
      <c r="G47" s="139" t="s" vm="4">
        <v>22</v>
      </c>
      <c r="H47" s="140"/>
      <c r="I47" s="141"/>
      <c r="J47" s="103"/>
      <c r="K47" s="126"/>
      <c r="L47" s="126"/>
      <c r="M47" s="126"/>
      <c r="N47" s="110"/>
      <c r="O47" s="138" t="s">
        <v>0</v>
      </c>
      <c r="P47" s="152" t="s" vm="7">
        <v>4</v>
      </c>
      <c r="Q47" s="140"/>
      <c r="R47" s="141"/>
      <c r="S47" s="112"/>
      <c r="T47" s="126"/>
      <c r="U47" s="126"/>
      <c r="V47" s="126"/>
      <c r="W47" s="119"/>
      <c r="X47" s="138" t="s">
        <v>0</v>
      </c>
      <c r="Y47" s="166" t="s">
        <v>32</v>
      </c>
      <c r="Z47" s="140"/>
      <c r="AA47" s="141"/>
      <c r="AB47" s="121"/>
      <c r="AC47" s="132"/>
      <c r="AN47" s="57"/>
      <c r="AO47" s="57"/>
      <c r="AP47" s="52" t="s">
        <v>0</v>
      </c>
      <c r="AQ47" s="53" t="s" vm="4">
        <v>22</v>
      </c>
      <c r="AR47" s="54"/>
      <c r="AS47" s="55"/>
      <c r="AT47" s="55"/>
      <c r="AU47" s="54"/>
      <c r="AV47" s="54"/>
      <c r="AW47" s="54"/>
      <c r="AX47" s="57"/>
      <c r="AY47" s="52" t="s">
        <v>0</v>
      </c>
      <c r="AZ47" s="65" t="s" vm="7">
        <v>4</v>
      </c>
      <c r="BA47" s="54"/>
      <c r="BB47" s="55"/>
      <c r="BC47" s="55"/>
      <c r="BD47" s="54"/>
      <c r="BE47" s="54"/>
      <c r="BF47" s="54"/>
      <c r="BG47" s="57"/>
      <c r="BH47" s="52" t="s">
        <v>0</v>
      </c>
      <c r="BI47" s="71" t="s">
        <v>32</v>
      </c>
      <c r="BJ47" s="54"/>
      <c r="BK47" s="55"/>
      <c r="BL47" s="55"/>
      <c r="BM47" s="55"/>
      <c r="CG47" s="129"/>
      <c r="CH47" s="101"/>
      <c r="CI47" s="138" t="s">
        <v>0</v>
      </c>
      <c r="CJ47" s="139" t="s" vm="4">
        <v>22</v>
      </c>
      <c r="CK47" s="140"/>
      <c r="CL47" s="141"/>
      <c r="CM47" s="103"/>
      <c r="CN47" s="126"/>
      <c r="CO47" s="126"/>
      <c r="CP47" s="126"/>
      <c r="CQ47" s="110"/>
      <c r="CR47" s="138" t="s">
        <v>0</v>
      </c>
      <c r="CS47" s="152" t="s">
        <v>5</v>
      </c>
      <c r="CT47" s="140"/>
      <c r="CU47" s="141"/>
      <c r="CV47" s="112"/>
      <c r="CW47" s="126"/>
      <c r="CX47" s="126"/>
      <c r="CY47" s="126"/>
      <c r="CZ47" s="119"/>
      <c r="DA47" s="138" t="s">
        <v>0</v>
      </c>
      <c r="DB47" s="166" t="s">
        <v>32</v>
      </c>
      <c r="DC47" s="140"/>
      <c r="DD47" s="141"/>
      <c r="DE47" s="121"/>
      <c r="DF47" s="132"/>
      <c r="DQ47" s="57"/>
      <c r="DR47" s="57"/>
      <c r="DS47" s="52" t="s">
        <v>0</v>
      </c>
      <c r="DT47" s="53" t="s" vm="4">
        <v>22</v>
      </c>
      <c r="DU47" s="54"/>
      <c r="DV47" s="55"/>
      <c r="DW47" s="55"/>
      <c r="DX47" s="54"/>
      <c r="DY47" s="54"/>
      <c r="DZ47" s="54"/>
      <c r="EA47" s="57"/>
      <c r="EB47" s="52" t="s">
        <v>0</v>
      </c>
      <c r="EC47" s="65" t="s">
        <v>5</v>
      </c>
      <c r="ED47" s="54"/>
      <c r="EE47" s="55"/>
      <c r="EF47" s="55"/>
      <c r="EG47" s="54"/>
      <c r="EH47" s="54"/>
      <c r="EI47" s="54"/>
      <c r="EJ47" s="57"/>
      <c r="EK47" s="52" t="s">
        <v>0</v>
      </c>
      <c r="EL47" s="71" t="s">
        <v>32</v>
      </c>
      <c r="EM47" s="54"/>
      <c r="EN47" s="55"/>
      <c r="EO47" s="55"/>
      <c r="EP47" s="55"/>
      <c r="FJ47" s="129"/>
      <c r="FK47" s="101"/>
      <c r="FL47" s="138" t="s">
        <v>0</v>
      </c>
      <c r="FM47" s="139" t="s" vm="4">
        <v>22</v>
      </c>
      <c r="FN47" s="140"/>
      <c r="FO47" s="141"/>
      <c r="FP47" s="103"/>
      <c r="FQ47" s="126"/>
      <c r="FR47" s="126"/>
      <c r="FS47" s="126"/>
      <c r="FT47" s="110"/>
      <c r="FU47" s="138" t="s">
        <v>0</v>
      </c>
      <c r="FV47" s="152" t="s" vm="4">
        <v>22</v>
      </c>
      <c r="FW47" s="140"/>
      <c r="FX47" s="141"/>
      <c r="FY47" s="112"/>
      <c r="FZ47" s="126"/>
      <c r="GA47" s="126"/>
      <c r="GB47" s="126"/>
      <c r="GC47" s="119"/>
      <c r="GD47" s="138" t="s">
        <v>0</v>
      </c>
      <c r="GE47" s="166" t="s">
        <v>32</v>
      </c>
      <c r="GF47" s="140"/>
      <c r="GG47" s="141"/>
      <c r="GH47" s="121"/>
      <c r="GI47" s="132"/>
      <c r="GT47" s="57"/>
      <c r="GU47" s="57"/>
      <c r="GV47" s="52" t="s">
        <v>0</v>
      </c>
      <c r="GW47" s="53" t="s" vm="4">
        <v>22</v>
      </c>
      <c r="GX47" s="54"/>
      <c r="GY47" s="55"/>
      <c r="GZ47" s="55"/>
      <c r="HA47" s="54"/>
      <c r="HB47" s="54"/>
      <c r="HC47" s="54"/>
      <c r="HD47" s="57"/>
      <c r="HE47" s="52" t="s">
        <v>0</v>
      </c>
      <c r="HF47" s="53" t="s">
        <v>5</v>
      </c>
      <c r="HG47" s="54"/>
      <c r="HH47" s="55"/>
      <c r="HI47" s="55"/>
      <c r="HJ47" s="54"/>
      <c r="HK47" s="54"/>
      <c r="HL47" s="54"/>
      <c r="HM47" s="57"/>
      <c r="HN47" s="52" t="s">
        <v>0</v>
      </c>
      <c r="HO47" s="71" t="s">
        <v>32</v>
      </c>
      <c r="HP47" s="54"/>
      <c r="HQ47" s="55"/>
      <c r="HR47" s="55"/>
      <c r="HS47" s="55"/>
    </row>
    <row r="48" spans="4:252" x14ac:dyDescent="0.25">
      <c r="D48" s="129"/>
      <c r="E48" s="101"/>
      <c r="F48" s="142" t="s">
        <v>1</v>
      </c>
      <c r="G48" s="153" t="s" vm="5">
        <v>22</v>
      </c>
      <c r="H48" s="140"/>
      <c r="I48" s="141"/>
      <c r="J48" s="103"/>
      <c r="K48" s="126"/>
      <c r="L48" s="126"/>
      <c r="M48" s="126"/>
      <c r="N48" s="110"/>
      <c r="O48" s="142" t="s">
        <v>1</v>
      </c>
      <c r="P48" s="152" t="s" vm="8">
        <v>4</v>
      </c>
      <c r="Q48" s="140"/>
      <c r="R48" s="141"/>
      <c r="S48" s="112"/>
      <c r="T48" s="126"/>
      <c r="U48" s="126"/>
      <c r="V48" s="126"/>
      <c r="W48" s="119"/>
      <c r="X48" s="142" t="s">
        <v>1</v>
      </c>
      <c r="Y48" s="166" t="s">
        <v>32</v>
      </c>
      <c r="Z48" s="140"/>
      <c r="AA48" s="141"/>
      <c r="AB48" s="121"/>
      <c r="AC48" s="132"/>
      <c r="AG48" t="s">
        <v>71</v>
      </c>
      <c r="AH48" s="7">
        <f>AH49-AH52</f>
        <v>452.53333333333467</v>
      </c>
      <c r="AI48" s="1">
        <f>AI49-AI52</f>
        <v>2760.6000000000058</v>
      </c>
      <c r="AJ48" s="1">
        <f>AJ49-AJ52</f>
        <v>2116.8666666666663</v>
      </c>
      <c r="AN48" s="57"/>
      <c r="AO48" s="57"/>
      <c r="AP48" s="56" t="s">
        <v>1</v>
      </c>
      <c r="AQ48" s="26" t="s" vm="5">
        <v>22</v>
      </c>
      <c r="AR48" s="54"/>
      <c r="AS48" s="55"/>
      <c r="AT48" s="55"/>
      <c r="AU48" s="54"/>
      <c r="AV48" s="54"/>
      <c r="AW48" s="54"/>
      <c r="AX48" s="57"/>
      <c r="AY48" s="56" t="s">
        <v>1</v>
      </c>
      <c r="AZ48" s="65" t="s" vm="8">
        <v>4</v>
      </c>
      <c r="BA48" s="54"/>
      <c r="BB48" s="55"/>
      <c r="BC48" s="55"/>
      <c r="BD48" s="54"/>
      <c r="BE48" s="54"/>
      <c r="BF48" s="54"/>
      <c r="BG48" s="57"/>
      <c r="BH48" s="56" t="s">
        <v>1</v>
      </c>
      <c r="BI48" s="71" t="s">
        <v>32</v>
      </c>
      <c r="BJ48" s="54"/>
      <c r="BK48" s="55"/>
      <c r="BL48" s="55"/>
      <c r="BM48" s="55"/>
      <c r="BQ48" t="s">
        <v>71</v>
      </c>
      <c r="BR48" s="7">
        <f>BR49-BR52</f>
        <v>219.75454545454522</v>
      </c>
      <c r="BS48" s="1">
        <f>BS49-BS52</f>
        <v>2760.6000000000058</v>
      </c>
      <c r="BT48" s="1">
        <f>BT49-BT52</f>
        <v>2116.8666666666663</v>
      </c>
      <c r="CG48" s="129"/>
      <c r="CH48" s="101"/>
      <c r="CI48" s="142" t="s">
        <v>1</v>
      </c>
      <c r="CJ48" s="153" t="s" vm="5">
        <v>22</v>
      </c>
      <c r="CK48" s="140"/>
      <c r="CL48" s="141"/>
      <c r="CM48" s="103"/>
      <c r="CN48" s="126"/>
      <c r="CO48" s="126"/>
      <c r="CP48" s="126"/>
      <c r="CQ48" s="110"/>
      <c r="CR48" s="142" t="s">
        <v>1</v>
      </c>
      <c r="CS48" s="152" t="s">
        <v>5</v>
      </c>
      <c r="CT48" s="140"/>
      <c r="CU48" s="141"/>
      <c r="CV48" s="112"/>
      <c r="CW48" s="126"/>
      <c r="CX48" s="126"/>
      <c r="CY48" s="126"/>
      <c r="CZ48" s="119"/>
      <c r="DA48" s="142" t="s">
        <v>1</v>
      </c>
      <c r="DB48" s="166" t="s">
        <v>32</v>
      </c>
      <c r="DC48" s="140"/>
      <c r="DD48" s="141"/>
      <c r="DE48" s="121"/>
      <c r="DF48" s="132"/>
      <c r="DJ48" t="s">
        <v>71</v>
      </c>
      <c r="DK48" s="7">
        <f>DK49-DK52</f>
        <v>0</v>
      </c>
      <c r="DL48" s="1">
        <f>DL49-DL52</f>
        <v>0</v>
      </c>
      <c r="DM48" s="1">
        <f>DM49-DM52</f>
        <v>0</v>
      </c>
      <c r="DQ48" s="57"/>
      <c r="DR48" s="57"/>
      <c r="DS48" s="56" t="s">
        <v>1</v>
      </c>
      <c r="DT48" s="26" t="s" vm="5">
        <v>22</v>
      </c>
      <c r="DU48" s="54"/>
      <c r="DV48" s="55"/>
      <c r="DW48" s="55"/>
      <c r="DX48" s="54"/>
      <c r="DY48" s="54"/>
      <c r="DZ48" s="54"/>
      <c r="EA48" s="57"/>
      <c r="EB48" s="56" t="s">
        <v>1</v>
      </c>
      <c r="EC48" s="65" t="s">
        <v>5</v>
      </c>
      <c r="ED48" s="54"/>
      <c r="EE48" s="55"/>
      <c r="EF48" s="55"/>
      <c r="EG48" s="54"/>
      <c r="EH48" s="54"/>
      <c r="EI48" s="54"/>
      <c r="EJ48" s="57"/>
      <c r="EK48" s="56" t="s">
        <v>1</v>
      </c>
      <c r="EL48" s="71" t="s">
        <v>32</v>
      </c>
      <c r="EM48" s="54"/>
      <c r="EN48" s="55"/>
      <c r="EO48" s="55"/>
      <c r="EP48" s="55"/>
      <c r="ET48" t="s">
        <v>71</v>
      </c>
      <c r="EU48" s="7">
        <f>EU49-EU52</f>
        <v>118.02828282828341</v>
      </c>
      <c r="EV48" s="1">
        <f>EV49-EV52</f>
        <v>2760.6000000000058</v>
      </c>
      <c r="EW48" s="1">
        <f>EW49-EW52</f>
        <v>2116.8666666666663</v>
      </c>
      <c r="FJ48" s="129"/>
      <c r="FK48" s="101"/>
      <c r="FL48" s="142" t="s">
        <v>1</v>
      </c>
      <c r="FM48" s="153" t="s" vm="5">
        <v>22</v>
      </c>
      <c r="FN48" s="140"/>
      <c r="FO48" s="141"/>
      <c r="FP48" s="103"/>
      <c r="FQ48" s="126"/>
      <c r="FR48" s="126"/>
      <c r="FS48" s="126"/>
      <c r="FT48" s="110"/>
      <c r="FU48" s="142" t="s">
        <v>1</v>
      </c>
      <c r="FV48" s="152" t="s" vm="5">
        <v>22</v>
      </c>
      <c r="FW48" s="140"/>
      <c r="FX48" s="141"/>
      <c r="FY48" s="112"/>
      <c r="FZ48" s="126"/>
      <c r="GA48" s="126"/>
      <c r="GB48" s="126"/>
      <c r="GC48" s="119"/>
      <c r="GD48" s="142" t="s">
        <v>1</v>
      </c>
      <c r="GE48" s="166" t="s">
        <v>32</v>
      </c>
      <c r="GF48" s="140"/>
      <c r="GG48" s="141"/>
      <c r="GH48" s="121"/>
      <c r="GI48" s="132"/>
      <c r="GM48" t="s">
        <v>71</v>
      </c>
      <c r="GN48" s="7">
        <f>GN49-GN52</f>
        <v>178.91428571428696</v>
      </c>
      <c r="GO48" s="1">
        <f>GO49-GO52</f>
        <v>7930.4571428571508</v>
      </c>
      <c r="GP48" s="1">
        <f>GP49-GP52</f>
        <v>1491.0571428571429</v>
      </c>
      <c r="GT48" s="57"/>
      <c r="GU48" s="57"/>
      <c r="GV48" s="56" t="s">
        <v>1</v>
      </c>
      <c r="GW48" s="26" t="s" vm="5">
        <v>22</v>
      </c>
      <c r="GX48" s="54"/>
      <c r="GY48" s="55"/>
      <c r="GZ48" s="55"/>
      <c r="HA48" s="54"/>
      <c r="HB48" s="54"/>
      <c r="HC48" s="54"/>
      <c r="HD48" s="57"/>
      <c r="HE48" s="56" t="s">
        <v>1</v>
      </c>
      <c r="HF48" s="26" t="s">
        <v>5</v>
      </c>
      <c r="HG48" s="54"/>
      <c r="HH48" s="55"/>
      <c r="HI48" s="55"/>
      <c r="HJ48" s="54"/>
      <c r="HK48" s="54"/>
      <c r="HL48" s="54"/>
      <c r="HM48" s="57"/>
      <c r="HN48" s="56" t="s">
        <v>1</v>
      </c>
      <c r="HO48" s="71" t="s">
        <v>32</v>
      </c>
      <c r="HP48" s="54"/>
      <c r="HQ48" s="55"/>
      <c r="HR48" s="55"/>
      <c r="HS48" s="55"/>
      <c r="HW48" t="s">
        <v>71</v>
      </c>
      <c r="HX48" s="7">
        <f>HX49-HX52</f>
        <v>293.18311688311951</v>
      </c>
      <c r="HY48" s="1">
        <f>HY49-HY52</f>
        <v>2760.6000000000058</v>
      </c>
      <c r="HZ48" s="1">
        <f>HZ49-HZ52</f>
        <v>2116.8666666666663</v>
      </c>
    </row>
    <row r="49" spans="4:252" x14ac:dyDescent="0.25">
      <c r="D49" s="129"/>
      <c r="E49" s="101"/>
      <c r="F49" s="144"/>
      <c r="G49" s="140"/>
      <c r="H49" s="140"/>
      <c r="I49" s="141"/>
      <c r="J49" s="103"/>
      <c r="K49" s="126"/>
      <c r="L49" s="126"/>
      <c r="M49" s="126"/>
      <c r="N49" s="110"/>
      <c r="O49" s="144"/>
      <c r="P49" s="140"/>
      <c r="Q49" s="140"/>
      <c r="R49" s="141"/>
      <c r="S49" s="112"/>
      <c r="T49" s="126"/>
      <c r="U49" s="126"/>
      <c r="V49" s="126"/>
      <c r="W49" s="119"/>
      <c r="X49" s="144"/>
      <c r="Y49" s="140"/>
      <c r="Z49" s="140"/>
      <c r="AA49" s="141"/>
      <c r="AB49" s="121"/>
      <c r="AC49" s="132"/>
      <c r="AG49" t="s">
        <v>50</v>
      </c>
      <c r="AH49" s="7">
        <f>MAX(G51,P51)</f>
        <v>11519.2</v>
      </c>
      <c r="AI49" s="1">
        <f>MAX(H51,Q51)</f>
        <v>73808.600000000006</v>
      </c>
      <c r="AJ49" s="1">
        <f>MAX(I51,R51)</f>
        <v>2190.6666666666665</v>
      </c>
      <c r="AN49" s="57"/>
      <c r="AO49" s="57"/>
      <c r="AP49" s="57"/>
      <c r="AQ49" s="54"/>
      <c r="AR49" s="54"/>
      <c r="AS49" s="55"/>
      <c r="AT49" s="55"/>
      <c r="AU49" s="54"/>
      <c r="AV49" s="54"/>
      <c r="AW49" s="54"/>
      <c r="AX49" s="57"/>
      <c r="AY49" s="57"/>
      <c r="AZ49" s="54"/>
      <c r="BA49" s="54"/>
      <c r="BB49" s="55"/>
      <c r="BC49" s="55"/>
      <c r="BD49" s="54"/>
      <c r="BE49" s="54"/>
      <c r="BF49" s="54"/>
      <c r="BG49" s="57"/>
      <c r="BH49" s="57"/>
      <c r="BI49" s="54"/>
      <c r="BJ49" s="54"/>
      <c r="BK49" s="55"/>
      <c r="BL49" s="55"/>
      <c r="BM49" s="55"/>
      <c r="BQ49" t="s">
        <v>50</v>
      </c>
      <c r="BR49" s="7">
        <f>MAX(AQ51,AZ51)</f>
        <v>11537.3</v>
      </c>
      <c r="BS49" s="1">
        <f>MAX(AR51,BA51)</f>
        <v>73808.600000000006</v>
      </c>
      <c r="BT49" s="1">
        <f>MAX(AS51,BB51)</f>
        <v>2190.6666666666665</v>
      </c>
      <c r="CA49" s="7"/>
      <c r="CB49" s="1"/>
      <c r="CC49" s="1"/>
      <c r="CG49" s="129"/>
      <c r="CH49" s="101"/>
      <c r="CI49" s="144"/>
      <c r="CJ49" s="140"/>
      <c r="CK49" s="140"/>
      <c r="CL49" s="141"/>
      <c r="CM49" s="103"/>
      <c r="CN49" s="126"/>
      <c r="CO49" s="126"/>
      <c r="CP49" s="126"/>
      <c r="CQ49" s="110"/>
      <c r="CR49" s="144"/>
      <c r="CS49" s="140"/>
      <c r="CT49" s="140"/>
      <c r="CU49" s="141"/>
      <c r="CV49" s="112"/>
      <c r="CW49" s="126"/>
      <c r="CX49" s="126"/>
      <c r="CY49" s="126"/>
      <c r="CZ49" s="119"/>
      <c r="DA49" s="144"/>
      <c r="DB49" s="140"/>
      <c r="DC49" s="140"/>
      <c r="DD49" s="141"/>
      <c r="DE49" s="121"/>
      <c r="DF49" s="132"/>
      <c r="DJ49" t="s">
        <v>50</v>
      </c>
      <c r="DK49" s="7">
        <f>MAX(CJ51,CS51)</f>
        <v>11519.2</v>
      </c>
      <c r="DL49" s="1">
        <f>MAX(CK51,CT51)</f>
        <v>73808.600000000006</v>
      </c>
      <c r="DM49" s="1">
        <f>MAX(CL51,CU51)</f>
        <v>73.8</v>
      </c>
      <c r="DQ49" s="57"/>
      <c r="DR49" s="57"/>
      <c r="DS49" s="57"/>
      <c r="DT49" s="54"/>
      <c r="DU49" s="54"/>
      <c r="DV49" s="55"/>
      <c r="DW49" s="55"/>
      <c r="DX49" s="54"/>
      <c r="DY49" s="54"/>
      <c r="DZ49" s="54"/>
      <c r="EA49" s="57"/>
      <c r="EB49" s="57"/>
      <c r="EC49" s="54"/>
      <c r="ED49" s="54"/>
      <c r="EE49" s="55"/>
      <c r="EF49" s="55"/>
      <c r="EG49" s="54"/>
      <c r="EH49" s="54"/>
      <c r="EI49" s="54"/>
      <c r="EJ49" s="57"/>
      <c r="EK49" s="57"/>
      <c r="EL49" s="54"/>
      <c r="EM49" s="54"/>
      <c r="EN49" s="55"/>
      <c r="EO49" s="55"/>
      <c r="EP49" s="55"/>
      <c r="ET49" t="s">
        <v>50</v>
      </c>
      <c r="EU49" s="7">
        <f>MAX(DT51,EC51)</f>
        <v>11519.2</v>
      </c>
      <c r="EV49" s="1">
        <f>MAX(DU51,ED51)</f>
        <v>73808.600000000006</v>
      </c>
      <c r="EW49" s="1">
        <f>MAX(DV51,EE51)</f>
        <v>2190.6666666666665</v>
      </c>
      <c r="FD49" s="7"/>
      <c r="FE49" s="1"/>
      <c r="FF49" s="1"/>
      <c r="FJ49" s="129"/>
      <c r="FK49" s="101"/>
      <c r="FL49" s="144"/>
      <c r="FM49" s="140"/>
      <c r="FN49" s="140"/>
      <c r="FO49" s="141"/>
      <c r="FP49" s="103"/>
      <c r="FQ49" s="126"/>
      <c r="FR49" s="126"/>
      <c r="FS49" s="126"/>
      <c r="FT49" s="110"/>
      <c r="FU49" s="144"/>
      <c r="FV49" s="140"/>
      <c r="FW49" s="140"/>
      <c r="FX49" s="141"/>
      <c r="FY49" s="112"/>
      <c r="FZ49" s="126"/>
      <c r="GA49" s="126"/>
      <c r="GB49" s="126"/>
      <c r="GC49" s="119"/>
      <c r="GD49" s="144"/>
      <c r="GE49" s="140"/>
      <c r="GF49" s="140"/>
      <c r="GG49" s="141"/>
      <c r="GH49" s="121"/>
      <c r="GI49" s="132"/>
      <c r="GM49" t="s">
        <v>50</v>
      </c>
      <c r="GN49" s="7">
        <f>MAX(FM51,FV51)</f>
        <v>11519.2</v>
      </c>
      <c r="GO49" s="1">
        <f>MAX(FN51,FW51)</f>
        <v>73808.600000000006</v>
      </c>
      <c r="GP49" s="1">
        <f>MAX(FO51,FX51)</f>
        <v>1564.8571428571429</v>
      </c>
      <c r="GT49" s="57"/>
      <c r="GU49" s="57"/>
      <c r="GV49" s="57"/>
      <c r="GW49" s="54"/>
      <c r="GX49" s="54"/>
      <c r="GY49" s="55"/>
      <c r="GZ49" s="55"/>
      <c r="HA49" s="54"/>
      <c r="HB49" s="54"/>
      <c r="HC49" s="54"/>
      <c r="HD49" s="57"/>
      <c r="HE49" s="57"/>
      <c r="HF49" s="54"/>
      <c r="HG49" s="54"/>
      <c r="HH49" s="55"/>
      <c r="HI49" s="55"/>
      <c r="HJ49" s="54"/>
      <c r="HK49" s="54"/>
      <c r="HL49" s="54"/>
      <c r="HM49" s="57"/>
      <c r="HN49" s="57"/>
      <c r="HO49" s="54"/>
      <c r="HP49" s="54"/>
      <c r="HQ49" s="55"/>
      <c r="HR49" s="55"/>
      <c r="HS49" s="55"/>
      <c r="HW49" t="s">
        <v>50</v>
      </c>
      <c r="HX49" s="7">
        <f>MAX(GW51,HF51)</f>
        <v>11679.133333333335</v>
      </c>
      <c r="HY49" s="1">
        <f>MAX(GX51,HG51)</f>
        <v>73808.600000000006</v>
      </c>
      <c r="HZ49" s="1">
        <f>MAX(GY51,HH51)</f>
        <v>2190.6666666666665</v>
      </c>
      <c r="IG49" s="7"/>
      <c r="IH49" s="1"/>
      <c r="II49" s="1"/>
      <c r="IP49" s="7"/>
      <c r="IQ49" s="1"/>
      <c r="IR49" s="1"/>
    </row>
    <row r="50" spans="4:252" x14ac:dyDescent="0.25">
      <c r="D50" s="129"/>
      <c r="E50" s="101"/>
      <c r="F50" s="145"/>
      <c r="G50" s="146" t="s">
        <v>6</v>
      </c>
      <c r="H50" s="146" t="s">
        <v>7</v>
      </c>
      <c r="I50" s="147" t="s">
        <v>2</v>
      </c>
      <c r="J50" s="103"/>
      <c r="K50" s="126"/>
      <c r="L50" s="126"/>
      <c r="M50" s="126"/>
      <c r="N50" s="110"/>
      <c r="O50" s="145"/>
      <c r="P50" s="146" t="s">
        <v>6</v>
      </c>
      <c r="Q50" s="146" t="s">
        <v>7</v>
      </c>
      <c r="R50" s="147" t="s">
        <v>2</v>
      </c>
      <c r="S50" s="112"/>
      <c r="T50" s="126"/>
      <c r="U50" s="126"/>
      <c r="V50" s="126"/>
      <c r="W50" s="119"/>
      <c r="X50" s="145"/>
      <c r="Y50" s="146" t="s">
        <v>6</v>
      </c>
      <c r="Z50" s="146" t="s">
        <v>7</v>
      </c>
      <c r="AA50" s="147" t="s">
        <v>2</v>
      </c>
      <c r="AB50" s="121"/>
      <c r="AC50" s="132"/>
      <c r="AG50" t="s">
        <v>70</v>
      </c>
      <c r="AH50" s="7">
        <f>MEDIAN(G51,P51)</f>
        <v>11292.933333333334</v>
      </c>
      <c r="AI50" s="1">
        <f>MEDIAN(H51,Q51)</f>
        <v>72428.3</v>
      </c>
      <c r="AJ50" s="1">
        <f>MEDIAN(I51,R51)</f>
        <v>1132.2333333333331</v>
      </c>
      <c r="AN50" s="57"/>
      <c r="AO50" s="57"/>
      <c r="AP50" s="58"/>
      <c r="AQ50" s="5" t="s">
        <v>6</v>
      </c>
      <c r="AR50" s="5" t="s">
        <v>7</v>
      </c>
      <c r="AS50" s="59" t="s">
        <v>2</v>
      </c>
      <c r="AT50" s="55"/>
      <c r="AU50" s="54"/>
      <c r="AV50" s="54"/>
      <c r="AW50" s="54"/>
      <c r="AX50" s="57"/>
      <c r="AY50" s="58"/>
      <c r="AZ50" s="5" t="s">
        <v>6</v>
      </c>
      <c r="BA50" s="5" t="s">
        <v>7</v>
      </c>
      <c r="BB50" s="59" t="s">
        <v>2</v>
      </c>
      <c r="BC50" s="55"/>
      <c r="BD50" s="54"/>
      <c r="BE50" s="54"/>
      <c r="BF50" s="54"/>
      <c r="BG50" s="57"/>
      <c r="BH50" s="58"/>
      <c r="BI50" s="5" t="s">
        <v>6</v>
      </c>
      <c r="BJ50" s="5" t="s">
        <v>7</v>
      </c>
      <c r="BK50" s="59" t="s">
        <v>2</v>
      </c>
      <c r="BL50" s="55"/>
      <c r="BM50" s="55"/>
      <c r="BQ50" t="s">
        <v>70</v>
      </c>
      <c r="BR50" s="7">
        <f>MEDIAN(AQ51,AZ51)</f>
        <v>11427.422727272726</v>
      </c>
      <c r="BS50" s="1">
        <f>MEDIAN(AR51,BA51)</f>
        <v>72428.3</v>
      </c>
      <c r="BT50" s="1">
        <f>MEDIAN(AS51,BB51)</f>
        <v>1132.2333333333331</v>
      </c>
      <c r="CA50" s="7"/>
      <c r="CB50" s="1"/>
      <c r="CC50" s="1"/>
      <c r="CG50" s="129"/>
      <c r="CH50" s="101"/>
      <c r="CI50" s="145"/>
      <c r="CJ50" s="146" t="s">
        <v>6</v>
      </c>
      <c r="CK50" s="146" t="s">
        <v>7</v>
      </c>
      <c r="CL50" s="147" t="s">
        <v>2</v>
      </c>
      <c r="CM50" s="103"/>
      <c r="CN50" s="126"/>
      <c r="CO50" s="126"/>
      <c r="CP50" s="126"/>
      <c r="CQ50" s="110"/>
      <c r="CR50" s="145"/>
      <c r="CS50" s="146" t="s">
        <v>6</v>
      </c>
      <c r="CT50" s="146" t="s">
        <v>7</v>
      </c>
      <c r="CU50" s="147" t="s">
        <v>2</v>
      </c>
      <c r="CV50" s="112"/>
      <c r="CW50" s="126"/>
      <c r="CX50" s="126"/>
      <c r="CY50" s="126"/>
      <c r="CZ50" s="119"/>
      <c r="DA50" s="145"/>
      <c r="DB50" s="146" t="s">
        <v>6</v>
      </c>
      <c r="DC50" s="146" t="s">
        <v>7</v>
      </c>
      <c r="DD50" s="147" t="s">
        <v>2</v>
      </c>
      <c r="DE50" s="121"/>
      <c r="DF50" s="132"/>
      <c r="DJ50" t="s">
        <v>70</v>
      </c>
      <c r="DK50" s="7">
        <f>MEDIAN(CJ51,CS51)</f>
        <v>11519.2</v>
      </c>
      <c r="DL50" s="1">
        <f>MEDIAN(CK51,CT51)</f>
        <v>73808.600000000006</v>
      </c>
      <c r="DM50" s="1">
        <f>MEDIAN(CL51,CU51)</f>
        <v>73.8</v>
      </c>
      <c r="DQ50" s="57"/>
      <c r="DR50" s="57"/>
      <c r="DS50" s="58"/>
      <c r="DT50" s="5" t="s">
        <v>6</v>
      </c>
      <c r="DU50" s="5" t="s">
        <v>7</v>
      </c>
      <c r="DV50" s="59" t="s">
        <v>2</v>
      </c>
      <c r="DW50" s="55"/>
      <c r="DX50" s="54"/>
      <c r="DY50" s="54"/>
      <c r="DZ50" s="54"/>
      <c r="EA50" s="57"/>
      <c r="EB50" s="58"/>
      <c r="EC50" s="5" t="s">
        <v>6</v>
      </c>
      <c r="ED50" s="5" t="s">
        <v>7</v>
      </c>
      <c r="EE50" s="59" t="s">
        <v>2</v>
      </c>
      <c r="EF50" s="55"/>
      <c r="EG50" s="54"/>
      <c r="EH50" s="54"/>
      <c r="EI50" s="54"/>
      <c r="EJ50" s="57"/>
      <c r="EK50" s="58"/>
      <c r="EL50" s="5" t="s">
        <v>6</v>
      </c>
      <c r="EM50" s="5" t="s">
        <v>7</v>
      </c>
      <c r="EN50" s="59" t="s">
        <v>2</v>
      </c>
      <c r="EO50" s="55"/>
      <c r="EP50" s="55"/>
      <c r="ET50" t="s">
        <v>70</v>
      </c>
      <c r="EU50" s="7">
        <f>MEDIAN(DT51,EC51)</f>
        <v>11460.185858585859</v>
      </c>
      <c r="EV50" s="1">
        <f>MEDIAN(DU51,ED51)</f>
        <v>72428.3</v>
      </c>
      <c r="EW50" s="1">
        <f>MEDIAN(DV51,EE51)</f>
        <v>1132.2333333333331</v>
      </c>
      <c r="FD50" s="7"/>
      <c r="FE50" s="1"/>
      <c r="FF50" s="1"/>
      <c r="FJ50" s="129"/>
      <c r="FK50" s="101"/>
      <c r="FL50" s="145"/>
      <c r="FM50" s="146" t="s">
        <v>6</v>
      </c>
      <c r="FN50" s="146" t="s">
        <v>7</v>
      </c>
      <c r="FO50" s="147" t="s">
        <v>2</v>
      </c>
      <c r="FP50" s="103"/>
      <c r="FQ50" s="126"/>
      <c r="FR50" s="126"/>
      <c r="FS50" s="126"/>
      <c r="FT50" s="110"/>
      <c r="FU50" s="145"/>
      <c r="FV50" s="146" t="s">
        <v>6</v>
      </c>
      <c r="FW50" s="146" t="s">
        <v>7</v>
      </c>
      <c r="FX50" s="147" t="s">
        <v>2</v>
      </c>
      <c r="FY50" s="112"/>
      <c r="FZ50" s="126"/>
      <c r="GA50" s="126"/>
      <c r="GB50" s="126"/>
      <c r="GC50" s="119"/>
      <c r="GD50" s="145"/>
      <c r="GE50" s="146" t="s">
        <v>6</v>
      </c>
      <c r="GF50" s="146" t="s">
        <v>7</v>
      </c>
      <c r="GG50" s="147" t="s">
        <v>2</v>
      </c>
      <c r="GH50" s="121"/>
      <c r="GI50" s="132"/>
      <c r="GM50" t="s">
        <v>70</v>
      </c>
      <c r="GN50" s="7">
        <f>MEDIAN(FM51,FV51)</f>
        <v>11429.742857142857</v>
      </c>
      <c r="GO50" s="1">
        <f>MEDIAN(FN51,FW51)</f>
        <v>69843.371428571438</v>
      </c>
      <c r="GP50" s="1">
        <f>MEDIAN(FO51,FX51)</f>
        <v>819.32857142857142</v>
      </c>
      <c r="GT50" s="57"/>
      <c r="GU50" s="57"/>
      <c r="GV50" s="58"/>
      <c r="GW50" s="5" t="s">
        <v>6</v>
      </c>
      <c r="GX50" s="5" t="s">
        <v>7</v>
      </c>
      <c r="GY50" s="59" t="s">
        <v>2</v>
      </c>
      <c r="GZ50" s="55"/>
      <c r="HA50" s="54"/>
      <c r="HB50" s="54"/>
      <c r="HC50" s="54"/>
      <c r="HD50" s="57"/>
      <c r="HE50" s="58"/>
      <c r="HF50" s="5" t="s">
        <v>6</v>
      </c>
      <c r="HG50" s="5" t="s">
        <v>7</v>
      </c>
      <c r="HH50" s="59" t="s">
        <v>2</v>
      </c>
      <c r="HI50" s="55"/>
      <c r="HJ50" s="54"/>
      <c r="HK50" s="54"/>
      <c r="HL50" s="54"/>
      <c r="HM50" s="57"/>
      <c r="HN50" s="58"/>
      <c r="HO50" s="5" t="s">
        <v>6</v>
      </c>
      <c r="HP50" s="5" t="s">
        <v>7</v>
      </c>
      <c r="HQ50" s="59" t="s">
        <v>2</v>
      </c>
      <c r="HR50" s="55"/>
      <c r="HS50" s="55"/>
      <c r="HW50" t="s">
        <v>70</v>
      </c>
      <c r="HX50" s="7">
        <f>MEDIAN(GW51,HF51)</f>
        <v>11532.541774891775</v>
      </c>
      <c r="HY50" s="1">
        <f>MEDIAN(GX51,HG51)</f>
        <v>72428.3</v>
      </c>
      <c r="HZ50" s="1">
        <f>MEDIAN(GY51,HH51)</f>
        <v>1132.2333333333331</v>
      </c>
      <c r="IG50" s="7"/>
      <c r="IH50" s="1"/>
      <c r="II50" s="1"/>
      <c r="IP50" s="7"/>
      <c r="IQ50" s="1"/>
      <c r="IR50" s="1"/>
    </row>
    <row r="51" spans="4:252" ht="15.75" thickBot="1" x14ac:dyDescent="0.3">
      <c r="D51" s="129"/>
      <c r="E51" s="101"/>
      <c r="F51" s="148" t="s">
        <v>8</v>
      </c>
      <c r="G51" s="149">
        <v>11519.2</v>
      </c>
      <c r="H51" s="150">
        <v>73808.600000000006</v>
      </c>
      <c r="I51" s="151">
        <v>73.8</v>
      </c>
      <c r="J51" s="103"/>
      <c r="K51" s="126"/>
      <c r="L51" s="126"/>
      <c r="M51" s="126"/>
      <c r="N51" s="110"/>
      <c r="O51" s="157" t="s">
        <v>8</v>
      </c>
      <c r="P51" s="158">
        <v>11066.666666666666</v>
      </c>
      <c r="Q51" s="159">
        <v>71048</v>
      </c>
      <c r="R51" s="160">
        <v>2190.6666666666665</v>
      </c>
      <c r="S51" s="112"/>
      <c r="T51" s="126"/>
      <c r="U51" s="126"/>
      <c r="V51" s="126"/>
      <c r="W51" s="119"/>
      <c r="X51" s="167" t="s">
        <v>8</v>
      </c>
      <c r="Y51" s="168">
        <f>AVERAGE(G51,P51)</f>
        <v>11292.933333333334</v>
      </c>
      <c r="Z51" s="169">
        <f>AVERAGE(H51,Q51)</f>
        <v>72428.3</v>
      </c>
      <c r="AA51" s="170">
        <f>AVERAGE(I51,R51)</f>
        <v>1132.2333333333333</v>
      </c>
      <c r="AB51" s="121"/>
      <c r="AC51" s="132"/>
      <c r="AG51" t="s">
        <v>8</v>
      </c>
      <c r="AH51" s="7">
        <f>AVERAGE(G51,P51)</f>
        <v>11292.933333333334</v>
      </c>
      <c r="AI51" s="1">
        <f t="shared" ref="AI51" si="35">AVERAGE(H51,Q51)</f>
        <v>72428.3</v>
      </c>
      <c r="AJ51" s="1">
        <f t="shared" ref="AJ51" si="36">AVERAGE(I51,R51)</f>
        <v>1132.2333333333333</v>
      </c>
      <c r="AN51" s="57"/>
      <c r="AO51" s="57"/>
      <c r="AP51" s="60" t="s">
        <v>8</v>
      </c>
      <c r="AQ51" s="61">
        <f>AVERAGE(P12,P25,P38,G51)</f>
        <v>11537.3</v>
      </c>
      <c r="AR51" s="62">
        <v>73808.600000000006</v>
      </c>
      <c r="AS51" s="63">
        <v>73.8</v>
      </c>
      <c r="AT51" s="55"/>
      <c r="AU51" s="54"/>
      <c r="AV51" s="54"/>
      <c r="AW51" s="54"/>
      <c r="AX51" s="57"/>
      <c r="AY51" s="66" t="s">
        <v>8</v>
      </c>
      <c r="AZ51" s="67">
        <f>AVERAGE(G12,G25,G38,P51)</f>
        <v>11317.545454545454</v>
      </c>
      <c r="BA51" s="68">
        <v>71048</v>
      </c>
      <c r="BB51" s="69">
        <v>2190.6666666666665</v>
      </c>
      <c r="BC51" s="55"/>
      <c r="BD51" s="54"/>
      <c r="BE51" s="54"/>
      <c r="BF51" s="54"/>
      <c r="BG51" s="57"/>
      <c r="BH51" s="72" t="s">
        <v>8</v>
      </c>
      <c r="BI51" s="73">
        <f>AVERAGE(AQ51,AZ51)</f>
        <v>11427.422727272726</v>
      </c>
      <c r="BJ51" s="74">
        <f>AVERAGE(AR51,BA51)</f>
        <v>72428.3</v>
      </c>
      <c r="BK51" s="75">
        <f>AVERAGE(AS51,BB51)</f>
        <v>1132.2333333333333</v>
      </c>
      <c r="BL51" s="55"/>
      <c r="BM51" s="55"/>
      <c r="BQ51" t="s">
        <v>8</v>
      </c>
      <c r="BR51" s="7">
        <f>AVERAGE(AQ51,AZ51)</f>
        <v>11427.422727272726</v>
      </c>
      <c r="BS51" s="1">
        <f t="shared" ref="BS51" si="37">AVERAGE(AR51,BA51)</f>
        <v>72428.3</v>
      </c>
      <c r="BT51" s="1">
        <f t="shared" ref="BT51" si="38">AVERAGE(AS51,BB51)</f>
        <v>1132.2333333333333</v>
      </c>
      <c r="CA51" s="7"/>
      <c r="CB51" s="1"/>
      <c r="CC51" s="1"/>
      <c r="CG51" s="129"/>
      <c r="CH51" s="101"/>
      <c r="CI51" s="148" t="s">
        <v>8</v>
      </c>
      <c r="CJ51" s="149">
        <v>11519.2</v>
      </c>
      <c r="CK51" s="150">
        <v>73808.600000000006</v>
      </c>
      <c r="CL51" s="151">
        <v>73.8</v>
      </c>
      <c r="CM51" s="103"/>
      <c r="CN51" s="126"/>
      <c r="CO51" s="126"/>
      <c r="CP51" s="126"/>
      <c r="CQ51" s="110"/>
      <c r="CR51" s="157" t="s">
        <v>8</v>
      </c>
      <c r="CS51" s="158" t="s">
        <v>84</v>
      </c>
      <c r="CT51" s="159" t="s">
        <v>85</v>
      </c>
      <c r="CU51" s="160" t="s">
        <v>86</v>
      </c>
      <c r="CV51" s="112"/>
      <c r="CW51" s="126"/>
      <c r="CX51" s="126"/>
      <c r="CY51" s="126"/>
      <c r="CZ51" s="119"/>
      <c r="DA51" s="167" t="s">
        <v>8</v>
      </c>
      <c r="DB51" s="168">
        <f>AVERAGE(CJ51,CS51)</f>
        <v>11519.2</v>
      </c>
      <c r="DC51" s="169">
        <f>AVERAGE(CK51,CT51)</f>
        <v>73808.600000000006</v>
      </c>
      <c r="DD51" s="170">
        <f>AVERAGE(CL51,CU51)</f>
        <v>73.8</v>
      </c>
      <c r="DE51" s="121"/>
      <c r="DF51" s="132"/>
      <c r="DJ51" t="s">
        <v>8</v>
      </c>
      <c r="DK51" s="7">
        <f>AVERAGE(CJ51,CS51)</f>
        <v>11519.2</v>
      </c>
      <c r="DL51" s="1">
        <f t="shared" ref="DL51" si="39">AVERAGE(CK51,CT51)</f>
        <v>73808.600000000006</v>
      </c>
      <c r="DM51" s="1">
        <f t="shared" ref="DM51" si="40">AVERAGE(CL51,CU51)</f>
        <v>73.8</v>
      </c>
      <c r="DQ51" s="57"/>
      <c r="DR51" s="57"/>
      <c r="DS51" s="60" t="s">
        <v>8</v>
      </c>
      <c r="DT51" s="61">
        <f>AVERAGE(CS12,CS25,CS38,CJ51)</f>
        <v>11519.2</v>
      </c>
      <c r="DU51" s="62">
        <v>73808.600000000006</v>
      </c>
      <c r="DV51" s="63">
        <v>73.8</v>
      </c>
      <c r="DW51" s="55"/>
      <c r="DX51" s="54"/>
      <c r="DY51" s="54"/>
      <c r="DZ51" s="54"/>
      <c r="EA51" s="57"/>
      <c r="EB51" s="66" t="s">
        <v>8</v>
      </c>
      <c r="EC51" s="67">
        <f>AVERAGE(CJ12,CJ25,CJ38,CS51)</f>
        <v>11401.171717171717</v>
      </c>
      <c r="ED51" s="68">
        <v>71048</v>
      </c>
      <c r="EE51" s="69">
        <v>2190.6666666666665</v>
      </c>
      <c r="EF51" s="55"/>
      <c r="EG51" s="54"/>
      <c r="EH51" s="54"/>
      <c r="EI51" s="54"/>
      <c r="EJ51" s="57"/>
      <c r="EK51" s="72" t="s">
        <v>8</v>
      </c>
      <c r="EL51" s="73">
        <f>AVERAGE(DT51,EC51)</f>
        <v>11460.185858585859</v>
      </c>
      <c r="EM51" s="74">
        <f>AVERAGE(DU51,ED51)</f>
        <v>72428.3</v>
      </c>
      <c r="EN51" s="75">
        <f>AVERAGE(DV51,EE51)</f>
        <v>1132.2333333333333</v>
      </c>
      <c r="EO51" s="55"/>
      <c r="EP51" s="55"/>
      <c r="ET51" t="s">
        <v>8</v>
      </c>
      <c r="EU51" s="7">
        <f>AVERAGE(DT51,EC51)</f>
        <v>11460.185858585859</v>
      </c>
      <c r="EV51" s="1">
        <f t="shared" ref="EV51" si="41">AVERAGE(DU51,ED51)</f>
        <v>72428.3</v>
      </c>
      <c r="EW51" s="1">
        <f t="shared" ref="EW51" si="42">AVERAGE(DV51,EE51)</f>
        <v>1132.2333333333333</v>
      </c>
      <c r="FD51" s="7"/>
      <c r="FE51" s="1"/>
      <c r="FF51" s="1"/>
      <c r="FJ51" s="129"/>
      <c r="FK51" s="101"/>
      <c r="FL51" s="148" t="s">
        <v>8</v>
      </c>
      <c r="FM51" s="149">
        <v>11519.2</v>
      </c>
      <c r="FN51" s="150">
        <v>73808.600000000006</v>
      </c>
      <c r="FO51" s="151">
        <v>73.8</v>
      </c>
      <c r="FP51" s="103"/>
      <c r="FQ51" s="126"/>
      <c r="FR51" s="126"/>
      <c r="FS51" s="126"/>
      <c r="FT51" s="110"/>
      <c r="FU51" s="157" t="s">
        <v>8</v>
      </c>
      <c r="FV51" s="158">
        <v>11340.285714285714</v>
      </c>
      <c r="FW51" s="159">
        <v>65878.142857142855</v>
      </c>
      <c r="FX51" s="160">
        <v>1564.8571428571429</v>
      </c>
      <c r="FY51" s="112"/>
      <c r="FZ51" s="126"/>
      <c r="GA51" s="126"/>
      <c r="GB51" s="126"/>
      <c r="GC51" s="119"/>
      <c r="GD51" s="167" t="s">
        <v>8</v>
      </c>
      <c r="GE51" s="168">
        <f>AVERAGE(FM51,FV51)</f>
        <v>11429.742857142857</v>
      </c>
      <c r="GF51" s="169">
        <f>AVERAGE(FN51,FW51)</f>
        <v>69843.371428571438</v>
      </c>
      <c r="GG51" s="170">
        <f>AVERAGE(FO51,FX51)</f>
        <v>819.32857142857142</v>
      </c>
      <c r="GH51" s="121"/>
      <c r="GI51" s="132"/>
      <c r="GM51" t="s">
        <v>8</v>
      </c>
      <c r="GN51" s="7">
        <f>AVERAGE(FM51,FV51)</f>
        <v>11429.742857142857</v>
      </c>
      <c r="GO51" s="1">
        <f t="shared" ref="GO51" si="43">AVERAGE(FN51,FW51)</f>
        <v>69843.371428571438</v>
      </c>
      <c r="GP51" s="1">
        <f t="shared" ref="GP51" si="44">AVERAGE(FO51,FX51)</f>
        <v>819.32857142857142</v>
      </c>
      <c r="GT51" s="57"/>
      <c r="GU51" s="57"/>
      <c r="GV51" s="60" t="s">
        <v>8</v>
      </c>
      <c r="GW51" s="61">
        <f>AVERAGE(FV12,FV25,FV38,FM51)</f>
        <v>11679.133333333335</v>
      </c>
      <c r="GX51" s="62">
        <v>73808.600000000006</v>
      </c>
      <c r="GY51" s="63">
        <v>73.8</v>
      </c>
      <c r="GZ51" s="55"/>
      <c r="HA51" s="54"/>
      <c r="HB51" s="54"/>
      <c r="HC51" s="54"/>
      <c r="HD51" s="57"/>
      <c r="HE51" s="60" t="s">
        <v>8</v>
      </c>
      <c r="HF51" s="61">
        <f>AVERAGE(FM12,FM25,FM38,FV51)</f>
        <v>11385.950216450216</v>
      </c>
      <c r="HG51" s="62">
        <v>71048</v>
      </c>
      <c r="HH51" s="63">
        <v>2190.6666666666665</v>
      </c>
      <c r="HI51" s="55"/>
      <c r="HJ51" s="54"/>
      <c r="HK51" s="54"/>
      <c r="HL51" s="54"/>
      <c r="HM51" s="57"/>
      <c r="HN51" s="72" t="s">
        <v>8</v>
      </c>
      <c r="HO51" s="73">
        <f>AVERAGE(GW51,HF51)</f>
        <v>11532.541774891775</v>
      </c>
      <c r="HP51" s="74">
        <f>AVERAGE(GX51,HG51)</f>
        <v>72428.3</v>
      </c>
      <c r="HQ51" s="75">
        <f>AVERAGE(GY51,HH51)</f>
        <v>1132.2333333333333</v>
      </c>
      <c r="HR51" s="55"/>
      <c r="HS51" s="55"/>
      <c r="HW51" t="s">
        <v>8</v>
      </c>
      <c r="HX51" s="7">
        <f>AVERAGE(GW51,HF51)</f>
        <v>11532.541774891775</v>
      </c>
      <c r="HY51" s="1">
        <f t="shared" ref="HY51" si="45">AVERAGE(GX51,HG51)</f>
        <v>72428.3</v>
      </c>
      <c r="HZ51" s="1">
        <f t="shared" ref="HZ51" si="46">AVERAGE(GY51,HH51)</f>
        <v>1132.2333333333333</v>
      </c>
      <c r="IG51" s="7"/>
      <c r="IH51" s="1"/>
      <c r="II51" s="1"/>
      <c r="IP51" s="7"/>
      <c r="IQ51" s="1"/>
      <c r="IR51" s="1"/>
    </row>
    <row r="52" spans="4:252" x14ac:dyDescent="0.25">
      <c r="D52" s="129"/>
      <c r="E52" s="101"/>
      <c r="F52" s="102"/>
      <c r="G52" s="102"/>
      <c r="H52" s="102"/>
      <c r="I52" s="102"/>
      <c r="J52" s="103"/>
      <c r="K52" s="126"/>
      <c r="L52" s="126"/>
      <c r="M52" s="126"/>
      <c r="N52" s="110"/>
      <c r="O52" s="111"/>
      <c r="P52" s="111"/>
      <c r="Q52" s="111"/>
      <c r="R52" s="111"/>
      <c r="S52" s="112"/>
      <c r="T52" s="126"/>
      <c r="U52" s="126"/>
      <c r="V52" s="126"/>
      <c r="W52" s="119"/>
      <c r="X52" s="120"/>
      <c r="Y52" s="120"/>
      <c r="Z52" s="120"/>
      <c r="AA52" s="120"/>
      <c r="AB52" s="121"/>
      <c r="AC52" s="132"/>
      <c r="AG52" t="s">
        <v>49</v>
      </c>
      <c r="AH52" s="7">
        <f>MIN(G51,P51)</f>
        <v>11066.666666666666</v>
      </c>
      <c r="AI52" s="1">
        <f>MIN(H51,Q51)</f>
        <v>71048</v>
      </c>
      <c r="AJ52" s="1">
        <f>MIN(I51,R51)</f>
        <v>73.8</v>
      </c>
      <c r="AN52" s="57"/>
      <c r="AO52" s="57"/>
      <c r="AP52" s="54"/>
      <c r="AQ52" s="54"/>
      <c r="AR52" s="54"/>
      <c r="AS52" s="54"/>
      <c r="AT52" s="55"/>
      <c r="AU52" s="54"/>
      <c r="AV52" s="54"/>
      <c r="AW52" s="54"/>
      <c r="AX52" s="57"/>
      <c r="AY52" s="54"/>
      <c r="AZ52" s="54"/>
      <c r="BA52" s="54"/>
      <c r="BB52" s="54"/>
      <c r="BC52" s="55"/>
      <c r="BD52" s="54"/>
      <c r="BE52" s="54"/>
      <c r="BF52" s="54"/>
      <c r="BG52" s="57"/>
      <c r="BH52" s="54"/>
      <c r="BI52" s="54"/>
      <c r="BJ52" s="54"/>
      <c r="BK52" s="54"/>
      <c r="BL52" s="55"/>
      <c r="BM52" s="55"/>
      <c r="BQ52" t="s">
        <v>49</v>
      </c>
      <c r="BR52" s="7">
        <f>MIN(AQ51,AZ51)</f>
        <v>11317.545454545454</v>
      </c>
      <c r="BS52" s="1">
        <f>MIN(AR51,BA51)</f>
        <v>71048</v>
      </c>
      <c r="BT52" s="1">
        <f>MIN(AS51,BB51)</f>
        <v>73.8</v>
      </c>
      <c r="CG52" s="129"/>
      <c r="CH52" s="101"/>
      <c r="CI52" s="102"/>
      <c r="CJ52" s="102"/>
      <c r="CK52" s="102"/>
      <c r="CL52" s="102"/>
      <c r="CM52" s="103"/>
      <c r="CN52" s="126"/>
      <c r="CO52" s="126"/>
      <c r="CP52" s="126"/>
      <c r="CQ52" s="110"/>
      <c r="CR52" s="111"/>
      <c r="CS52" s="111"/>
      <c r="CT52" s="111"/>
      <c r="CU52" s="111"/>
      <c r="CV52" s="112"/>
      <c r="CW52" s="126"/>
      <c r="CX52" s="126"/>
      <c r="CY52" s="126"/>
      <c r="CZ52" s="119"/>
      <c r="DA52" s="120"/>
      <c r="DB52" s="120"/>
      <c r="DC52" s="120"/>
      <c r="DD52" s="120"/>
      <c r="DE52" s="121"/>
      <c r="DF52" s="132"/>
      <c r="DJ52" t="s">
        <v>49</v>
      </c>
      <c r="DK52" s="7">
        <f>MIN(CJ51,CS51)</f>
        <v>11519.2</v>
      </c>
      <c r="DL52" s="1">
        <f>MIN(CK51,CT51)</f>
        <v>73808.600000000006</v>
      </c>
      <c r="DM52" s="1">
        <f>MIN(CL51,CU51)</f>
        <v>73.8</v>
      </c>
      <c r="DQ52" s="57"/>
      <c r="DR52" s="57"/>
      <c r="DS52" s="54"/>
      <c r="DT52" s="54"/>
      <c r="DU52" s="54"/>
      <c r="DV52" s="54"/>
      <c r="DW52" s="55"/>
      <c r="DX52" s="54"/>
      <c r="DY52" s="54"/>
      <c r="DZ52" s="54"/>
      <c r="EA52" s="57"/>
      <c r="EB52" s="54"/>
      <c r="EC52" s="54"/>
      <c r="ED52" s="54"/>
      <c r="EE52" s="54"/>
      <c r="EF52" s="55"/>
      <c r="EG52" s="54"/>
      <c r="EH52" s="54"/>
      <c r="EI52" s="54"/>
      <c r="EJ52" s="57"/>
      <c r="EK52" s="54"/>
      <c r="EL52" s="54"/>
      <c r="EM52" s="54"/>
      <c r="EN52" s="54"/>
      <c r="EO52" s="55"/>
      <c r="EP52" s="55"/>
      <c r="ET52" t="s">
        <v>49</v>
      </c>
      <c r="EU52" s="7">
        <f>MIN(DT51,EC51)</f>
        <v>11401.171717171717</v>
      </c>
      <c r="EV52" s="1">
        <f>MIN(DU51,ED51)</f>
        <v>71048</v>
      </c>
      <c r="EW52" s="1">
        <f>MIN(DV51,EE51)</f>
        <v>73.8</v>
      </c>
      <c r="FJ52" s="129"/>
      <c r="FK52" s="101"/>
      <c r="FL52" s="102"/>
      <c r="FM52" s="102"/>
      <c r="FN52" s="102"/>
      <c r="FO52" s="102"/>
      <c r="FP52" s="103"/>
      <c r="FQ52" s="126"/>
      <c r="FR52" s="126"/>
      <c r="FS52" s="126"/>
      <c r="FT52" s="110"/>
      <c r="FU52" s="111"/>
      <c r="FV52" s="111"/>
      <c r="FW52" s="111"/>
      <c r="FX52" s="111"/>
      <c r="FY52" s="112"/>
      <c r="FZ52" s="126"/>
      <c r="GA52" s="126"/>
      <c r="GB52" s="126"/>
      <c r="GC52" s="119"/>
      <c r="GD52" s="120"/>
      <c r="GE52" s="120"/>
      <c r="GF52" s="120"/>
      <c r="GG52" s="120"/>
      <c r="GH52" s="121"/>
      <c r="GI52" s="132"/>
      <c r="GM52" t="s">
        <v>49</v>
      </c>
      <c r="GN52" s="7">
        <f>MIN(FM51,FV51)</f>
        <v>11340.285714285714</v>
      </c>
      <c r="GO52" s="1">
        <f>MIN(FN51,FW51)</f>
        <v>65878.142857142855</v>
      </c>
      <c r="GP52" s="1">
        <f>MIN(FO51,FX51)</f>
        <v>73.8</v>
      </c>
      <c r="GT52" s="57"/>
      <c r="GU52" s="57"/>
      <c r="GV52" s="54"/>
      <c r="GW52" s="54"/>
      <c r="GX52" s="54"/>
      <c r="GY52" s="54"/>
      <c r="GZ52" s="55"/>
      <c r="HA52" s="54"/>
      <c r="HB52" s="54"/>
      <c r="HC52" s="54"/>
      <c r="HD52" s="57"/>
      <c r="HE52" s="54"/>
      <c r="HF52" s="54"/>
      <c r="HG52" s="54"/>
      <c r="HH52" s="54"/>
      <c r="HI52" s="55"/>
      <c r="HJ52" s="54"/>
      <c r="HK52" s="54"/>
      <c r="HL52" s="54"/>
      <c r="HM52" s="57"/>
      <c r="HN52" s="54"/>
      <c r="HO52" s="54"/>
      <c r="HP52" s="54"/>
      <c r="HQ52" s="54"/>
      <c r="HR52" s="55"/>
      <c r="HS52" s="55"/>
      <c r="HW52" t="s">
        <v>49</v>
      </c>
      <c r="HX52" s="7">
        <f>MIN(GW51,HF51)</f>
        <v>11385.950216450216</v>
      </c>
      <c r="HY52" s="1">
        <f>MIN(GX51,HG51)</f>
        <v>71048</v>
      </c>
      <c r="HZ52" s="1">
        <f>MIN(GY51,HH51)</f>
        <v>73.8</v>
      </c>
    </row>
    <row r="53" spans="4:252" ht="15.75" thickBot="1" x14ac:dyDescent="0.3">
      <c r="D53" s="130"/>
      <c r="E53" s="104"/>
      <c r="F53" s="105"/>
      <c r="G53" s="105"/>
      <c r="H53" s="105"/>
      <c r="I53" s="105"/>
      <c r="J53" s="106"/>
      <c r="K53" s="127"/>
      <c r="L53" s="127"/>
      <c r="M53" s="127"/>
      <c r="N53" s="113"/>
      <c r="O53" s="114"/>
      <c r="P53" s="114"/>
      <c r="Q53" s="114"/>
      <c r="R53" s="114"/>
      <c r="S53" s="115"/>
      <c r="T53" s="127"/>
      <c r="U53" s="127"/>
      <c r="V53" s="127"/>
      <c r="W53" s="122"/>
      <c r="X53" s="123"/>
      <c r="Y53" s="123"/>
      <c r="Z53" s="123"/>
      <c r="AA53" s="123"/>
      <c r="AB53" s="124"/>
      <c r="AC53" s="133"/>
      <c r="AN53" s="95"/>
      <c r="AO53" s="95"/>
      <c r="AP53" s="96"/>
      <c r="AQ53" s="96"/>
      <c r="AR53" s="96"/>
      <c r="AS53" s="96"/>
      <c r="AT53" s="97"/>
      <c r="AU53" s="96"/>
      <c r="AV53" s="96"/>
      <c r="AW53" s="96"/>
      <c r="AX53" s="95"/>
      <c r="AY53" s="96"/>
      <c r="AZ53" s="96"/>
      <c r="BA53" s="96"/>
      <c r="BB53" s="96"/>
      <c r="BC53" s="97"/>
      <c r="BD53" s="96"/>
      <c r="BE53" s="96"/>
      <c r="BF53" s="96"/>
      <c r="BG53" s="95"/>
      <c r="BH53" s="96"/>
      <c r="BI53" s="96"/>
      <c r="BJ53" s="96"/>
      <c r="BK53" s="96"/>
      <c r="BL53" s="97"/>
      <c r="BM53" s="97"/>
      <c r="CG53" s="130"/>
      <c r="CH53" s="104"/>
      <c r="CI53" s="105"/>
      <c r="CJ53" s="105"/>
      <c r="CK53" s="105"/>
      <c r="CL53" s="105"/>
      <c r="CM53" s="106"/>
      <c r="CN53" s="127"/>
      <c r="CO53" s="127"/>
      <c r="CP53" s="127"/>
      <c r="CQ53" s="113"/>
      <c r="CR53" s="114"/>
      <c r="CS53" s="114"/>
      <c r="CT53" s="114"/>
      <c r="CU53" s="114"/>
      <c r="CV53" s="115"/>
      <c r="CW53" s="127"/>
      <c r="CX53" s="127"/>
      <c r="CY53" s="127"/>
      <c r="CZ53" s="122"/>
      <c r="DA53" s="123"/>
      <c r="DB53" s="123"/>
      <c r="DC53" s="123"/>
      <c r="DD53" s="123"/>
      <c r="DE53" s="124"/>
      <c r="DF53" s="133"/>
      <c r="DQ53" s="95"/>
      <c r="DR53" s="95"/>
      <c r="DS53" s="96"/>
      <c r="DT53" s="96"/>
      <c r="DU53" s="96"/>
      <c r="DV53" s="96"/>
      <c r="DW53" s="97"/>
      <c r="DX53" s="96"/>
      <c r="DY53" s="96"/>
      <c r="DZ53" s="96"/>
      <c r="EA53" s="95"/>
      <c r="EB53" s="96"/>
      <c r="EC53" s="96"/>
      <c r="ED53" s="96"/>
      <c r="EE53" s="96"/>
      <c r="EF53" s="97"/>
      <c r="EG53" s="96"/>
      <c r="EH53" s="96"/>
      <c r="EI53" s="96"/>
      <c r="EJ53" s="95"/>
      <c r="EK53" s="96"/>
      <c r="EL53" s="96"/>
      <c r="EM53" s="96"/>
      <c r="EN53" s="96"/>
      <c r="EO53" s="97"/>
      <c r="EP53" s="97"/>
      <c r="FJ53" s="130"/>
      <c r="FK53" s="104"/>
      <c r="FL53" s="105"/>
      <c r="FM53" s="105"/>
      <c r="FN53" s="105"/>
      <c r="FO53" s="105"/>
      <c r="FP53" s="106"/>
      <c r="FQ53" s="127"/>
      <c r="FR53" s="127"/>
      <c r="FS53" s="127"/>
      <c r="FT53" s="113"/>
      <c r="FU53" s="114"/>
      <c r="FV53" s="114"/>
      <c r="FW53" s="114"/>
      <c r="FX53" s="114"/>
      <c r="FY53" s="115"/>
      <c r="FZ53" s="127"/>
      <c r="GA53" s="127"/>
      <c r="GB53" s="127"/>
      <c r="GC53" s="122"/>
      <c r="GD53" s="123"/>
      <c r="GE53" s="123"/>
      <c r="GF53" s="123"/>
      <c r="GG53" s="123"/>
      <c r="GH53" s="124"/>
      <c r="GI53" s="133"/>
      <c r="GT53" s="95"/>
      <c r="GU53" s="95"/>
      <c r="GV53" s="96"/>
      <c r="GW53" s="96"/>
      <c r="GX53" s="96"/>
      <c r="GY53" s="96"/>
      <c r="GZ53" s="97"/>
      <c r="HA53" s="96"/>
      <c r="HB53" s="96"/>
      <c r="HC53" s="96"/>
      <c r="HD53" s="95"/>
      <c r="HE53" s="96"/>
      <c r="HF53" s="96"/>
      <c r="HG53" s="96"/>
      <c r="HH53" s="96"/>
      <c r="HI53" s="97"/>
      <c r="HJ53" s="96"/>
      <c r="HK53" s="96"/>
      <c r="HL53" s="96"/>
      <c r="HM53" s="95"/>
      <c r="HN53" s="96"/>
      <c r="HO53" s="96"/>
      <c r="HP53" s="96"/>
      <c r="HQ53" s="96"/>
      <c r="HR53" s="97"/>
      <c r="HS53" s="97"/>
    </row>
    <row r="54" spans="4:252" ht="15.75" thickBot="1" x14ac:dyDescent="0.3">
      <c r="E54" s="101"/>
      <c r="F54" s="102"/>
      <c r="G54" s="102"/>
      <c r="H54" s="102"/>
      <c r="I54" s="102"/>
      <c r="J54" s="103"/>
      <c r="N54" s="110"/>
      <c r="O54" s="111"/>
      <c r="P54" s="111"/>
      <c r="Q54" s="111"/>
      <c r="R54" s="111"/>
      <c r="S54" s="112"/>
      <c r="W54" s="122"/>
      <c r="X54" s="123"/>
      <c r="Y54" s="123"/>
      <c r="Z54" s="123"/>
      <c r="AA54" s="123"/>
      <c r="AB54" s="124"/>
      <c r="AO54" s="57"/>
      <c r="AP54" s="54"/>
      <c r="AQ54" s="54"/>
      <c r="AR54" s="54"/>
      <c r="AS54" s="54"/>
      <c r="AT54" s="55"/>
      <c r="AX54" s="57"/>
      <c r="AY54" s="54"/>
      <c r="AZ54" s="54"/>
      <c r="BA54" s="54"/>
      <c r="BB54" s="54"/>
      <c r="BC54" s="55"/>
      <c r="BG54" s="95"/>
      <c r="BH54" s="96"/>
      <c r="BI54" s="96"/>
      <c r="BJ54" s="96"/>
      <c r="BK54" s="96"/>
      <c r="BL54" s="97"/>
      <c r="CH54" s="101"/>
      <c r="CI54" s="102"/>
      <c r="CJ54" s="102"/>
      <c r="CK54" s="102"/>
      <c r="CL54" s="102"/>
      <c r="CM54" s="103"/>
      <c r="CQ54" s="110"/>
      <c r="CR54" s="111"/>
      <c r="CS54" s="111"/>
      <c r="CT54" s="111"/>
      <c r="CU54" s="111"/>
      <c r="CV54" s="112"/>
      <c r="CZ54" s="122"/>
      <c r="DA54" s="123"/>
      <c r="DB54" s="123"/>
      <c r="DC54" s="123"/>
      <c r="DD54" s="123"/>
      <c r="DE54" s="124"/>
      <c r="DR54" s="57"/>
      <c r="DS54" s="54"/>
      <c r="DT54" s="54"/>
      <c r="DU54" s="54"/>
      <c r="DV54" s="54"/>
      <c r="DW54" s="55"/>
      <c r="EA54" s="57"/>
      <c r="EB54" s="54"/>
      <c r="EC54" s="54"/>
      <c r="ED54" s="54"/>
      <c r="EE54" s="54"/>
      <c r="EF54" s="55"/>
      <c r="EJ54" s="95"/>
      <c r="EK54" s="96"/>
      <c r="EL54" s="96"/>
      <c r="EM54" s="96"/>
      <c r="EN54" s="96"/>
      <c r="EO54" s="97"/>
      <c r="FK54" s="101"/>
      <c r="FL54" s="102"/>
      <c r="FM54" s="102"/>
      <c r="FN54" s="102"/>
      <c r="FO54" s="102"/>
      <c r="FP54" s="103"/>
      <c r="FT54" s="110"/>
      <c r="FU54" s="111"/>
      <c r="FV54" s="111"/>
      <c r="FW54" s="111"/>
      <c r="FX54" s="111"/>
      <c r="FY54" s="112"/>
      <c r="GC54" s="122"/>
      <c r="GD54" s="123"/>
      <c r="GE54" s="123"/>
      <c r="GF54" s="123"/>
      <c r="GG54" s="123"/>
      <c r="GH54" s="124"/>
      <c r="GU54" s="57"/>
      <c r="GV54" s="54"/>
      <c r="GW54" s="54"/>
      <c r="GX54" s="54"/>
      <c r="GY54" s="54"/>
      <c r="GZ54" s="55"/>
      <c r="HD54" s="57"/>
      <c r="HE54" s="54"/>
      <c r="HF54" s="54"/>
      <c r="HG54" s="54"/>
      <c r="HH54" s="54"/>
      <c r="HI54" s="55"/>
      <c r="HM54" s="95"/>
      <c r="HN54" s="96"/>
      <c r="HO54" s="96"/>
      <c r="HP54" s="96"/>
      <c r="HQ54" s="96"/>
      <c r="HR54" s="97"/>
    </row>
    <row r="55" spans="4:252" x14ac:dyDescent="0.25">
      <c r="E55" s="101"/>
      <c r="F55" s="102"/>
      <c r="G55" s="102"/>
      <c r="H55" s="102"/>
      <c r="I55" s="102"/>
      <c r="J55" s="103"/>
      <c r="N55" s="110"/>
      <c r="O55" s="111"/>
      <c r="P55" s="111"/>
      <c r="Q55" s="111"/>
      <c r="R55" s="111"/>
      <c r="S55" s="112"/>
      <c r="AO55" s="57"/>
      <c r="AP55" s="54"/>
      <c r="AQ55" s="54"/>
      <c r="AR55" s="54"/>
      <c r="AS55" s="54"/>
      <c r="AT55" s="55"/>
      <c r="AX55" s="57"/>
      <c r="AY55" s="54"/>
      <c r="AZ55" s="54"/>
      <c r="BA55" s="54"/>
      <c r="BB55" s="54"/>
      <c r="BC55" s="55"/>
      <c r="CH55" s="101"/>
      <c r="CI55" s="102"/>
      <c r="CJ55" s="102"/>
      <c r="CK55" s="102"/>
      <c r="CL55" s="102"/>
      <c r="CM55" s="103"/>
      <c r="CQ55" s="110"/>
      <c r="CR55" s="111"/>
      <c r="CS55" s="111"/>
      <c r="CT55" s="111"/>
      <c r="CU55" s="111"/>
      <c r="CV55" s="112"/>
      <c r="DR55" s="57"/>
      <c r="DS55" s="54"/>
      <c r="DT55" s="54"/>
      <c r="DU55" s="54"/>
      <c r="DV55" s="54"/>
      <c r="DW55" s="55"/>
      <c r="EA55" s="57"/>
      <c r="EB55" s="54"/>
      <c r="EC55" s="54"/>
      <c r="ED55" s="54"/>
      <c r="EE55" s="54"/>
      <c r="EF55" s="55"/>
      <c r="FK55" s="101"/>
      <c r="FL55" s="102"/>
      <c r="FM55" s="102"/>
      <c r="FN55" s="102"/>
      <c r="FO55" s="102"/>
      <c r="FP55" s="103"/>
      <c r="FT55" s="110"/>
      <c r="FU55" s="111"/>
      <c r="FV55" s="111"/>
      <c r="FW55" s="111"/>
      <c r="FX55" s="111"/>
      <c r="FY55" s="112"/>
      <c r="GU55" s="57"/>
      <c r="GV55" s="54"/>
      <c r="GW55" s="54"/>
      <c r="GX55" s="54"/>
      <c r="GY55" s="54"/>
      <c r="GZ55" s="55"/>
      <c r="HD55" s="57"/>
      <c r="HE55" s="54"/>
      <c r="HF55" s="54"/>
      <c r="HG55" s="54"/>
      <c r="HH55" s="54"/>
      <c r="HI55" s="55"/>
    </row>
    <row r="56" spans="4:252" x14ac:dyDescent="0.25">
      <c r="E56" s="101"/>
      <c r="F56" s="102"/>
      <c r="G56" s="102"/>
      <c r="H56" s="102"/>
      <c r="I56" s="102"/>
      <c r="J56" s="103"/>
      <c r="N56" s="110"/>
      <c r="O56" s="111"/>
      <c r="P56" s="111"/>
      <c r="Q56" s="111"/>
      <c r="R56" s="111"/>
      <c r="S56" s="112"/>
      <c r="AO56" s="57"/>
      <c r="AP56" s="54"/>
      <c r="AQ56" s="54"/>
      <c r="AR56" s="54"/>
      <c r="AS56" s="54"/>
      <c r="AT56" s="55"/>
      <c r="AX56" s="57"/>
      <c r="AY56" s="54"/>
      <c r="AZ56" s="54"/>
      <c r="BA56" s="54"/>
      <c r="BB56" s="54"/>
      <c r="BC56" s="55"/>
      <c r="CH56" s="101"/>
      <c r="CI56" s="102"/>
      <c r="CJ56" s="102"/>
      <c r="CK56" s="102"/>
      <c r="CL56" s="102"/>
      <c r="CM56" s="103"/>
      <c r="CQ56" s="110"/>
      <c r="CR56" s="111"/>
      <c r="CS56" s="111"/>
      <c r="CT56" s="111"/>
      <c r="CU56" s="111"/>
      <c r="CV56" s="112"/>
      <c r="DR56" s="57"/>
      <c r="DS56" s="54"/>
      <c r="DT56" s="54"/>
      <c r="DU56" s="54"/>
      <c r="DV56" s="54"/>
      <c r="DW56" s="55"/>
      <c r="EA56" s="57"/>
      <c r="EB56" s="54"/>
      <c r="EC56" s="54"/>
      <c r="ED56" s="54"/>
      <c r="EE56" s="54"/>
      <c r="EF56" s="55"/>
      <c r="FK56" s="101"/>
      <c r="FL56" s="102"/>
      <c r="FM56" s="102"/>
      <c r="FN56" s="102"/>
      <c r="FO56" s="102"/>
      <c r="FP56" s="103"/>
      <c r="FT56" s="110"/>
      <c r="FU56" s="111"/>
      <c r="FV56" s="111"/>
      <c r="FW56" s="111"/>
      <c r="FX56" s="111"/>
      <c r="FY56" s="112"/>
      <c r="GU56" s="57"/>
      <c r="GV56" s="54"/>
      <c r="GW56" s="54"/>
      <c r="GX56" s="54"/>
      <c r="GY56" s="54"/>
      <c r="GZ56" s="55"/>
      <c r="HD56" s="57"/>
      <c r="HE56" s="54"/>
      <c r="HF56" s="54"/>
      <c r="HG56" s="54"/>
      <c r="HH56" s="54"/>
      <c r="HI56" s="55"/>
    </row>
    <row r="57" spans="4:252" ht="15.75" thickBot="1" x14ac:dyDescent="0.3">
      <c r="E57" s="101"/>
      <c r="F57" s="102"/>
      <c r="G57" s="102"/>
      <c r="H57" s="102"/>
      <c r="I57" s="102"/>
      <c r="J57" s="103"/>
      <c r="N57" s="110"/>
      <c r="O57" s="111"/>
      <c r="P57" s="111"/>
      <c r="Q57" s="111"/>
      <c r="R57" s="111"/>
      <c r="S57" s="112"/>
      <c r="AO57" s="57"/>
      <c r="AP57" s="54"/>
      <c r="AQ57" s="54"/>
      <c r="AR57" s="54"/>
      <c r="AS57" s="54"/>
      <c r="AT57" s="55"/>
      <c r="AX57" s="57"/>
      <c r="AY57" s="54"/>
      <c r="AZ57" s="54"/>
      <c r="BA57" s="54"/>
      <c r="BB57" s="54"/>
      <c r="BC57" s="55"/>
      <c r="CH57" s="101"/>
      <c r="CI57" s="102"/>
      <c r="CJ57" s="102"/>
      <c r="CK57" s="102"/>
      <c r="CL57" s="102"/>
      <c r="CM57" s="103"/>
      <c r="CQ57" s="110"/>
      <c r="CR57" s="111"/>
      <c r="CS57" s="111"/>
      <c r="CT57" s="111"/>
      <c r="CU57" s="111"/>
      <c r="CV57" s="112"/>
      <c r="DR57" s="57"/>
      <c r="DS57" s="54"/>
      <c r="DT57" s="54"/>
      <c r="DU57" s="54"/>
      <c r="DV57" s="54"/>
      <c r="DW57" s="55"/>
      <c r="EA57" s="57"/>
      <c r="EB57" s="54"/>
      <c r="EC57" s="54"/>
      <c r="ED57" s="54"/>
      <c r="EE57" s="54"/>
      <c r="EF57" s="55"/>
      <c r="FK57" s="101"/>
      <c r="FL57" s="102"/>
      <c r="FM57" s="102"/>
      <c r="FN57" s="102"/>
      <c r="FO57" s="102"/>
      <c r="FP57" s="103"/>
      <c r="FT57" s="110"/>
      <c r="FU57" s="111"/>
      <c r="FV57" s="111"/>
      <c r="FW57" s="111"/>
      <c r="FX57" s="111"/>
      <c r="FY57" s="112"/>
      <c r="GU57" s="57"/>
      <c r="GV57" s="54"/>
      <c r="GW57" s="54"/>
      <c r="GX57" s="54"/>
      <c r="GY57" s="54"/>
      <c r="GZ57" s="55"/>
      <c r="HD57" s="57"/>
      <c r="HE57" s="54"/>
      <c r="HF57" s="54"/>
      <c r="HG57" s="54"/>
      <c r="HH57" s="54"/>
      <c r="HI57" s="55"/>
    </row>
    <row r="58" spans="4:252" x14ac:dyDescent="0.25">
      <c r="E58" s="101"/>
      <c r="F58" s="134" t="s">
        <v>3</v>
      </c>
      <c r="G58" s="171" t="s">
        <v>31</v>
      </c>
      <c r="H58" s="136"/>
      <c r="I58" s="137"/>
      <c r="J58" s="103"/>
      <c r="N58" s="110"/>
      <c r="O58" s="134" t="s">
        <v>3</v>
      </c>
      <c r="P58" s="174" t="s">
        <v>31</v>
      </c>
      <c r="Q58" s="136"/>
      <c r="R58" s="137"/>
      <c r="S58" s="112"/>
      <c r="AG58" s="48" t="s">
        <v>3</v>
      </c>
      <c r="AH58" s="84" t="s">
        <v>53</v>
      </c>
      <c r="AI58" s="50"/>
      <c r="AJ58" s="51"/>
      <c r="AO58" s="57"/>
      <c r="AP58" s="48" t="s">
        <v>3</v>
      </c>
      <c r="AQ58" s="80" t="s">
        <v>31</v>
      </c>
      <c r="AR58" s="50"/>
      <c r="AS58" s="51"/>
      <c r="AT58" s="55"/>
      <c r="AX58" s="57"/>
      <c r="AY58" s="48" t="s">
        <v>3</v>
      </c>
      <c r="AZ58" s="82" t="s">
        <v>31</v>
      </c>
      <c r="BA58" s="50"/>
      <c r="BB58" s="51"/>
      <c r="BC58" s="55"/>
      <c r="BQ58" s="48" t="s">
        <v>3</v>
      </c>
      <c r="BR58" s="84" t="s">
        <v>53</v>
      </c>
      <c r="BS58" s="50"/>
      <c r="BT58" s="51"/>
      <c r="BZ58" s="48"/>
      <c r="CA58" s="84"/>
      <c r="CB58" s="50"/>
      <c r="CC58" s="51"/>
      <c r="CH58" s="101"/>
      <c r="CI58" s="134" t="s">
        <v>3</v>
      </c>
      <c r="CJ58" s="171" t="s">
        <v>31</v>
      </c>
      <c r="CK58" s="136"/>
      <c r="CL58" s="137"/>
      <c r="CM58" s="103"/>
      <c r="CQ58" s="110"/>
      <c r="CR58" s="134" t="s">
        <v>3</v>
      </c>
      <c r="CS58" s="174" t="s">
        <v>31</v>
      </c>
      <c r="CT58" s="136"/>
      <c r="CU58" s="137"/>
      <c r="CV58" s="112"/>
      <c r="DJ58" s="48" t="s">
        <v>3</v>
      </c>
      <c r="DK58" s="84" t="s">
        <v>53</v>
      </c>
      <c r="DL58" s="50"/>
      <c r="DM58" s="51"/>
      <c r="DR58" s="57"/>
      <c r="DS58" s="48" t="s">
        <v>3</v>
      </c>
      <c r="DT58" s="80" t="s">
        <v>31</v>
      </c>
      <c r="DU58" s="50"/>
      <c r="DV58" s="51"/>
      <c r="DW58" s="55"/>
      <c r="EA58" s="57"/>
      <c r="EB58" s="48" t="s">
        <v>3</v>
      </c>
      <c r="EC58" s="82" t="s">
        <v>31</v>
      </c>
      <c r="ED58" s="50"/>
      <c r="EE58" s="51"/>
      <c r="EF58" s="55"/>
      <c r="ET58" s="48" t="s">
        <v>3</v>
      </c>
      <c r="EU58" s="84" t="s">
        <v>53</v>
      </c>
      <c r="EV58" s="50"/>
      <c r="EW58" s="51"/>
      <c r="FC58" s="48"/>
      <c r="FD58" s="84"/>
      <c r="FE58" s="50"/>
      <c r="FF58" s="51"/>
      <c r="FK58" s="101"/>
      <c r="FL58" s="134" t="s">
        <v>3</v>
      </c>
      <c r="FM58" s="171" t="s">
        <v>31</v>
      </c>
      <c r="FN58" s="136"/>
      <c r="FO58" s="137"/>
      <c r="FP58" s="103"/>
      <c r="FT58" s="110"/>
      <c r="FU58" s="134" t="s">
        <v>3</v>
      </c>
      <c r="FV58" s="174" t="s">
        <v>31</v>
      </c>
      <c r="FW58" s="136"/>
      <c r="FX58" s="137"/>
      <c r="FY58" s="112"/>
      <c r="GM58" s="48" t="s">
        <v>3</v>
      </c>
      <c r="GN58" s="84" t="s">
        <v>53</v>
      </c>
      <c r="GO58" s="50"/>
      <c r="GP58" s="51"/>
      <c r="GU58" s="57"/>
      <c r="GV58" s="48" t="s">
        <v>3</v>
      </c>
      <c r="GW58" s="80" t="s">
        <v>31</v>
      </c>
      <c r="GX58" s="50"/>
      <c r="GY58" s="51"/>
      <c r="GZ58" s="55"/>
      <c r="HD58" s="57"/>
      <c r="HE58" s="48" t="s">
        <v>3</v>
      </c>
      <c r="HF58" s="80" t="s">
        <v>31</v>
      </c>
      <c r="HG58" s="50"/>
      <c r="HH58" s="51"/>
      <c r="HI58" s="55"/>
      <c r="HW58" s="48" t="s">
        <v>3</v>
      </c>
      <c r="HX58" s="84" t="s">
        <v>53</v>
      </c>
      <c r="HY58" s="50"/>
      <c r="HZ58" s="51"/>
      <c r="IF58" s="48"/>
      <c r="IG58" s="84"/>
      <c r="IH58" s="50"/>
      <c r="II58" s="51"/>
      <c r="IO58" s="48"/>
      <c r="IP58" s="84"/>
      <c r="IQ58" s="50"/>
      <c r="IR58" s="51"/>
    </row>
    <row r="59" spans="4:252" x14ac:dyDescent="0.25">
      <c r="E59" s="101"/>
      <c r="F59" s="138" t="s">
        <v>9</v>
      </c>
      <c r="G59" s="172" t="s">
        <v>31</v>
      </c>
      <c r="H59" s="140"/>
      <c r="I59" s="141"/>
      <c r="J59" s="103"/>
      <c r="N59" s="110"/>
      <c r="O59" s="138" t="s">
        <v>9</v>
      </c>
      <c r="P59" s="175" t="s">
        <v>31</v>
      </c>
      <c r="Q59" s="140"/>
      <c r="R59" s="141"/>
      <c r="S59" s="112"/>
      <c r="AG59" s="52" t="s">
        <v>9</v>
      </c>
      <c r="AH59" s="41" t="s">
        <v>53</v>
      </c>
      <c r="AI59" s="54"/>
      <c r="AJ59" s="55"/>
      <c r="AO59" s="57"/>
      <c r="AP59" s="52" t="s">
        <v>9</v>
      </c>
      <c r="AQ59" s="81" t="s">
        <v>31</v>
      </c>
      <c r="AR59" s="54"/>
      <c r="AS59" s="55"/>
      <c r="AT59" s="55"/>
      <c r="AX59" s="57"/>
      <c r="AY59" s="52" t="s">
        <v>9</v>
      </c>
      <c r="AZ59" s="83" t="s">
        <v>31</v>
      </c>
      <c r="BA59" s="54"/>
      <c r="BB59" s="55"/>
      <c r="BC59" s="55"/>
      <c r="BQ59" s="52" t="s">
        <v>9</v>
      </c>
      <c r="BR59" s="41" t="s">
        <v>53</v>
      </c>
      <c r="BS59" s="54"/>
      <c r="BT59" s="55"/>
      <c r="BZ59" s="52"/>
      <c r="CA59" s="41"/>
      <c r="CB59" s="54"/>
      <c r="CC59" s="55"/>
      <c r="CH59" s="101"/>
      <c r="CI59" s="138" t="s">
        <v>9</v>
      </c>
      <c r="CJ59" s="172" t="s">
        <v>31</v>
      </c>
      <c r="CK59" s="140"/>
      <c r="CL59" s="141"/>
      <c r="CM59" s="103"/>
      <c r="CQ59" s="110"/>
      <c r="CR59" s="138" t="s">
        <v>9</v>
      </c>
      <c r="CS59" s="175" t="s">
        <v>31</v>
      </c>
      <c r="CT59" s="140"/>
      <c r="CU59" s="141"/>
      <c r="CV59" s="112"/>
      <c r="DJ59" s="52" t="s">
        <v>9</v>
      </c>
      <c r="DK59" s="41" t="s">
        <v>53</v>
      </c>
      <c r="DL59" s="54"/>
      <c r="DM59" s="55"/>
      <c r="DR59" s="57"/>
      <c r="DS59" s="52" t="s">
        <v>9</v>
      </c>
      <c r="DT59" s="81" t="s">
        <v>31</v>
      </c>
      <c r="DU59" s="54"/>
      <c r="DV59" s="55"/>
      <c r="DW59" s="55"/>
      <c r="EA59" s="57"/>
      <c r="EB59" s="52" t="s">
        <v>9</v>
      </c>
      <c r="EC59" s="83" t="s">
        <v>31</v>
      </c>
      <c r="ED59" s="54"/>
      <c r="EE59" s="55"/>
      <c r="EF59" s="55"/>
      <c r="ET59" s="52" t="s">
        <v>9</v>
      </c>
      <c r="EU59" s="41" t="s">
        <v>53</v>
      </c>
      <c r="EV59" s="54"/>
      <c r="EW59" s="55"/>
      <c r="FC59" s="52"/>
      <c r="FD59" s="41"/>
      <c r="FE59" s="54"/>
      <c r="FF59" s="55"/>
      <c r="FK59" s="101"/>
      <c r="FL59" s="138" t="s">
        <v>9</v>
      </c>
      <c r="FM59" s="172" t="s">
        <v>31</v>
      </c>
      <c r="FN59" s="140"/>
      <c r="FO59" s="141"/>
      <c r="FP59" s="103"/>
      <c r="FT59" s="110"/>
      <c r="FU59" s="138" t="s">
        <v>9</v>
      </c>
      <c r="FV59" s="175" t="s">
        <v>31</v>
      </c>
      <c r="FW59" s="140"/>
      <c r="FX59" s="141"/>
      <c r="FY59" s="112"/>
      <c r="GM59" s="52" t="s">
        <v>9</v>
      </c>
      <c r="GN59" s="41" t="s">
        <v>53</v>
      </c>
      <c r="GO59" s="54"/>
      <c r="GP59" s="55"/>
      <c r="GU59" s="57"/>
      <c r="GV59" s="52" t="s">
        <v>9</v>
      </c>
      <c r="GW59" s="81" t="s">
        <v>31</v>
      </c>
      <c r="GX59" s="54"/>
      <c r="GY59" s="55"/>
      <c r="GZ59" s="55"/>
      <c r="HD59" s="57"/>
      <c r="HE59" s="52" t="s">
        <v>9</v>
      </c>
      <c r="HF59" s="81" t="s">
        <v>31</v>
      </c>
      <c r="HG59" s="54"/>
      <c r="HH59" s="55"/>
      <c r="HI59" s="55"/>
      <c r="HW59" s="52" t="s">
        <v>9</v>
      </c>
      <c r="HX59" s="41" t="s">
        <v>53</v>
      </c>
      <c r="HY59" s="54"/>
      <c r="HZ59" s="55"/>
      <c r="IF59" s="52"/>
      <c r="IG59" s="41"/>
      <c r="IH59" s="54"/>
      <c r="II59" s="55"/>
      <c r="IO59" s="52"/>
      <c r="IP59" s="41"/>
      <c r="IQ59" s="54"/>
      <c r="IR59" s="55"/>
    </row>
    <row r="60" spans="4:252" x14ac:dyDescent="0.25">
      <c r="E60" s="101"/>
      <c r="F60" s="138" t="s">
        <v>0</v>
      </c>
      <c r="G60" s="172" t="s">
        <v>31</v>
      </c>
      <c r="H60" s="140"/>
      <c r="I60" s="141"/>
      <c r="J60" s="103"/>
      <c r="N60" s="110"/>
      <c r="O60" s="138" t="s">
        <v>0</v>
      </c>
      <c r="P60" s="175" t="s">
        <v>31</v>
      </c>
      <c r="Q60" s="140"/>
      <c r="R60" s="141"/>
      <c r="S60" s="112"/>
      <c r="AG60" s="52" t="s">
        <v>0</v>
      </c>
      <c r="AH60" s="41" t="s">
        <v>53</v>
      </c>
      <c r="AI60" s="54"/>
      <c r="AJ60" s="55"/>
      <c r="AO60" s="57"/>
      <c r="AP60" s="52" t="s">
        <v>0</v>
      </c>
      <c r="AQ60" s="81" t="s">
        <v>31</v>
      </c>
      <c r="AR60" s="54"/>
      <c r="AS60" s="55"/>
      <c r="AT60" s="55"/>
      <c r="AX60" s="57"/>
      <c r="AY60" s="52" t="s">
        <v>0</v>
      </c>
      <c r="AZ60" s="83" t="s">
        <v>31</v>
      </c>
      <c r="BA60" s="54"/>
      <c r="BB60" s="55"/>
      <c r="BC60" s="55"/>
      <c r="BQ60" s="52" t="s">
        <v>0</v>
      </c>
      <c r="BR60" s="41" t="s">
        <v>53</v>
      </c>
      <c r="BS60" s="54"/>
      <c r="BT60" s="55"/>
      <c r="BZ60" s="52"/>
      <c r="CA60" s="41"/>
      <c r="CB60" s="54"/>
      <c r="CC60" s="55"/>
      <c r="CH60" s="101"/>
      <c r="CI60" s="138" t="s">
        <v>0</v>
      </c>
      <c r="CJ60" s="172" t="s">
        <v>31</v>
      </c>
      <c r="CK60" s="140"/>
      <c r="CL60" s="141"/>
      <c r="CM60" s="103"/>
      <c r="CQ60" s="110"/>
      <c r="CR60" s="138" t="s">
        <v>0</v>
      </c>
      <c r="CS60" s="175" t="s">
        <v>31</v>
      </c>
      <c r="CT60" s="140"/>
      <c r="CU60" s="141"/>
      <c r="CV60" s="112"/>
      <c r="DJ60" s="52" t="s">
        <v>0</v>
      </c>
      <c r="DK60" s="41" t="s">
        <v>53</v>
      </c>
      <c r="DL60" s="54"/>
      <c r="DM60" s="55"/>
      <c r="DR60" s="57"/>
      <c r="DS60" s="52" t="s">
        <v>0</v>
      </c>
      <c r="DT60" s="81" t="s">
        <v>31</v>
      </c>
      <c r="DU60" s="54"/>
      <c r="DV60" s="55"/>
      <c r="DW60" s="55"/>
      <c r="EA60" s="57"/>
      <c r="EB60" s="52" t="s">
        <v>0</v>
      </c>
      <c r="EC60" s="83" t="s">
        <v>31</v>
      </c>
      <c r="ED60" s="54"/>
      <c r="EE60" s="55"/>
      <c r="EF60" s="55"/>
      <c r="ET60" s="52" t="s">
        <v>0</v>
      </c>
      <c r="EU60" s="41" t="s">
        <v>53</v>
      </c>
      <c r="EV60" s="54"/>
      <c r="EW60" s="55"/>
      <c r="FC60" s="52"/>
      <c r="FD60" s="41"/>
      <c r="FE60" s="54"/>
      <c r="FF60" s="55"/>
      <c r="FK60" s="101"/>
      <c r="FL60" s="138" t="s">
        <v>0</v>
      </c>
      <c r="FM60" s="172" t="s">
        <v>31</v>
      </c>
      <c r="FN60" s="140"/>
      <c r="FO60" s="141"/>
      <c r="FP60" s="103"/>
      <c r="FT60" s="110"/>
      <c r="FU60" s="138" t="s">
        <v>0</v>
      </c>
      <c r="FV60" s="175" t="s">
        <v>31</v>
      </c>
      <c r="FW60" s="140"/>
      <c r="FX60" s="141"/>
      <c r="FY60" s="112"/>
      <c r="GM60" s="52" t="s">
        <v>0</v>
      </c>
      <c r="GN60" s="41" t="s">
        <v>53</v>
      </c>
      <c r="GO60" s="54"/>
      <c r="GP60" s="55"/>
      <c r="GU60" s="57"/>
      <c r="GV60" s="52" t="s">
        <v>0</v>
      </c>
      <c r="GW60" s="81" t="s">
        <v>31</v>
      </c>
      <c r="GX60" s="54"/>
      <c r="GY60" s="55"/>
      <c r="GZ60" s="55"/>
      <c r="HD60" s="57"/>
      <c r="HE60" s="52" t="s">
        <v>0</v>
      </c>
      <c r="HF60" s="81" t="s">
        <v>31</v>
      </c>
      <c r="HG60" s="54"/>
      <c r="HH60" s="55"/>
      <c r="HI60" s="55"/>
      <c r="HW60" s="52" t="s">
        <v>0</v>
      </c>
      <c r="HX60" s="41" t="s">
        <v>53</v>
      </c>
      <c r="HY60" s="54"/>
      <c r="HZ60" s="55"/>
      <c r="IF60" s="52"/>
      <c r="IG60" s="41"/>
      <c r="IH60" s="54"/>
      <c r="II60" s="55"/>
      <c r="IO60" s="52"/>
      <c r="IP60" s="41"/>
      <c r="IQ60" s="54"/>
      <c r="IR60" s="55"/>
    </row>
    <row r="61" spans="4:252" x14ac:dyDescent="0.25">
      <c r="E61" s="101"/>
      <c r="F61" s="142" t="s">
        <v>1</v>
      </c>
      <c r="G61" s="173" t="s">
        <v>31</v>
      </c>
      <c r="H61" s="140"/>
      <c r="I61" s="141"/>
      <c r="J61" s="103"/>
      <c r="N61" s="110"/>
      <c r="O61" s="142" t="s">
        <v>1</v>
      </c>
      <c r="P61" s="175" t="s">
        <v>31</v>
      </c>
      <c r="Q61" s="140"/>
      <c r="R61" s="141"/>
      <c r="S61" s="112"/>
      <c r="AG61" s="56" t="s">
        <v>1</v>
      </c>
      <c r="AH61" s="41" t="s">
        <v>53</v>
      </c>
      <c r="AI61" s="54"/>
      <c r="AJ61" s="55"/>
      <c r="AO61" s="57"/>
      <c r="AP61" s="56" t="s">
        <v>1</v>
      </c>
      <c r="AQ61" s="32" t="s">
        <v>31</v>
      </c>
      <c r="AR61" s="54"/>
      <c r="AS61" s="55"/>
      <c r="AT61" s="55"/>
      <c r="AX61" s="57"/>
      <c r="AY61" s="56" t="s">
        <v>1</v>
      </c>
      <c r="AZ61" s="83" t="s">
        <v>31</v>
      </c>
      <c r="BA61" s="54"/>
      <c r="BB61" s="55"/>
      <c r="BC61" s="55"/>
      <c r="BQ61" s="56" t="s">
        <v>1</v>
      </c>
      <c r="BR61" s="41" t="s">
        <v>53</v>
      </c>
      <c r="BS61" s="54"/>
      <c r="BT61" s="55"/>
      <c r="BZ61" s="56"/>
      <c r="CA61" s="41"/>
      <c r="CB61" s="54"/>
      <c r="CC61" s="55"/>
      <c r="CH61" s="101"/>
      <c r="CI61" s="142" t="s">
        <v>1</v>
      </c>
      <c r="CJ61" s="173" t="s">
        <v>31</v>
      </c>
      <c r="CK61" s="140"/>
      <c r="CL61" s="141"/>
      <c r="CM61" s="103"/>
      <c r="CQ61" s="110"/>
      <c r="CR61" s="142" t="s">
        <v>1</v>
      </c>
      <c r="CS61" s="175" t="s">
        <v>31</v>
      </c>
      <c r="CT61" s="140"/>
      <c r="CU61" s="141"/>
      <c r="CV61" s="112"/>
      <c r="DJ61" s="56" t="s">
        <v>1</v>
      </c>
      <c r="DK61" s="41" t="s">
        <v>53</v>
      </c>
      <c r="DL61" s="54"/>
      <c r="DM61" s="55"/>
      <c r="DR61" s="57"/>
      <c r="DS61" s="56" t="s">
        <v>1</v>
      </c>
      <c r="DT61" s="32" t="s">
        <v>31</v>
      </c>
      <c r="DU61" s="54"/>
      <c r="DV61" s="55"/>
      <c r="DW61" s="55"/>
      <c r="EA61" s="57"/>
      <c r="EB61" s="56" t="s">
        <v>1</v>
      </c>
      <c r="EC61" s="83" t="s">
        <v>31</v>
      </c>
      <c r="ED61" s="54"/>
      <c r="EE61" s="55"/>
      <c r="EF61" s="55"/>
      <c r="ET61" s="56" t="s">
        <v>1</v>
      </c>
      <c r="EU61" s="41" t="s">
        <v>53</v>
      </c>
      <c r="EV61" s="54"/>
      <c r="EW61" s="55"/>
      <c r="FC61" s="56"/>
      <c r="FD61" s="41"/>
      <c r="FE61" s="54"/>
      <c r="FF61" s="55"/>
      <c r="FK61" s="101"/>
      <c r="FL61" s="142" t="s">
        <v>1</v>
      </c>
      <c r="FM61" s="173" t="s">
        <v>31</v>
      </c>
      <c r="FN61" s="140"/>
      <c r="FO61" s="141"/>
      <c r="FP61" s="103"/>
      <c r="FT61" s="110"/>
      <c r="FU61" s="142" t="s">
        <v>1</v>
      </c>
      <c r="FV61" s="175" t="s">
        <v>31</v>
      </c>
      <c r="FW61" s="140"/>
      <c r="FX61" s="141"/>
      <c r="FY61" s="112"/>
      <c r="GM61" s="56" t="s">
        <v>1</v>
      </c>
      <c r="GN61" s="41" t="s">
        <v>53</v>
      </c>
      <c r="GO61" s="54"/>
      <c r="GP61" s="55"/>
      <c r="GU61" s="57"/>
      <c r="GV61" s="56" t="s">
        <v>1</v>
      </c>
      <c r="GW61" s="32" t="s">
        <v>31</v>
      </c>
      <c r="GX61" s="54"/>
      <c r="GY61" s="55"/>
      <c r="GZ61" s="55"/>
      <c r="HD61" s="57"/>
      <c r="HE61" s="56" t="s">
        <v>1</v>
      </c>
      <c r="HF61" s="32" t="s">
        <v>31</v>
      </c>
      <c r="HG61" s="54"/>
      <c r="HH61" s="55"/>
      <c r="HI61" s="55"/>
      <c r="HW61" s="56" t="s">
        <v>1</v>
      </c>
      <c r="HX61" s="41" t="s">
        <v>53</v>
      </c>
      <c r="HY61" s="54"/>
      <c r="HZ61" s="55"/>
      <c r="IF61" s="56"/>
      <c r="IG61" s="41"/>
      <c r="IH61" s="54"/>
      <c r="II61" s="55"/>
      <c r="IO61" s="56"/>
      <c r="IP61" s="41"/>
      <c r="IQ61" s="54"/>
      <c r="IR61" s="55"/>
    </row>
    <row r="62" spans="4:252" x14ac:dyDescent="0.25">
      <c r="E62" s="101"/>
      <c r="F62" s="144"/>
      <c r="G62" s="140"/>
      <c r="H62" s="140"/>
      <c r="I62" s="141"/>
      <c r="J62" s="103"/>
      <c r="N62" s="110"/>
      <c r="O62" s="144"/>
      <c r="P62" s="140"/>
      <c r="Q62" s="140"/>
      <c r="R62" s="141"/>
      <c r="S62" s="112"/>
      <c r="AG62" s="57"/>
      <c r="AH62" s="54"/>
      <c r="AI62" s="54"/>
      <c r="AJ62" s="55"/>
      <c r="AO62" s="57"/>
      <c r="AP62" s="57"/>
      <c r="AQ62" s="54"/>
      <c r="AR62" s="54"/>
      <c r="AS62" s="55"/>
      <c r="AT62" s="55"/>
      <c r="AX62" s="57"/>
      <c r="AY62" s="57"/>
      <c r="AZ62" s="54"/>
      <c r="BA62" s="54"/>
      <c r="BB62" s="55"/>
      <c r="BC62" s="55"/>
      <c r="BQ62" s="57"/>
      <c r="BR62" s="54"/>
      <c r="BS62" s="54"/>
      <c r="BT62" s="55"/>
      <c r="BZ62" s="57"/>
      <c r="CA62" s="54"/>
      <c r="CB62" s="54"/>
      <c r="CC62" s="55"/>
      <c r="CH62" s="101"/>
      <c r="CI62" s="144"/>
      <c r="CJ62" s="140"/>
      <c r="CK62" s="140"/>
      <c r="CL62" s="141"/>
      <c r="CM62" s="103"/>
      <c r="CQ62" s="110"/>
      <c r="CR62" s="144"/>
      <c r="CS62" s="140"/>
      <c r="CT62" s="140"/>
      <c r="CU62" s="141"/>
      <c r="CV62" s="112"/>
      <c r="DJ62" s="57"/>
      <c r="DK62" s="54"/>
      <c r="DL62" s="54"/>
      <c r="DM62" s="55"/>
      <c r="DR62" s="57"/>
      <c r="DS62" s="57"/>
      <c r="DT62" s="54"/>
      <c r="DU62" s="54"/>
      <c r="DV62" s="55"/>
      <c r="DW62" s="55"/>
      <c r="EA62" s="57"/>
      <c r="EB62" s="57"/>
      <c r="EC62" s="54"/>
      <c r="ED62" s="54"/>
      <c r="EE62" s="55"/>
      <c r="EF62" s="55"/>
      <c r="ET62" s="57"/>
      <c r="EU62" s="54"/>
      <c r="EV62" s="54"/>
      <c r="EW62" s="55"/>
      <c r="FC62" s="57"/>
      <c r="FD62" s="54"/>
      <c r="FE62" s="54"/>
      <c r="FF62" s="55"/>
      <c r="FK62" s="101"/>
      <c r="FL62" s="144"/>
      <c r="FM62" s="140"/>
      <c r="FN62" s="140"/>
      <c r="FO62" s="141"/>
      <c r="FP62" s="103"/>
      <c r="FT62" s="110"/>
      <c r="FU62" s="144"/>
      <c r="FV62" s="140"/>
      <c r="FW62" s="140"/>
      <c r="FX62" s="141"/>
      <c r="FY62" s="112"/>
      <c r="GM62" s="57"/>
      <c r="GN62" s="54"/>
      <c r="GO62" s="54"/>
      <c r="GP62" s="55"/>
      <c r="GU62" s="57"/>
      <c r="GV62" s="57"/>
      <c r="GW62" s="54"/>
      <c r="GX62" s="54"/>
      <c r="GY62" s="55"/>
      <c r="GZ62" s="55"/>
      <c r="HD62" s="57"/>
      <c r="HE62" s="57"/>
      <c r="HF62" s="54"/>
      <c r="HG62" s="54"/>
      <c r="HH62" s="55"/>
      <c r="HI62" s="55"/>
      <c r="HW62" s="57"/>
      <c r="HX62" s="54"/>
      <c r="HY62" s="54"/>
      <c r="HZ62" s="55"/>
      <c r="IF62" s="57"/>
      <c r="IG62" s="54"/>
      <c r="IH62" s="54"/>
      <c r="II62" s="55"/>
      <c r="IO62" s="57"/>
      <c r="IP62" s="54"/>
      <c r="IQ62" s="54"/>
      <c r="IR62" s="55"/>
    </row>
    <row r="63" spans="4:252" x14ac:dyDescent="0.25">
      <c r="E63" s="101"/>
      <c r="F63" s="145"/>
      <c r="G63" s="146" t="s">
        <v>6</v>
      </c>
      <c r="H63" s="146" t="s">
        <v>7</v>
      </c>
      <c r="I63" s="147" t="s">
        <v>2</v>
      </c>
      <c r="J63" s="103"/>
      <c r="N63" s="110"/>
      <c r="O63" s="145"/>
      <c r="P63" s="146" t="s">
        <v>6</v>
      </c>
      <c r="Q63" s="146" t="s">
        <v>7</v>
      </c>
      <c r="R63" s="147" t="s">
        <v>2</v>
      </c>
      <c r="S63" s="112"/>
      <c r="X63" s="40"/>
      <c r="Y63" s="40"/>
      <c r="Z63" s="40"/>
      <c r="AA63" s="40"/>
      <c r="AG63" s="58"/>
      <c r="AH63" s="5" t="s">
        <v>6</v>
      </c>
      <c r="AI63" s="5" t="s">
        <v>7</v>
      </c>
      <c r="AJ63" s="59" t="s">
        <v>2</v>
      </c>
      <c r="AO63" s="57"/>
      <c r="AP63" s="58"/>
      <c r="AQ63" s="5" t="s">
        <v>6</v>
      </c>
      <c r="AR63" s="5" t="s">
        <v>7</v>
      </c>
      <c r="AS63" s="59" t="s">
        <v>2</v>
      </c>
      <c r="AT63" s="55"/>
      <c r="AX63" s="57"/>
      <c r="AY63" s="58"/>
      <c r="AZ63" s="5" t="s">
        <v>6</v>
      </c>
      <c r="BA63" s="5" t="s">
        <v>7</v>
      </c>
      <c r="BB63" s="59" t="s">
        <v>2</v>
      </c>
      <c r="BC63" s="55"/>
      <c r="BH63" s="40"/>
      <c r="BI63" s="40"/>
      <c r="BJ63" s="40"/>
      <c r="BK63" s="40"/>
      <c r="BQ63" s="58"/>
      <c r="BR63" s="5" t="s">
        <v>6</v>
      </c>
      <c r="BS63" s="5" t="s">
        <v>7</v>
      </c>
      <c r="BT63" s="59" t="s">
        <v>2</v>
      </c>
      <c r="BZ63" s="58"/>
      <c r="CA63" s="5"/>
      <c r="CB63" s="5"/>
      <c r="CC63" s="59"/>
      <c r="CH63" s="101"/>
      <c r="CI63" s="145"/>
      <c r="CJ63" s="146" t="s">
        <v>6</v>
      </c>
      <c r="CK63" s="146" t="s">
        <v>7</v>
      </c>
      <c r="CL63" s="147" t="s">
        <v>2</v>
      </c>
      <c r="CM63" s="103"/>
      <c r="CQ63" s="110"/>
      <c r="CR63" s="145"/>
      <c r="CS63" s="146" t="s">
        <v>6</v>
      </c>
      <c r="CT63" s="146" t="s">
        <v>7</v>
      </c>
      <c r="CU63" s="147" t="s">
        <v>2</v>
      </c>
      <c r="CV63" s="112"/>
      <c r="DA63" s="40"/>
      <c r="DB63" s="40"/>
      <c r="DC63" s="40"/>
      <c r="DD63" s="40"/>
      <c r="DJ63" s="58"/>
      <c r="DK63" s="5" t="s">
        <v>6</v>
      </c>
      <c r="DL63" s="5" t="s">
        <v>7</v>
      </c>
      <c r="DM63" s="59" t="s">
        <v>2</v>
      </c>
      <c r="DR63" s="57"/>
      <c r="DS63" s="58"/>
      <c r="DT63" s="5" t="s">
        <v>6</v>
      </c>
      <c r="DU63" s="5" t="s">
        <v>7</v>
      </c>
      <c r="DV63" s="59" t="s">
        <v>2</v>
      </c>
      <c r="DW63" s="55"/>
      <c r="EA63" s="57"/>
      <c r="EB63" s="58"/>
      <c r="EC63" s="5" t="s">
        <v>6</v>
      </c>
      <c r="ED63" s="5" t="s">
        <v>7</v>
      </c>
      <c r="EE63" s="59" t="s">
        <v>2</v>
      </c>
      <c r="EF63" s="55"/>
      <c r="EK63" s="40"/>
      <c r="EL63" s="40"/>
      <c r="EM63" s="40"/>
      <c r="EN63" s="40"/>
      <c r="ET63" s="58"/>
      <c r="EU63" s="5" t="s">
        <v>6</v>
      </c>
      <c r="EV63" s="5" t="s">
        <v>7</v>
      </c>
      <c r="EW63" s="59" t="s">
        <v>2</v>
      </c>
      <c r="FC63" s="58"/>
      <c r="FD63" s="5"/>
      <c r="FE63" s="5"/>
      <c r="FF63" s="59"/>
      <c r="FK63" s="101"/>
      <c r="FL63" s="145"/>
      <c r="FM63" s="146" t="s">
        <v>6</v>
      </c>
      <c r="FN63" s="146" t="s">
        <v>7</v>
      </c>
      <c r="FO63" s="147" t="s">
        <v>2</v>
      </c>
      <c r="FP63" s="103"/>
      <c r="FT63" s="110"/>
      <c r="FU63" s="145"/>
      <c r="FV63" s="146" t="s">
        <v>6</v>
      </c>
      <c r="FW63" s="146" t="s">
        <v>7</v>
      </c>
      <c r="FX63" s="147" t="s">
        <v>2</v>
      </c>
      <c r="FY63" s="112"/>
      <c r="GD63" s="40"/>
      <c r="GE63" s="40"/>
      <c r="GF63" s="40"/>
      <c r="GG63" s="40"/>
      <c r="GM63" s="58"/>
      <c r="GN63" s="5" t="s">
        <v>6</v>
      </c>
      <c r="GO63" s="5" t="s">
        <v>7</v>
      </c>
      <c r="GP63" s="59" t="s">
        <v>2</v>
      </c>
      <c r="GU63" s="57"/>
      <c r="GV63" s="58"/>
      <c r="GW63" s="5" t="s">
        <v>6</v>
      </c>
      <c r="GX63" s="5" t="s">
        <v>7</v>
      </c>
      <c r="GY63" s="59" t="s">
        <v>2</v>
      </c>
      <c r="GZ63" s="55"/>
      <c r="HD63" s="57"/>
      <c r="HE63" s="58"/>
      <c r="HF63" s="5" t="s">
        <v>6</v>
      </c>
      <c r="HG63" s="5" t="s">
        <v>7</v>
      </c>
      <c r="HH63" s="59" t="s">
        <v>2</v>
      </c>
      <c r="HI63" s="55"/>
      <c r="HN63" s="40"/>
      <c r="HO63" s="40"/>
      <c r="HP63" s="40"/>
      <c r="HQ63" s="40"/>
      <c r="HW63" s="58"/>
      <c r="HX63" s="5" t="s">
        <v>6</v>
      </c>
      <c r="HY63" s="5" t="s">
        <v>7</v>
      </c>
      <c r="HZ63" s="59" t="s">
        <v>2</v>
      </c>
      <c r="IF63" s="58"/>
      <c r="IG63" s="5"/>
      <c r="IH63" s="5"/>
      <c r="II63" s="59"/>
      <c r="IO63" s="58"/>
      <c r="IP63" s="5"/>
      <c r="IQ63" s="5"/>
      <c r="IR63" s="59"/>
    </row>
    <row r="64" spans="4:252" ht="15.75" thickBot="1" x14ac:dyDescent="0.3">
      <c r="E64" s="101"/>
      <c r="F64" s="148" t="s">
        <v>8</v>
      </c>
      <c r="G64" s="149">
        <f>AVERAGE(G12,G25,G38,G51)</f>
        <v>11430.678787878787</v>
      </c>
      <c r="H64" s="150">
        <f t="shared" ref="H64:I64" si="47">AVERAGE(H12,H25,H38,H51)</f>
        <v>70583.437121212133</v>
      </c>
      <c r="I64" s="151">
        <f t="shared" si="47"/>
        <v>835.9265151515151</v>
      </c>
      <c r="J64" s="103"/>
      <c r="N64" s="110"/>
      <c r="O64" s="157" t="s">
        <v>8</v>
      </c>
      <c r="P64" s="158">
        <f>AVERAGE(P12,P25,P38,P51)</f>
        <v>11424.166666666666</v>
      </c>
      <c r="Q64" s="159">
        <f t="shared" ref="Q64:R64" si="48">AVERAGE(Q12,Q25,Q38,Q51)</f>
        <v>72817</v>
      </c>
      <c r="R64" s="160">
        <f t="shared" si="48"/>
        <v>598.04166666666663</v>
      </c>
      <c r="S64" s="112"/>
      <c r="AG64" s="85" t="s">
        <v>35</v>
      </c>
      <c r="AH64" s="86">
        <f>AVERAGE(G64,P64)</f>
        <v>11427.422727272726</v>
      </c>
      <c r="AI64" s="87">
        <f>AVERAGE(H64,Q64)</f>
        <v>71700.218560606067</v>
      </c>
      <c r="AJ64" s="88">
        <f>AVERAGE(I64,R64)</f>
        <v>716.98409090909081</v>
      </c>
      <c r="AO64" s="57"/>
      <c r="AP64" s="60" t="s">
        <v>8</v>
      </c>
      <c r="AQ64" s="61">
        <f>AVERAGE(AQ12,AQ25,AQ38,AQ51)</f>
        <v>11425.794696969697</v>
      </c>
      <c r="AR64" s="62">
        <f t="shared" ref="AR64:AS64" si="49">AVERAGE(AR12,AR25,AR38,AR51)</f>
        <v>70583.437121212133</v>
      </c>
      <c r="AS64" s="63">
        <f t="shared" si="49"/>
        <v>835.9265151515151</v>
      </c>
      <c r="AT64" s="55"/>
      <c r="AX64" s="57"/>
      <c r="AY64" s="66" t="s">
        <v>8</v>
      </c>
      <c r="AZ64" s="67">
        <f>AVERAGE(AZ12,AZ25,AZ38,AZ51)</f>
        <v>11429.050757575758</v>
      </c>
      <c r="BA64" s="68">
        <f t="shared" ref="BA64:BB64" si="50">AVERAGE(BA12,BA25,BA38,BA51)</f>
        <v>72817</v>
      </c>
      <c r="BB64" s="69">
        <f t="shared" si="50"/>
        <v>598.04166666666663</v>
      </c>
      <c r="BC64" s="55"/>
      <c r="BQ64" s="85" t="s">
        <v>35</v>
      </c>
      <c r="BR64" s="86">
        <f>AVERAGE(AQ64,AZ64)</f>
        <v>11427.422727272728</v>
      </c>
      <c r="BS64" s="87">
        <f>AVERAGE(AR64,BA64)</f>
        <v>71700.218560606067</v>
      </c>
      <c r="BT64" s="88">
        <f>AVERAGE(AS64,BB64)</f>
        <v>716.98409090909081</v>
      </c>
      <c r="BZ64" s="85"/>
      <c r="CA64" s="86"/>
      <c r="CB64" s="87"/>
      <c r="CC64" s="88"/>
      <c r="CH64" s="101"/>
      <c r="CI64" s="148" t="s">
        <v>8</v>
      </c>
      <c r="CJ64" s="149">
        <f>AVERAGE(CJ12,CJ25,CJ38,CJ51)</f>
        <v>11430.678787878787</v>
      </c>
      <c r="CK64" s="150">
        <f t="shared" ref="CK64:CL64" si="51">AVERAGE(CK12,CK25,CK38,CK51)</f>
        <v>70583.437121212133</v>
      </c>
      <c r="CL64" s="151">
        <f t="shared" si="51"/>
        <v>835.9265151515151</v>
      </c>
      <c r="CM64" s="103"/>
      <c r="CQ64" s="110"/>
      <c r="CR64" s="157" t="s">
        <v>8</v>
      </c>
      <c r="CS64" s="158" t="s">
        <v>84</v>
      </c>
      <c r="CT64" s="159" t="s">
        <v>85</v>
      </c>
      <c r="CU64" s="160" t="s">
        <v>86</v>
      </c>
      <c r="CV64" s="112"/>
      <c r="DJ64" s="85" t="s">
        <v>35</v>
      </c>
      <c r="DK64" s="86">
        <f>AVERAGE(CJ64,CS64)</f>
        <v>11430.678787878787</v>
      </c>
      <c r="DL64" s="87">
        <f>AVERAGE(CK64,CT64)</f>
        <v>70583.437121212133</v>
      </c>
      <c r="DM64" s="88">
        <f>AVERAGE(CL64,CU64)</f>
        <v>835.9265151515151</v>
      </c>
      <c r="DR64" s="57"/>
      <c r="DS64" s="60" t="s">
        <v>8</v>
      </c>
      <c r="DT64" s="61">
        <f>AVERAGE(DT12,DT25,DT38,DT51)</f>
        <v>11430.678787878787</v>
      </c>
      <c r="DU64" s="62">
        <f t="shared" ref="DU64:DV64" si="52">AVERAGE(DU12,DU25,DU38,DU51)</f>
        <v>70583.437121212133</v>
      </c>
      <c r="DV64" s="63">
        <f t="shared" si="52"/>
        <v>835.9265151515151</v>
      </c>
      <c r="DW64" s="55"/>
      <c r="EA64" s="57"/>
      <c r="EB64" s="66" t="s">
        <v>8</v>
      </c>
      <c r="EC64" s="67">
        <f>AVERAGE(EC12,EC25,EC38,EC51)</f>
        <v>11430.678787878789</v>
      </c>
      <c r="ED64" s="68">
        <f t="shared" ref="ED64:EE64" si="53">AVERAGE(ED12,ED25,ED38,ED51)</f>
        <v>72817</v>
      </c>
      <c r="EE64" s="69">
        <f t="shared" si="53"/>
        <v>598.04166666666663</v>
      </c>
      <c r="EF64" s="55"/>
      <c r="ET64" s="85" t="s">
        <v>35</v>
      </c>
      <c r="EU64" s="86">
        <f>AVERAGE(DT64,EC64)</f>
        <v>11430.678787878787</v>
      </c>
      <c r="EV64" s="87">
        <f>AVERAGE(DU64,ED64)</f>
        <v>71700.218560606067</v>
      </c>
      <c r="EW64" s="88">
        <f>AVERAGE(DV64,EE64)</f>
        <v>716.98409090909081</v>
      </c>
      <c r="FC64" s="85"/>
      <c r="FD64" s="86"/>
      <c r="FE64" s="87"/>
      <c r="FF64" s="88"/>
      <c r="FK64" s="101"/>
      <c r="FL64" s="148" t="s">
        <v>8</v>
      </c>
      <c r="FM64" s="149">
        <f>AVERAGE(FM12,FM25,FM38,FM51)</f>
        <v>11430.678787878787</v>
      </c>
      <c r="FN64" s="150">
        <f t="shared" ref="FN64:FO64" si="54">AVERAGE(FN12,FN25,FN38,FN51)</f>
        <v>70583.437121212133</v>
      </c>
      <c r="FO64" s="151">
        <f t="shared" si="54"/>
        <v>835.9265151515151</v>
      </c>
      <c r="FP64" s="103"/>
      <c r="FT64" s="110"/>
      <c r="FU64" s="157" t="s">
        <v>8</v>
      </c>
      <c r="FV64" s="158">
        <f>AVERAGE(FV12,FV25,FV38,FV51)</f>
        <v>11634.404761904763</v>
      </c>
      <c r="FW64" s="159">
        <f t="shared" ref="FW64:FX64" si="55">AVERAGE(FW12,FW25,FW38,FW51)</f>
        <v>68430.994047619039</v>
      </c>
      <c r="FX64" s="160">
        <f t="shared" si="55"/>
        <v>609.17261904761904</v>
      </c>
      <c r="FY64" s="112"/>
      <c r="GM64" s="85" t="s">
        <v>35</v>
      </c>
      <c r="GN64" s="86">
        <f>AVERAGE(FM64,FV64)</f>
        <v>11532.541774891775</v>
      </c>
      <c r="GO64" s="87">
        <f>AVERAGE(FN64,FW64)</f>
        <v>69507.215584415593</v>
      </c>
      <c r="GP64" s="88">
        <f>AVERAGE(FO64,FX64)</f>
        <v>722.54956709956707</v>
      </c>
      <c r="GU64" s="57"/>
      <c r="GV64" s="60" t="s">
        <v>8</v>
      </c>
      <c r="GW64" s="61">
        <f>AVERAGE(GW12,GW25,GW38,GW51)</f>
        <v>11583.473268398269</v>
      </c>
      <c r="GX64" s="62">
        <f t="shared" ref="GX64:GY64" si="56">AVERAGE(GX12,GX25,GX38,GX51)</f>
        <v>70583.437121212133</v>
      </c>
      <c r="GY64" s="63">
        <f t="shared" si="56"/>
        <v>835.9265151515151</v>
      </c>
      <c r="GZ64" s="55"/>
      <c r="HD64" s="57"/>
      <c r="HE64" s="60" t="s">
        <v>8</v>
      </c>
      <c r="HF64" s="61">
        <f>AVERAGE(HF12,HF25,HF38,HF51)</f>
        <v>11481.610281385281</v>
      </c>
      <c r="HG64" s="62">
        <f t="shared" ref="HG64:HH64" si="57">AVERAGE(HG12,HG25,HG38,HG51)</f>
        <v>72817</v>
      </c>
      <c r="HH64" s="63">
        <f t="shared" si="57"/>
        <v>598.04166666666663</v>
      </c>
      <c r="HI64" s="55"/>
      <c r="HW64" s="85" t="s">
        <v>35</v>
      </c>
      <c r="HX64" s="86">
        <f>AVERAGE(GW64,HF64)</f>
        <v>11532.541774891775</v>
      </c>
      <c r="HY64" s="87">
        <f>AVERAGE(GX64,HG64)</f>
        <v>71700.218560606067</v>
      </c>
      <c r="HZ64" s="88">
        <f>AVERAGE(GY64,HH64)</f>
        <v>716.98409090909081</v>
      </c>
      <c r="IF64" s="85"/>
      <c r="IG64" s="86"/>
      <c r="IH64" s="87"/>
      <c r="II64" s="88"/>
      <c r="IO64" s="85"/>
      <c r="IP64" s="86"/>
      <c r="IQ64" s="87"/>
      <c r="IR64" s="88"/>
    </row>
    <row r="65" spans="5:252" x14ac:dyDescent="0.25">
      <c r="E65" s="101"/>
      <c r="F65" s="102"/>
      <c r="G65" s="102"/>
      <c r="H65" s="102"/>
      <c r="I65" s="102"/>
      <c r="J65" s="103"/>
      <c r="N65" s="110"/>
      <c r="O65" s="111"/>
      <c r="P65" s="111"/>
      <c r="Q65" s="111"/>
      <c r="R65" s="111"/>
      <c r="S65" s="112"/>
      <c r="AO65" s="57"/>
      <c r="AP65" s="54"/>
      <c r="AQ65" s="54"/>
      <c r="AR65" s="54"/>
      <c r="AS65" s="54"/>
      <c r="AT65" s="55"/>
      <c r="AX65" s="57"/>
      <c r="AY65" s="54"/>
      <c r="AZ65" s="54"/>
      <c r="BA65" s="54"/>
      <c r="BB65" s="54"/>
      <c r="BC65" s="55"/>
      <c r="CH65" s="101"/>
      <c r="CI65" s="102"/>
      <c r="CJ65" s="102"/>
      <c r="CK65" s="102"/>
      <c r="CL65" s="102"/>
      <c r="CM65" s="103"/>
      <c r="CQ65" s="110"/>
      <c r="CR65" s="111"/>
      <c r="CS65" s="111"/>
      <c r="CT65" s="111"/>
      <c r="CU65" s="111"/>
      <c r="CV65" s="112"/>
      <c r="DR65" s="57"/>
      <c r="DS65" s="54"/>
      <c r="DT65" s="54"/>
      <c r="DU65" s="54"/>
      <c r="DV65" s="54"/>
      <c r="DW65" s="55"/>
      <c r="EA65" s="57"/>
      <c r="EB65" s="54"/>
      <c r="EC65" s="54"/>
      <c r="ED65" s="54"/>
      <c r="EE65" s="54"/>
      <c r="EF65" s="55"/>
      <c r="FK65" s="101"/>
      <c r="FL65" s="102"/>
      <c r="FM65" s="102"/>
      <c r="FN65" s="102"/>
      <c r="FO65" s="102"/>
      <c r="FP65" s="103"/>
      <c r="FT65" s="110"/>
      <c r="FU65" s="111"/>
      <c r="FV65" s="111"/>
      <c r="FW65" s="111"/>
      <c r="FX65" s="111"/>
      <c r="FY65" s="112"/>
      <c r="GU65" s="57"/>
      <c r="GV65" s="54"/>
      <c r="GW65" s="54"/>
      <c r="GX65" s="54"/>
      <c r="GY65" s="54"/>
      <c r="GZ65" s="55"/>
      <c r="HD65" s="57"/>
      <c r="HE65" s="54"/>
      <c r="HF65" s="54"/>
      <c r="HG65" s="54"/>
      <c r="HH65" s="54"/>
      <c r="HI65" s="55"/>
    </row>
    <row r="66" spans="5:252" ht="15.75" thickBot="1" x14ac:dyDescent="0.3">
      <c r="E66" s="104"/>
      <c r="F66" s="105"/>
      <c r="G66" s="105"/>
      <c r="H66" s="105"/>
      <c r="I66" s="105"/>
      <c r="J66" s="106"/>
      <c r="N66" s="113"/>
      <c r="O66" s="114"/>
      <c r="P66" s="114"/>
      <c r="Q66" s="114"/>
      <c r="R66" s="114"/>
      <c r="S66" s="115"/>
      <c r="AO66" s="95"/>
      <c r="AP66" s="96"/>
      <c r="AQ66" s="96"/>
      <c r="AR66" s="96"/>
      <c r="AS66" s="96"/>
      <c r="AT66" s="97"/>
      <c r="AX66" s="95"/>
      <c r="AY66" s="96"/>
      <c r="AZ66" s="96"/>
      <c r="BA66" s="96"/>
      <c r="BB66" s="96"/>
      <c r="BC66" s="97"/>
      <c r="CH66" s="104"/>
      <c r="CI66" s="105"/>
      <c r="CJ66" s="105"/>
      <c r="CK66" s="105"/>
      <c r="CL66" s="105"/>
      <c r="CM66" s="106"/>
      <c r="CQ66" s="113"/>
      <c r="CR66" s="114"/>
      <c r="CS66" s="114"/>
      <c r="CT66" s="114"/>
      <c r="CU66" s="114"/>
      <c r="CV66" s="115"/>
      <c r="DR66" s="95"/>
      <c r="DS66" s="96"/>
      <c r="DT66" s="96"/>
      <c r="DU66" s="96"/>
      <c r="DV66" s="96"/>
      <c r="DW66" s="97"/>
      <c r="EA66" s="95"/>
      <c r="EB66" s="96"/>
      <c r="EC66" s="96"/>
      <c r="ED66" s="96"/>
      <c r="EE66" s="96"/>
      <c r="EF66" s="97"/>
      <c r="FK66" s="104"/>
      <c r="FL66" s="105"/>
      <c r="FM66" s="105"/>
      <c r="FN66" s="105"/>
      <c r="FO66" s="105"/>
      <c r="FP66" s="106"/>
      <c r="FT66" s="113"/>
      <c r="FU66" s="114"/>
      <c r="FV66" s="114"/>
      <c r="FW66" s="114"/>
      <c r="FX66" s="114"/>
      <c r="FY66" s="115"/>
      <c r="GU66" s="95"/>
      <c r="GV66" s="96"/>
      <c r="GW66" s="96"/>
      <c r="GX66" s="96"/>
      <c r="GY66" s="96"/>
      <c r="GZ66" s="97"/>
      <c r="HD66" s="95"/>
      <c r="HE66" s="96"/>
      <c r="HF66" s="96"/>
      <c r="HG66" s="96"/>
      <c r="HH66" s="96"/>
      <c r="HI66" s="97"/>
    </row>
    <row r="70" spans="5:252" ht="15.75" thickBot="1" x14ac:dyDescent="0.3"/>
    <row r="71" spans="5:252" x14ac:dyDescent="0.25">
      <c r="X71" s="48" t="s">
        <v>3</v>
      </c>
      <c r="Y71" s="84" t="s">
        <v>52</v>
      </c>
      <c r="Z71" s="50"/>
      <c r="AA71" s="51"/>
      <c r="AG71" s="48" t="s">
        <v>3</v>
      </c>
      <c r="AH71" s="89" t="s">
        <v>54</v>
      </c>
      <c r="AI71" s="50"/>
      <c r="AJ71" s="51"/>
      <c r="BH71" s="48" t="s">
        <v>3</v>
      </c>
      <c r="BI71" s="84" t="s">
        <v>52</v>
      </c>
      <c r="BJ71" s="50"/>
      <c r="BK71" s="51"/>
      <c r="BQ71" s="48" t="s">
        <v>3</v>
      </c>
      <c r="BR71" s="89" t="s">
        <v>54</v>
      </c>
      <c r="BS71" s="50"/>
      <c r="BT71" s="51"/>
      <c r="BZ71" s="48"/>
      <c r="CA71" s="89"/>
      <c r="CB71" s="50"/>
      <c r="CC71" s="51"/>
      <c r="DA71" s="48" t="s">
        <v>3</v>
      </c>
      <c r="DB71" s="84" t="s">
        <v>52</v>
      </c>
      <c r="DC71" s="50"/>
      <c r="DD71" s="51"/>
      <c r="DJ71" s="48" t="s">
        <v>3</v>
      </c>
      <c r="DK71" s="89" t="s">
        <v>54</v>
      </c>
      <c r="DL71" s="50"/>
      <c r="DM71" s="51"/>
      <c r="EK71" s="48" t="s">
        <v>3</v>
      </c>
      <c r="EL71" s="84" t="s">
        <v>52</v>
      </c>
      <c r="EM71" s="50"/>
      <c r="EN71" s="51"/>
      <c r="ET71" s="48" t="s">
        <v>3</v>
      </c>
      <c r="EU71" s="89" t="s">
        <v>54</v>
      </c>
      <c r="EV71" s="50"/>
      <c r="EW71" s="51"/>
      <c r="FC71" s="48"/>
      <c r="FD71" s="89"/>
      <c r="FE71" s="50"/>
      <c r="FF71" s="51"/>
      <c r="GD71" s="48" t="s">
        <v>3</v>
      </c>
      <c r="GE71" s="84" t="s">
        <v>52</v>
      </c>
      <c r="GF71" s="50"/>
      <c r="GG71" s="51"/>
      <c r="GM71" s="48" t="s">
        <v>3</v>
      </c>
      <c r="GN71" s="89" t="s">
        <v>54</v>
      </c>
      <c r="GO71" s="50"/>
      <c r="GP71" s="51"/>
      <c r="HN71" s="48" t="s">
        <v>3</v>
      </c>
      <c r="HO71" s="84" t="s">
        <v>52</v>
      </c>
      <c r="HP71" s="50"/>
      <c r="HQ71" s="51"/>
      <c r="HW71" s="48" t="s">
        <v>3</v>
      </c>
      <c r="HX71" s="89" t="s">
        <v>54</v>
      </c>
      <c r="HY71" s="50"/>
      <c r="HZ71" s="51"/>
      <c r="IF71" s="48"/>
      <c r="IG71" s="89"/>
      <c r="IH71" s="50"/>
      <c r="II71" s="51"/>
      <c r="IO71" s="48"/>
      <c r="IP71" s="89"/>
      <c r="IQ71" s="50"/>
      <c r="IR71" s="51"/>
    </row>
    <row r="72" spans="5:252" x14ac:dyDescent="0.25">
      <c r="X72" s="52" t="s">
        <v>9</v>
      </c>
      <c r="Y72" s="41" t="s">
        <v>52</v>
      </c>
      <c r="Z72" s="54"/>
      <c r="AA72" s="55"/>
      <c r="AG72" s="52" t="s">
        <v>9</v>
      </c>
      <c r="AH72" s="90" t="s">
        <v>54</v>
      </c>
      <c r="AI72" s="54"/>
      <c r="AJ72" s="55"/>
      <c r="BH72" s="52" t="s">
        <v>9</v>
      </c>
      <c r="BI72" s="41" t="s">
        <v>52</v>
      </c>
      <c r="BJ72" s="54"/>
      <c r="BK72" s="55"/>
      <c r="BQ72" s="52" t="s">
        <v>9</v>
      </c>
      <c r="BR72" s="90" t="s">
        <v>54</v>
      </c>
      <c r="BS72" s="54"/>
      <c r="BT72" s="55"/>
      <c r="BZ72" s="52"/>
      <c r="CA72" s="90"/>
      <c r="CB72" s="54"/>
      <c r="CC72" s="55"/>
      <c r="DA72" s="52" t="s">
        <v>9</v>
      </c>
      <c r="DB72" s="41" t="s">
        <v>52</v>
      </c>
      <c r="DC72" s="54"/>
      <c r="DD72" s="55"/>
      <c r="DJ72" s="52" t="s">
        <v>9</v>
      </c>
      <c r="DK72" s="90" t="s">
        <v>54</v>
      </c>
      <c r="DL72" s="54"/>
      <c r="DM72" s="55"/>
      <c r="EK72" s="52" t="s">
        <v>9</v>
      </c>
      <c r="EL72" s="41" t="s">
        <v>52</v>
      </c>
      <c r="EM72" s="54"/>
      <c r="EN72" s="55"/>
      <c r="ET72" s="52" t="s">
        <v>9</v>
      </c>
      <c r="EU72" s="90" t="s">
        <v>54</v>
      </c>
      <c r="EV72" s="54"/>
      <c r="EW72" s="55"/>
      <c r="FC72" s="52"/>
      <c r="FD72" s="90"/>
      <c r="FE72" s="54"/>
      <c r="FF72" s="55"/>
      <c r="GD72" s="52" t="s">
        <v>9</v>
      </c>
      <c r="GE72" s="41" t="s">
        <v>52</v>
      </c>
      <c r="GF72" s="54"/>
      <c r="GG72" s="55"/>
      <c r="GM72" s="52" t="s">
        <v>9</v>
      </c>
      <c r="GN72" s="90" t="s">
        <v>54</v>
      </c>
      <c r="GO72" s="54"/>
      <c r="GP72" s="55"/>
      <c r="HN72" s="52" t="s">
        <v>9</v>
      </c>
      <c r="HO72" s="41" t="s">
        <v>52</v>
      </c>
      <c r="HP72" s="54"/>
      <c r="HQ72" s="55"/>
      <c r="HW72" s="52" t="s">
        <v>9</v>
      </c>
      <c r="HX72" s="90" t="s">
        <v>54</v>
      </c>
      <c r="HY72" s="54"/>
      <c r="HZ72" s="55"/>
      <c r="IF72" s="52"/>
      <c r="IG72" s="90"/>
      <c r="IH72" s="54"/>
      <c r="II72" s="55"/>
      <c r="IO72" s="52"/>
      <c r="IP72" s="90"/>
      <c r="IQ72" s="54"/>
      <c r="IR72" s="55"/>
    </row>
    <row r="73" spans="5:252" x14ac:dyDescent="0.25">
      <c r="X73" s="52" t="s">
        <v>0</v>
      </c>
      <c r="Y73" s="41" t="s">
        <v>52</v>
      </c>
      <c r="Z73" s="54"/>
      <c r="AA73" s="55"/>
      <c r="AG73" s="52" t="s">
        <v>0</v>
      </c>
      <c r="AH73" s="90" t="s">
        <v>54</v>
      </c>
      <c r="AI73" s="54"/>
      <c r="AJ73" s="55"/>
      <c r="BH73" s="52" t="s">
        <v>0</v>
      </c>
      <c r="BI73" s="41" t="s">
        <v>52</v>
      </c>
      <c r="BJ73" s="54"/>
      <c r="BK73" s="55"/>
      <c r="BQ73" s="52" t="s">
        <v>0</v>
      </c>
      <c r="BR73" s="90" t="s">
        <v>54</v>
      </c>
      <c r="BS73" s="54"/>
      <c r="BT73" s="55"/>
      <c r="BZ73" s="52"/>
      <c r="CA73" s="90"/>
      <c r="CB73" s="54"/>
      <c r="CC73" s="55"/>
      <c r="DA73" s="52" t="s">
        <v>0</v>
      </c>
      <c r="DB73" s="41" t="s">
        <v>52</v>
      </c>
      <c r="DC73" s="54"/>
      <c r="DD73" s="55"/>
      <c r="DJ73" s="52" t="s">
        <v>0</v>
      </c>
      <c r="DK73" s="90" t="s">
        <v>54</v>
      </c>
      <c r="DL73" s="54"/>
      <c r="DM73" s="55"/>
      <c r="EK73" s="52" t="s">
        <v>0</v>
      </c>
      <c r="EL73" s="41" t="s">
        <v>52</v>
      </c>
      <c r="EM73" s="54"/>
      <c r="EN73" s="55"/>
      <c r="ET73" s="52" t="s">
        <v>0</v>
      </c>
      <c r="EU73" s="90" t="s">
        <v>54</v>
      </c>
      <c r="EV73" s="54"/>
      <c r="EW73" s="55"/>
      <c r="FC73" s="52"/>
      <c r="FD73" s="90"/>
      <c r="FE73" s="54"/>
      <c r="FF73" s="55"/>
      <c r="GD73" s="52" t="s">
        <v>0</v>
      </c>
      <c r="GE73" s="41" t="s">
        <v>52</v>
      </c>
      <c r="GF73" s="54"/>
      <c r="GG73" s="55"/>
      <c r="GM73" s="52" t="s">
        <v>0</v>
      </c>
      <c r="GN73" s="90" t="s">
        <v>54</v>
      </c>
      <c r="GO73" s="54"/>
      <c r="GP73" s="55"/>
      <c r="HN73" s="52" t="s">
        <v>0</v>
      </c>
      <c r="HO73" s="41" t="s">
        <v>52</v>
      </c>
      <c r="HP73" s="54"/>
      <c r="HQ73" s="55"/>
      <c r="HW73" s="52" t="s">
        <v>0</v>
      </c>
      <c r="HX73" s="90" t="s">
        <v>54</v>
      </c>
      <c r="HY73" s="54"/>
      <c r="HZ73" s="55"/>
      <c r="IF73" s="52"/>
      <c r="IG73" s="90"/>
      <c r="IH73" s="54"/>
      <c r="II73" s="55"/>
      <c r="IO73" s="52"/>
      <c r="IP73" s="90"/>
      <c r="IQ73" s="54"/>
      <c r="IR73" s="55"/>
    </row>
    <row r="74" spans="5:252" x14ac:dyDescent="0.25">
      <c r="F74" t="s">
        <v>71</v>
      </c>
      <c r="G74" s="7">
        <f>G75-G78</f>
        <v>324.33333333333394</v>
      </c>
      <c r="H74" s="1">
        <f>H75-H78</f>
        <v>4827.4181818181823</v>
      </c>
      <c r="I74" s="1">
        <f>I75-I78</f>
        <v>1053.0333333333333</v>
      </c>
      <c r="O74" t="s">
        <v>71</v>
      </c>
      <c r="P74" s="7">
        <f>P75-P78</f>
        <v>1577</v>
      </c>
      <c r="Q74" s="1">
        <f>Q75-Q78</f>
        <v>12301</v>
      </c>
      <c r="R74" s="1">
        <f>R75-R78</f>
        <v>2156.6666666666665</v>
      </c>
      <c r="X74" s="56" t="s">
        <v>1</v>
      </c>
      <c r="Y74" s="41" t="s">
        <v>52</v>
      </c>
      <c r="Z74" s="54"/>
      <c r="AA74" s="55"/>
      <c r="AG74" s="56" t="s">
        <v>1</v>
      </c>
      <c r="AH74" s="90" t="s">
        <v>54</v>
      </c>
      <c r="AI74" s="54"/>
      <c r="AJ74" s="55"/>
      <c r="AP74" t="s">
        <v>71</v>
      </c>
      <c r="AQ74" s="7">
        <f>AQ75-AQ78</f>
        <v>475.33333333333394</v>
      </c>
      <c r="AR74" s="1">
        <f>AR75-AR78</f>
        <v>4827.4181818181823</v>
      </c>
      <c r="AS74" s="1">
        <f>AS75-AS78</f>
        <v>1053.0333333333333</v>
      </c>
      <c r="AY74" t="s">
        <v>71</v>
      </c>
      <c r="AZ74" s="7">
        <f>AZ75-AZ78</f>
        <v>475.33333333333212</v>
      </c>
      <c r="BA74" s="1">
        <f>BA75-BA78</f>
        <v>12301</v>
      </c>
      <c r="BB74" s="1">
        <f>BB75-BB78</f>
        <v>2156.6666666666665</v>
      </c>
      <c r="BH74" s="56" t="s">
        <v>1</v>
      </c>
      <c r="BI74" s="41" t="s">
        <v>52</v>
      </c>
      <c r="BJ74" s="54"/>
      <c r="BK74" s="55"/>
      <c r="BQ74" s="56" t="s">
        <v>1</v>
      </c>
      <c r="BR74" s="90" t="s">
        <v>54</v>
      </c>
      <c r="BS74" s="54"/>
      <c r="BT74" s="55"/>
      <c r="BZ74" s="56"/>
      <c r="CA74" s="90"/>
      <c r="CB74" s="54"/>
      <c r="CC74" s="55"/>
      <c r="CI74" t="s">
        <v>71</v>
      </c>
      <c r="CJ74" s="7">
        <f>CJ75-CJ78</f>
        <v>324.33333333333394</v>
      </c>
      <c r="CK74" s="1">
        <f>CK75-CK78</f>
        <v>4827.4181818181823</v>
      </c>
      <c r="CL74" s="1">
        <f>CL75-CL78</f>
        <v>1053.0333333333333</v>
      </c>
      <c r="CR74" t="s">
        <v>71</v>
      </c>
      <c r="CS74" s="7">
        <f>CS75-CS78</f>
        <v>0</v>
      </c>
      <c r="CT74" s="1">
        <f>CT75-CT78</f>
        <v>0</v>
      </c>
      <c r="CU74" s="1">
        <f>CU75-CU78</f>
        <v>0</v>
      </c>
      <c r="DA74" s="56" t="s">
        <v>1</v>
      </c>
      <c r="DB74" s="41" t="s">
        <v>52</v>
      </c>
      <c r="DC74" s="54"/>
      <c r="DD74" s="55"/>
      <c r="DJ74" s="56" t="s">
        <v>1</v>
      </c>
      <c r="DK74" s="90" t="s">
        <v>54</v>
      </c>
      <c r="DL74" s="54"/>
      <c r="DM74" s="55"/>
      <c r="DS74" t="s">
        <v>71</v>
      </c>
      <c r="DT74" s="7">
        <f>DT75-DT78</f>
        <v>324.33333333333394</v>
      </c>
      <c r="DU74" s="1">
        <f>DU75-DU78</f>
        <v>4827.4181818181823</v>
      </c>
      <c r="DV74" s="1">
        <f>DV75-DV78</f>
        <v>1053.0333333333333</v>
      </c>
      <c r="EB74" t="s">
        <v>71</v>
      </c>
      <c r="EC74" s="7">
        <f>EC75-EC78</f>
        <v>108.11111111110949</v>
      </c>
      <c r="ED74" s="1">
        <f>ED75-ED78</f>
        <v>12301</v>
      </c>
      <c r="EE74" s="1">
        <f>EE75-EE78</f>
        <v>2156.6666666666665</v>
      </c>
      <c r="EK74" s="56" t="s">
        <v>1</v>
      </c>
      <c r="EL74" s="41" t="s">
        <v>52</v>
      </c>
      <c r="EM74" s="54"/>
      <c r="EN74" s="55"/>
      <c r="ET74" s="56" t="s">
        <v>1</v>
      </c>
      <c r="EU74" s="90" t="s">
        <v>54</v>
      </c>
      <c r="EV74" s="54"/>
      <c r="EW74" s="55"/>
      <c r="FC74" s="56"/>
      <c r="FD74" s="90"/>
      <c r="FE74" s="54"/>
      <c r="FF74" s="55"/>
      <c r="FL74" t="s">
        <v>71</v>
      </c>
      <c r="FM74" s="7">
        <f>FM75-FM78</f>
        <v>324.33333333333394</v>
      </c>
      <c r="FN74" s="1">
        <f>FN75-FN78</f>
        <v>4827.4181818181823</v>
      </c>
      <c r="FO74" s="1">
        <f>FO75-FO78</f>
        <v>1053.0333333333333</v>
      </c>
      <c r="FU74" t="s">
        <v>71</v>
      </c>
      <c r="FV74" s="7">
        <f>FV75-FV78</f>
        <v>1009.6666666666661</v>
      </c>
      <c r="FW74" s="1">
        <f>FW75-FW78</f>
        <v>5518.8571428571449</v>
      </c>
      <c r="FX74" s="1">
        <f>FX75-FX78</f>
        <v>1530.8571428571429</v>
      </c>
      <c r="GD74" s="56" t="s">
        <v>1</v>
      </c>
      <c r="GE74" s="41" t="s">
        <v>52</v>
      </c>
      <c r="GF74" s="54"/>
      <c r="GG74" s="55"/>
      <c r="GM74" s="56" t="s">
        <v>1</v>
      </c>
      <c r="GN74" s="90" t="s">
        <v>54</v>
      </c>
      <c r="GO74" s="54"/>
      <c r="GP74" s="55"/>
      <c r="GV74" t="s">
        <v>71</v>
      </c>
      <c r="GW74" s="7">
        <f>GW75-GW78</f>
        <v>333.5</v>
      </c>
      <c r="GX74" s="1">
        <f>GX75-GX78</f>
        <v>4827.4181818181823</v>
      </c>
      <c r="GY74" s="1">
        <f>GY75-GY78</f>
        <v>1053.0333333333333</v>
      </c>
      <c r="HE74" t="s">
        <v>71</v>
      </c>
      <c r="HF74" s="7">
        <f>HF75-HF78</f>
        <v>333.5</v>
      </c>
      <c r="HG74" s="1">
        <f>HG75-HG78</f>
        <v>12301</v>
      </c>
      <c r="HH74" s="1">
        <f>HH75-HH78</f>
        <v>2156.6666666666665</v>
      </c>
      <c r="HN74" s="56" t="s">
        <v>1</v>
      </c>
      <c r="HO74" s="41" t="s">
        <v>52</v>
      </c>
      <c r="HP74" s="54"/>
      <c r="HQ74" s="55"/>
      <c r="HW74" s="56" t="s">
        <v>1</v>
      </c>
      <c r="HX74" s="90" t="s">
        <v>54</v>
      </c>
      <c r="HY74" s="54"/>
      <c r="HZ74" s="55"/>
      <c r="IF74" s="56"/>
      <c r="IG74" s="90"/>
      <c r="IH74" s="54"/>
      <c r="II74" s="55"/>
      <c r="IO74" s="56"/>
      <c r="IP74" s="90"/>
      <c r="IQ74" s="54"/>
      <c r="IR74" s="55"/>
    </row>
    <row r="75" spans="5:252" x14ac:dyDescent="0.25">
      <c r="F75" t="s">
        <v>50</v>
      </c>
      <c r="G75" s="7">
        <f>MAX(G12,G25,G38,G51)</f>
        <v>11567.833333333334</v>
      </c>
      <c r="H75" s="1">
        <f>MAX(H12,H25,H38,H51)</f>
        <v>73808.600000000006</v>
      </c>
      <c r="I75" s="1">
        <f>MAX(I12,I25,I38,I51)</f>
        <v>1126.8333333333333</v>
      </c>
      <c r="O75" t="s">
        <v>50</v>
      </c>
      <c r="P75" s="7">
        <f>MAX(P12,P25,P38,P51)</f>
        <v>12271.5</v>
      </c>
      <c r="Q75" s="1">
        <f>MAX(Q12,Q25,Q38,Q51)</f>
        <v>80562</v>
      </c>
      <c r="R75" s="1">
        <f>MAX(R12,R25,R38,R51)</f>
        <v>2190.6666666666665</v>
      </c>
      <c r="X75" s="57"/>
      <c r="Y75" s="54"/>
      <c r="Z75" s="54"/>
      <c r="AA75" s="55"/>
      <c r="AG75" s="57"/>
      <c r="AH75" s="54"/>
      <c r="AI75" s="54"/>
      <c r="AJ75" s="55"/>
      <c r="AP75" t="s">
        <v>50</v>
      </c>
      <c r="AQ75" s="7">
        <f>MAX(AQ12,AQ25,AQ38,AQ51)</f>
        <v>11642.5</v>
      </c>
      <c r="AR75" s="1">
        <f>MAX(AR12,AR25,AR38,AR51)</f>
        <v>73808.600000000006</v>
      </c>
      <c r="AS75" s="1">
        <f>MAX(AS12,AS25,AS38,AS51)</f>
        <v>1126.8333333333333</v>
      </c>
      <c r="AY75" t="s">
        <v>50</v>
      </c>
      <c r="AZ75" s="7">
        <f>MAX(AZ12,AZ25,AZ38,AZ51)</f>
        <v>11687.678787878787</v>
      </c>
      <c r="BA75" s="1">
        <f>MAX(BA12,BA25,BA38,BA51)</f>
        <v>80562</v>
      </c>
      <c r="BB75" s="1">
        <f>MAX(BB12,BB25,BB38,BB51)</f>
        <v>2190.6666666666665</v>
      </c>
      <c r="BH75" s="57"/>
      <c r="BI75" s="54"/>
      <c r="BJ75" s="54"/>
      <c r="BK75" s="55"/>
      <c r="BQ75" s="57"/>
      <c r="BR75" s="54"/>
      <c r="BS75" s="54"/>
      <c r="BT75" s="55"/>
      <c r="BZ75" s="57"/>
      <c r="CA75" s="54"/>
      <c r="CB75" s="54"/>
      <c r="CC75" s="55"/>
      <c r="CI75" t="s">
        <v>50</v>
      </c>
      <c r="CJ75" s="7">
        <f>MAX(CJ12,CJ25,CJ38,CJ51)</f>
        <v>11567.833333333334</v>
      </c>
      <c r="CK75" s="1">
        <f>MAX(CK12,CK25,CK38,CK51)</f>
        <v>73808.600000000006</v>
      </c>
      <c r="CL75" s="1">
        <f>MAX(CL12,CL25,CL38,CL51)</f>
        <v>1126.8333333333333</v>
      </c>
      <c r="CR75" t="s">
        <v>50</v>
      </c>
      <c r="CS75" s="7">
        <f>MAX(CS12,CS25,CS38,CS51)</f>
        <v>0</v>
      </c>
      <c r="CT75" s="1">
        <f>MAX(CT12,CT25,CT38,CT51)</f>
        <v>0</v>
      </c>
      <c r="CU75" s="1">
        <f>MAX(CU12,CU25,CU38,CU51)</f>
        <v>0</v>
      </c>
      <c r="DA75" s="57"/>
      <c r="DB75" s="54"/>
      <c r="DC75" s="54"/>
      <c r="DD75" s="55"/>
      <c r="DJ75" s="57"/>
      <c r="DK75" s="54"/>
      <c r="DL75" s="54"/>
      <c r="DM75" s="55"/>
      <c r="DS75" t="s">
        <v>50</v>
      </c>
      <c r="DT75" s="7">
        <f>MAX(DT12,DT25,DT38,DT51)</f>
        <v>11567.833333333334</v>
      </c>
      <c r="DU75" s="1">
        <f>MAX(DU12,DU25,DU38,DU51)</f>
        <v>73808.600000000006</v>
      </c>
      <c r="DV75" s="1">
        <f>MAX(DV12,DV25,DV38,DV51)</f>
        <v>1126.8333333333333</v>
      </c>
      <c r="EB75" t="s">
        <v>50</v>
      </c>
      <c r="EC75" s="7">
        <f>MAX(EC12,EC25,EC38,EC51)</f>
        <v>11493.071717171717</v>
      </c>
      <c r="ED75" s="1">
        <f>MAX(ED12,ED25,ED38,ED51)</f>
        <v>80562</v>
      </c>
      <c r="EE75" s="1">
        <f>MAX(EE12,EE25,EE38,EE51)</f>
        <v>2190.6666666666665</v>
      </c>
      <c r="EK75" s="57"/>
      <c r="EL75" s="54"/>
      <c r="EM75" s="54"/>
      <c r="EN75" s="55"/>
      <c r="ET75" s="57"/>
      <c r="EU75" s="54"/>
      <c r="EV75" s="54"/>
      <c r="EW75" s="55"/>
      <c r="FC75" s="57"/>
      <c r="FD75" s="54"/>
      <c r="FE75" s="54"/>
      <c r="FF75" s="55"/>
      <c r="FL75" t="s">
        <v>50</v>
      </c>
      <c r="FM75" s="7">
        <f>MAX(FM12,FM25,FM38,FM51)</f>
        <v>11567.833333333334</v>
      </c>
      <c r="FN75" s="1">
        <f>MAX(FN12,FN25,FN38,FN51)</f>
        <v>73808.600000000006</v>
      </c>
      <c r="FO75" s="1">
        <f>MAX(FO12,FO25,FO38,FO51)</f>
        <v>1126.8333333333333</v>
      </c>
      <c r="FU75" t="s">
        <v>50</v>
      </c>
      <c r="FV75" s="7">
        <f>MAX(FV12,FV25,FV38,FV51)</f>
        <v>12271.5</v>
      </c>
      <c r="FW75" s="1">
        <f>MAX(FW12,FW25,FW38,FW51)</f>
        <v>71397</v>
      </c>
      <c r="FX75" s="1">
        <f>MAX(FX12,FX25,FX38,FX51)</f>
        <v>1564.8571428571429</v>
      </c>
      <c r="GD75" s="57"/>
      <c r="GE75" s="54"/>
      <c r="GF75" s="54"/>
      <c r="GG75" s="55"/>
      <c r="GM75" s="57"/>
      <c r="GN75" s="54"/>
      <c r="GO75" s="54"/>
      <c r="GP75" s="55"/>
      <c r="GV75" t="s">
        <v>50</v>
      </c>
      <c r="GW75" s="7">
        <f>MAX(GW12,GW25,GW38,GW51)</f>
        <v>11710.904761904763</v>
      </c>
      <c r="GX75" s="1">
        <f>MAX(GX12,GX25,GX38,GX51)</f>
        <v>73808.600000000006</v>
      </c>
      <c r="GY75" s="1">
        <f>MAX(GY12,GY25,GY38,GY51)</f>
        <v>1126.8333333333333</v>
      </c>
      <c r="HE75" t="s">
        <v>50</v>
      </c>
      <c r="HF75" s="7">
        <f>MAX(HF12,HF25,HF38,HF51)</f>
        <v>11687.678787878787</v>
      </c>
      <c r="HG75" s="1">
        <f>MAX(HG12,HG25,HG38,HG51)</f>
        <v>80562</v>
      </c>
      <c r="HH75" s="1">
        <f>MAX(HH12,HH25,HH38,HH51)</f>
        <v>2190.6666666666665</v>
      </c>
      <c r="HN75" s="57"/>
      <c r="HO75" s="54"/>
      <c r="HP75" s="54"/>
      <c r="HQ75" s="55"/>
      <c r="HW75" s="57"/>
      <c r="HX75" s="54"/>
      <c r="HY75" s="54"/>
      <c r="HZ75" s="55"/>
      <c r="IF75" s="57"/>
      <c r="IG75" s="54"/>
      <c r="IH75" s="54"/>
      <c r="II75" s="55"/>
      <c r="IO75" s="57"/>
      <c r="IP75" s="54"/>
      <c r="IQ75" s="54"/>
      <c r="IR75" s="55"/>
    </row>
    <row r="76" spans="5:252" x14ac:dyDescent="0.25">
      <c r="F76" t="s">
        <v>70</v>
      </c>
      <c r="G76" s="7">
        <f>MEDIAN(G12,G25,G38,G51)</f>
        <v>11455.69090909091</v>
      </c>
      <c r="H76" s="1">
        <f>AVERAGE(H12,H25,H38,H51)</f>
        <v>70583.437121212133</v>
      </c>
      <c r="I76" s="1">
        <f>AVERAGE(I12,I25,I38,I51)</f>
        <v>835.9265151515151</v>
      </c>
      <c r="O76" t="s">
        <v>70</v>
      </c>
      <c r="P76" s="7">
        <f>MEDIAN(P12,P25,P38,P51)</f>
        <v>11365.333333333332</v>
      </c>
      <c r="Q76" s="1">
        <f>AVERAGE(Q12,Q25,Q38,Q51)</f>
        <v>72817</v>
      </c>
      <c r="R76" s="1">
        <f>AVERAGE(R12,R25,R38,R51)</f>
        <v>598.04166666666663</v>
      </c>
      <c r="X76" s="58"/>
      <c r="Y76" s="5" t="s">
        <v>6</v>
      </c>
      <c r="Z76" s="5" t="s">
        <v>7</v>
      </c>
      <c r="AA76" s="59" t="s">
        <v>2</v>
      </c>
      <c r="AG76" s="58"/>
      <c r="AH76" s="5" t="s">
        <v>6</v>
      </c>
      <c r="AI76" s="5" t="s">
        <v>7</v>
      </c>
      <c r="AJ76" s="59" t="s">
        <v>2</v>
      </c>
      <c r="AP76" t="s">
        <v>70</v>
      </c>
      <c r="AQ76" s="7">
        <f>MEDIAN(AQ12,AQ25,AQ38,AQ51)</f>
        <v>11446.75606060606</v>
      </c>
      <c r="AR76" s="1">
        <f>AVERAGE(AR12,AR25,AR38,AR51)</f>
        <v>70583.437121212133</v>
      </c>
      <c r="AS76" s="1">
        <f>AVERAGE(AS12,AS25,AS38,AS51)</f>
        <v>835.9265151515151</v>
      </c>
      <c r="AY76" t="s">
        <v>70</v>
      </c>
      <c r="AZ76" s="7">
        <f>MEDIAN(AZ12,AZ25,AZ38,AZ51)</f>
        <v>11408.089393939394</v>
      </c>
      <c r="BA76" s="1">
        <f>AVERAGE(BA12,BA25,BA38,BA51)</f>
        <v>72817</v>
      </c>
      <c r="BB76" s="1">
        <f>AVERAGE(BB12,BB25,BB38,BB51)</f>
        <v>598.04166666666663</v>
      </c>
      <c r="BH76" s="58"/>
      <c r="BI76" s="5" t="s">
        <v>6</v>
      </c>
      <c r="BJ76" s="5" t="s">
        <v>7</v>
      </c>
      <c r="BK76" s="59" t="s">
        <v>2</v>
      </c>
      <c r="BQ76" s="58"/>
      <c r="BR76" s="5" t="s">
        <v>6</v>
      </c>
      <c r="BS76" s="5" t="s">
        <v>7</v>
      </c>
      <c r="BT76" s="59" t="s">
        <v>2</v>
      </c>
      <c r="BZ76" s="58"/>
      <c r="CA76" s="5"/>
      <c r="CB76" s="5"/>
      <c r="CC76" s="59"/>
      <c r="CI76" t="s">
        <v>70</v>
      </c>
      <c r="CJ76" s="7">
        <f>MEDIAN(CJ12,CJ25,CJ38,CJ51)</f>
        <v>11455.69090909091</v>
      </c>
      <c r="CK76" s="1">
        <f>AVERAGE(CK12,CK25,CK38,CK51)</f>
        <v>70583.437121212133</v>
      </c>
      <c r="CL76" s="1">
        <f>AVERAGE(CL12,CL25,CL38,CL51)</f>
        <v>835.9265151515151</v>
      </c>
      <c r="CR76" t="s">
        <v>70</v>
      </c>
      <c r="CS76" s="7">
        <f>MEDIAN(CS75,CS78)</f>
        <v>0</v>
      </c>
      <c r="CT76" s="1">
        <f>MEDIAN(CT75,CT78)</f>
        <v>0</v>
      </c>
      <c r="CU76" s="1">
        <f>MEDIAN(CU75,CU78)</f>
        <v>0</v>
      </c>
      <c r="DA76" s="58"/>
      <c r="DB76" s="5" t="s">
        <v>6</v>
      </c>
      <c r="DC76" s="5" t="s">
        <v>7</v>
      </c>
      <c r="DD76" s="59" t="s">
        <v>2</v>
      </c>
      <c r="DJ76" s="58"/>
      <c r="DK76" s="5" t="s">
        <v>6</v>
      </c>
      <c r="DL76" s="5" t="s">
        <v>7</v>
      </c>
      <c r="DM76" s="59" t="s">
        <v>2</v>
      </c>
      <c r="DS76" t="s">
        <v>70</v>
      </c>
      <c r="DT76" s="7">
        <f>MEDIAN(DT12,DT25,DT38,DT51)</f>
        <v>11455.69090909091</v>
      </c>
      <c r="DU76" s="1">
        <f>AVERAGE(DU12,DU25,DU38,DU51)</f>
        <v>70583.437121212133</v>
      </c>
      <c r="DV76" s="1">
        <f>AVERAGE(DV12,DV25,DV38,DV51)</f>
        <v>835.9265151515151</v>
      </c>
      <c r="EB76" t="s">
        <v>70</v>
      </c>
      <c r="EC76" s="7">
        <f>MEDIAN(EC12,EC25,EC38,EC51)</f>
        <v>11422.341414141414</v>
      </c>
      <c r="ED76" s="1">
        <f>AVERAGE(ED12,ED25,ED38,ED51)</f>
        <v>72817</v>
      </c>
      <c r="EE76" s="1">
        <f>AVERAGE(EE12,EE25,EE38,EE51)</f>
        <v>598.04166666666663</v>
      </c>
      <c r="EK76" s="58"/>
      <c r="EL76" s="5" t="s">
        <v>6</v>
      </c>
      <c r="EM76" s="5" t="s">
        <v>7</v>
      </c>
      <c r="EN76" s="59" t="s">
        <v>2</v>
      </c>
      <c r="ET76" s="58"/>
      <c r="EU76" s="5" t="s">
        <v>6</v>
      </c>
      <c r="EV76" s="5" t="s">
        <v>7</v>
      </c>
      <c r="EW76" s="59" t="s">
        <v>2</v>
      </c>
      <c r="FC76" s="58"/>
      <c r="FD76" s="5"/>
      <c r="FE76" s="5"/>
      <c r="FF76" s="59"/>
      <c r="FL76" t="s">
        <v>70</v>
      </c>
      <c r="FM76" s="7">
        <f>MEDIAN(FM12,FM25,FM38,FM51)</f>
        <v>11455.69090909091</v>
      </c>
      <c r="FN76" s="1">
        <f>AVERAGE(FN12,FN25,FN38,FN51)</f>
        <v>70583.437121212133</v>
      </c>
      <c r="FO76" s="1">
        <f>AVERAGE(FO12,FO25,FO38,FO51)</f>
        <v>835.9265151515151</v>
      </c>
      <c r="FU76" t="s">
        <v>70</v>
      </c>
      <c r="FV76" s="7">
        <f>MEDIAN(FV12,FV25,FV38,FV51)</f>
        <v>11502.142857142857</v>
      </c>
      <c r="FW76" s="1">
        <f>AVERAGE(FW12,FW25,FW38,FW51)</f>
        <v>68430.994047619039</v>
      </c>
      <c r="FX76" s="1">
        <f>AVERAGE(FX12,FX25,FX38,FX51)</f>
        <v>609.17261904761904</v>
      </c>
      <c r="GD76" s="58"/>
      <c r="GE76" s="5" t="s">
        <v>6</v>
      </c>
      <c r="GF76" s="5" t="s">
        <v>7</v>
      </c>
      <c r="GG76" s="59" t="s">
        <v>2</v>
      </c>
      <c r="GM76" s="58"/>
      <c r="GN76" s="5" t="s">
        <v>6</v>
      </c>
      <c r="GO76" s="5" t="s">
        <v>7</v>
      </c>
      <c r="GP76" s="59" t="s">
        <v>2</v>
      </c>
      <c r="GV76" t="s">
        <v>70</v>
      </c>
      <c r="GW76" s="7">
        <f>MEDIAN(GW12,GW25,GW38,GW51)</f>
        <v>11622.791774891775</v>
      </c>
      <c r="GX76" s="1">
        <f>AVERAGE(GX12,GX25,GX38,GX51)</f>
        <v>70583.437121212133</v>
      </c>
      <c r="GY76" s="1">
        <f>AVERAGE(GY12,GY25,GY38,GY51)</f>
        <v>835.9265151515151</v>
      </c>
      <c r="HE76" t="s">
        <v>70</v>
      </c>
      <c r="HF76" s="7">
        <f>MEDIAN(HF12,HF25,HF38,HF51)</f>
        <v>11442.291774891775</v>
      </c>
      <c r="HG76" s="1">
        <f>AVERAGE(HG12,HG25,HG38,HG51)</f>
        <v>72817</v>
      </c>
      <c r="HH76" s="1">
        <f>AVERAGE(HH12,HH25,HH38,HH51)</f>
        <v>598.04166666666663</v>
      </c>
      <c r="HN76" s="58"/>
      <c r="HO76" s="5" t="s">
        <v>6</v>
      </c>
      <c r="HP76" s="5" t="s">
        <v>7</v>
      </c>
      <c r="HQ76" s="59" t="s">
        <v>2</v>
      </c>
      <c r="HW76" s="58"/>
      <c r="HX76" s="5" t="s">
        <v>6</v>
      </c>
      <c r="HY76" s="5" t="s">
        <v>7</v>
      </c>
      <c r="HZ76" s="59" t="s">
        <v>2</v>
      </c>
      <c r="IF76" s="58"/>
      <c r="IG76" s="5"/>
      <c r="IH76" s="5"/>
      <c r="II76" s="59"/>
      <c r="IO76" s="58"/>
      <c r="IP76" s="5"/>
      <c r="IQ76" s="5"/>
      <c r="IR76" s="59"/>
    </row>
    <row r="77" spans="5:252" ht="15.75" thickBot="1" x14ac:dyDescent="0.3">
      <c r="F77" t="s">
        <v>8</v>
      </c>
      <c r="G77" s="7">
        <f>AVERAGE(G12,G25,G38,G51)</f>
        <v>11430.678787878787</v>
      </c>
      <c r="H77" s="1">
        <f t="shared" ref="H77:I77" si="58">AVERAGE(H12,H25,H38,H51)</f>
        <v>70583.437121212133</v>
      </c>
      <c r="I77" s="1">
        <f t="shared" si="58"/>
        <v>835.9265151515151</v>
      </c>
      <c r="O77" t="s">
        <v>8</v>
      </c>
      <c r="P77" s="7">
        <f>AVERAGE(P12,P25,P38,P51)</f>
        <v>11424.166666666666</v>
      </c>
      <c r="Q77" s="1">
        <f t="shared" ref="Q77:R77" si="59">AVERAGE(Q12,Q25,Q38,Q51)</f>
        <v>72817</v>
      </c>
      <c r="R77" s="1">
        <f t="shared" si="59"/>
        <v>598.04166666666663</v>
      </c>
      <c r="X77" s="85" t="s">
        <v>51</v>
      </c>
      <c r="Y77" s="86">
        <f>AVERAGE(Y12, Y25,Y38,Y51)</f>
        <v>11427.422727272728</v>
      </c>
      <c r="Z77" s="87">
        <f>AVERAGE(Z12, Z25,Z38,Z51)</f>
        <v>71700.218560606067</v>
      </c>
      <c r="AA77" s="88">
        <f>AVERAGE(AA12, AA25,AA38,AA51)</f>
        <v>716.98409090909081</v>
      </c>
      <c r="AG77" s="85" t="s">
        <v>8</v>
      </c>
      <c r="AH77" s="91">
        <f>AVERAGE(AH64,Y77)</f>
        <v>11427.422727272726</v>
      </c>
      <c r="AI77" s="87">
        <f>AVERAGE(AI64,Z77)</f>
        <v>71700.218560606067</v>
      </c>
      <c r="AJ77" s="88">
        <f>AVERAGE(AJ64,AA77)</f>
        <v>716.98409090909081</v>
      </c>
      <c r="AP77" t="s">
        <v>8</v>
      </c>
      <c r="AQ77" s="7">
        <f>AVERAGE(AQ12,AQ25,AQ38,AQ51)</f>
        <v>11425.794696969697</v>
      </c>
      <c r="AR77" s="1">
        <f t="shared" ref="AR77:AS77" si="60">AVERAGE(AR12,AR25,AR38,AR51)</f>
        <v>70583.437121212133</v>
      </c>
      <c r="AS77" s="1">
        <f t="shared" si="60"/>
        <v>835.9265151515151</v>
      </c>
      <c r="AY77" t="s">
        <v>8</v>
      </c>
      <c r="AZ77" s="7">
        <f>AVERAGE(AZ12,AZ25,AZ38,AZ51)</f>
        <v>11429.050757575758</v>
      </c>
      <c r="BA77" s="1">
        <f t="shared" ref="BA77:BB77" si="61">AVERAGE(BA12,BA25,BA38,BA51)</f>
        <v>72817</v>
      </c>
      <c r="BB77" s="1">
        <f t="shared" si="61"/>
        <v>598.04166666666663</v>
      </c>
      <c r="BH77" s="85" t="s">
        <v>35</v>
      </c>
      <c r="BI77" s="86">
        <f>AVERAGE(BI12, BI25,BI38,BI51)</f>
        <v>11427.422727272726</v>
      </c>
      <c r="BJ77" s="87">
        <f>AVERAGE(BJ12, BJ25,BJ38,BJ51)</f>
        <v>71700.218560606067</v>
      </c>
      <c r="BK77" s="88">
        <f>AVERAGE(BK12, BK25,BK38,BK51)</f>
        <v>716.98409090909081</v>
      </c>
      <c r="BQ77" s="85" t="s">
        <v>8</v>
      </c>
      <c r="BR77" s="91">
        <f>AVERAGE(BR64,BI77)</f>
        <v>11427.422727272726</v>
      </c>
      <c r="BS77" s="87">
        <f>AVERAGE(BS64,BJ77)</f>
        <v>71700.218560606067</v>
      </c>
      <c r="BT77" s="88">
        <f>AVERAGE(BT64,BK77)</f>
        <v>716.98409090909081</v>
      </c>
      <c r="BZ77" s="85"/>
      <c r="CA77" s="91"/>
      <c r="CB77" s="87"/>
      <c r="CC77" s="88"/>
      <c r="CI77" t="s">
        <v>8</v>
      </c>
      <c r="CJ77" s="7">
        <f>AVERAGE(CJ12,CJ25,CJ38,CJ51)</f>
        <v>11430.678787878787</v>
      </c>
      <c r="CK77" s="1">
        <f t="shared" ref="CK77:CL77" si="62">AVERAGE(CK12,CK25,CK38,CK51)</f>
        <v>70583.437121212133</v>
      </c>
      <c r="CL77" s="1">
        <f t="shared" si="62"/>
        <v>835.9265151515151</v>
      </c>
      <c r="CR77" t="s">
        <v>8</v>
      </c>
      <c r="CS77" s="7">
        <f>AVERAGE(CS75,CS78)</f>
        <v>0</v>
      </c>
      <c r="CT77" s="1">
        <f>AVERAGE(CT75,CT78)</f>
        <v>0</v>
      </c>
      <c r="CU77" s="1">
        <f>AVERAGE(CU75,CU78)</f>
        <v>0</v>
      </c>
      <c r="DA77" s="85" t="s">
        <v>51</v>
      </c>
      <c r="DB77" s="86">
        <f>AVERAGE(DB12, DB25,DB38,DB51)</f>
        <v>11430.678787878787</v>
      </c>
      <c r="DC77" s="87">
        <f>AVERAGE(DC12, DC25,DC38,DC51)</f>
        <v>70583.437121212133</v>
      </c>
      <c r="DD77" s="88">
        <f>AVERAGE(DD12, DD25,DD38,DD51)</f>
        <v>835.9265151515151</v>
      </c>
      <c r="DJ77" s="85" t="s">
        <v>8</v>
      </c>
      <c r="DK77" s="91">
        <f>AVERAGE(DK64,DB77)</f>
        <v>11430.678787878787</v>
      </c>
      <c r="DL77" s="87">
        <f>AVERAGE(DL64,DC77)</f>
        <v>70583.437121212133</v>
      </c>
      <c r="DM77" s="88">
        <f>AVERAGE(DM64,DD77)</f>
        <v>835.9265151515151</v>
      </c>
      <c r="DS77" t="s">
        <v>8</v>
      </c>
      <c r="DT77" s="7">
        <f>AVERAGE(DT12,DT25,DT38,DT51)</f>
        <v>11430.678787878787</v>
      </c>
      <c r="DU77" s="1">
        <f t="shared" ref="DU77:DV77" si="63">AVERAGE(DU12,DU25,DU38,DU51)</f>
        <v>70583.437121212133</v>
      </c>
      <c r="DV77" s="1">
        <f t="shared" si="63"/>
        <v>835.9265151515151</v>
      </c>
      <c r="EB77" t="s">
        <v>8</v>
      </c>
      <c r="EC77" s="7">
        <f>AVERAGE(EC12,EC25,EC38,EC51)</f>
        <v>11430.678787878789</v>
      </c>
      <c r="ED77" s="1">
        <f t="shared" ref="ED77:EE77" si="64">AVERAGE(ED12,ED25,ED38,ED51)</f>
        <v>72817</v>
      </c>
      <c r="EE77" s="1">
        <f t="shared" si="64"/>
        <v>598.04166666666663</v>
      </c>
      <c r="EK77" s="85" t="s">
        <v>35</v>
      </c>
      <c r="EL77" s="86">
        <f>AVERAGE(EL12, EL25,EL38,EL51)</f>
        <v>11430.678787878789</v>
      </c>
      <c r="EM77" s="87">
        <f>AVERAGE(EM12, EM25,EM38,EM51)</f>
        <v>71700.218560606067</v>
      </c>
      <c r="EN77" s="88">
        <f>AVERAGE(EN12, EN25,EN38,EN51)</f>
        <v>716.98409090909081</v>
      </c>
      <c r="ET77" s="85" t="s">
        <v>8</v>
      </c>
      <c r="EU77" s="91">
        <f>AVERAGE(EU64,EL77)</f>
        <v>11430.678787878787</v>
      </c>
      <c r="EV77" s="87">
        <f>AVERAGE(EV64,EM77)</f>
        <v>71700.218560606067</v>
      </c>
      <c r="EW77" s="88">
        <f>AVERAGE(EW64,EN77)</f>
        <v>716.98409090909081</v>
      </c>
      <c r="FC77" s="85"/>
      <c r="FD77" s="91"/>
      <c r="FE77" s="87"/>
      <c r="FF77" s="88"/>
      <c r="FL77" t="s">
        <v>8</v>
      </c>
      <c r="FM77" s="7">
        <f>AVERAGE(FM12,FM25,FM38,FM51)</f>
        <v>11430.678787878787</v>
      </c>
      <c r="FN77" s="1">
        <f t="shared" ref="FN77:FO77" si="65">AVERAGE(FN12,FN25,FN38,FN51)</f>
        <v>70583.437121212133</v>
      </c>
      <c r="FO77" s="1">
        <f t="shared" si="65"/>
        <v>835.9265151515151</v>
      </c>
      <c r="FU77" t="s">
        <v>8</v>
      </c>
      <c r="FV77" s="7">
        <f>AVERAGE(FV12,FV25,FV38,FV51)</f>
        <v>11634.404761904763</v>
      </c>
      <c r="FW77" s="1">
        <f t="shared" ref="FW77:FX77" si="66">AVERAGE(FW12,FW25,FW38,FW51)</f>
        <v>68430.994047619039</v>
      </c>
      <c r="FX77" s="1">
        <f t="shared" si="66"/>
        <v>609.17261904761904</v>
      </c>
      <c r="GD77" s="85" t="s">
        <v>51</v>
      </c>
      <c r="GE77" s="86">
        <f>AVERAGE(GE12, GE25,GE38,GE51)</f>
        <v>11532.541774891775</v>
      </c>
      <c r="GF77" s="87">
        <f>AVERAGE(GF12, GF25,GF38,GF51)</f>
        <v>69507.215584415593</v>
      </c>
      <c r="GG77" s="88">
        <f>AVERAGE(GG12, GG25,GG38,GG51)</f>
        <v>722.54956709956696</v>
      </c>
      <c r="GM77" s="85" t="s">
        <v>8</v>
      </c>
      <c r="GN77" s="91">
        <f>AVERAGE(GN64,GE77)</f>
        <v>11532.541774891775</v>
      </c>
      <c r="GO77" s="87">
        <f>AVERAGE(GO64,GF77)</f>
        <v>69507.215584415593</v>
      </c>
      <c r="GP77" s="88">
        <f>AVERAGE(GP64,GG77)</f>
        <v>722.54956709956696</v>
      </c>
      <c r="GV77" t="s">
        <v>8</v>
      </c>
      <c r="GW77" s="7">
        <f>AVERAGE(GW12,GW25,GW38,GW51)</f>
        <v>11583.473268398269</v>
      </c>
      <c r="GX77" s="1">
        <f t="shared" ref="GX77:GY77" si="67">AVERAGE(GX12,GX25,GX38,GX51)</f>
        <v>70583.437121212133</v>
      </c>
      <c r="GY77" s="1">
        <f t="shared" si="67"/>
        <v>835.9265151515151</v>
      </c>
      <c r="HE77" t="s">
        <v>8</v>
      </c>
      <c r="HF77" s="7">
        <f>AVERAGE(HF12,HF25,HF38,HF51)</f>
        <v>11481.610281385281</v>
      </c>
      <c r="HG77" s="1">
        <f t="shared" ref="HG77:HH77" si="68">AVERAGE(HG12,HG25,HG38,HG51)</f>
        <v>72817</v>
      </c>
      <c r="HH77" s="1">
        <f t="shared" si="68"/>
        <v>598.04166666666663</v>
      </c>
      <c r="HN77" s="85" t="s">
        <v>35</v>
      </c>
      <c r="HO77" s="86">
        <f>AVERAGE(HO12, HO25,HO38,HO51)</f>
        <v>11532.541774891775</v>
      </c>
      <c r="HP77" s="87">
        <f>AVERAGE(HP12, HP25,HP38,HP51)</f>
        <v>71700.218560606067</v>
      </c>
      <c r="HQ77" s="88">
        <f>AVERAGE(HQ12, HQ25,HQ38,HQ51)</f>
        <v>716.98409090909081</v>
      </c>
      <c r="HW77" s="85" t="s">
        <v>8</v>
      </c>
      <c r="HX77" s="91">
        <f>AVERAGE(HX64,HO77)</f>
        <v>11532.541774891775</v>
      </c>
      <c r="HY77" s="87">
        <f>AVERAGE(HY64,HP77)</f>
        <v>71700.218560606067</v>
      </c>
      <c r="HZ77" s="88">
        <f>AVERAGE(HZ64,HQ77)</f>
        <v>716.98409090909081</v>
      </c>
      <c r="IF77" s="85"/>
      <c r="IG77" s="91"/>
      <c r="IH77" s="87"/>
      <c r="II77" s="88"/>
      <c r="IO77" s="85"/>
      <c r="IP77" s="91"/>
      <c r="IQ77" s="87"/>
      <c r="IR77" s="88"/>
    </row>
    <row r="78" spans="5:252" x14ac:dyDescent="0.25">
      <c r="F78" t="s">
        <v>49</v>
      </c>
      <c r="G78" s="7">
        <f>MIN(G12,G25,G38,G51)</f>
        <v>11243.5</v>
      </c>
      <c r="H78" s="1">
        <f>MIN(H12,H25,H38,H51)</f>
        <v>68981.181818181823</v>
      </c>
      <c r="I78" s="1">
        <f>MIN(I12,I25,I38,I51)</f>
        <v>73.8</v>
      </c>
      <c r="O78" t="s">
        <v>49</v>
      </c>
      <c r="P78" s="7">
        <f>MIN(P12,P25,P38,P51)</f>
        <v>10694.5</v>
      </c>
      <c r="Q78" s="1">
        <f>MIN(Q12,Q25,Q38,Q51)</f>
        <v>68261</v>
      </c>
      <c r="R78" s="1">
        <f>MIN(R12,R25,R38,R51)</f>
        <v>34</v>
      </c>
      <c r="AP78" t="s">
        <v>49</v>
      </c>
      <c r="AQ78" s="7">
        <f>MIN(AQ12,AQ25,AQ38,AQ51)</f>
        <v>11167.166666666666</v>
      </c>
      <c r="AR78" s="1">
        <f>MIN(AR12,AR25,AR38,AR51)</f>
        <v>68981.181818181823</v>
      </c>
      <c r="AS78" s="1">
        <f>MIN(AS12,AS25,AS38,AS51)</f>
        <v>73.8</v>
      </c>
      <c r="AY78" t="s">
        <v>49</v>
      </c>
      <c r="AZ78" s="7">
        <f>MIN(AZ12,AZ25,AZ38,AZ51)</f>
        <v>11212.345454545455</v>
      </c>
      <c r="BA78" s="1">
        <f>MIN(BA12,BA25,BA38,BA51)</f>
        <v>68261</v>
      </c>
      <c r="BB78" s="1">
        <f>MIN(BB12,BB25,BB38,BB51)</f>
        <v>34</v>
      </c>
      <c r="CI78" t="s">
        <v>49</v>
      </c>
      <c r="CJ78" s="7">
        <f>MIN(CJ12,CJ25,CJ38,CJ51)</f>
        <v>11243.5</v>
      </c>
      <c r="CK78" s="1">
        <f>MIN(CK12,CK25,CK38,CK51)</f>
        <v>68981.181818181823</v>
      </c>
      <c r="CL78" s="1">
        <f>MIN(CL12,CL25,CL38,CL51)</f>
        <v>73.8</v>
      </c>
      <c r="CR78" t="s">
        <v>49</v>
      </c>
      <c r="CS78" s="7">
        <f>MIN(CS12,CS25,CS38,CS51)</f>
        <v>0</v>
      </c>
      <c r="CT78" s="1">
        <f>MIN(CT12,CT25,CT38,CT51)</f>
        <v>0</v>
      </c>
      <c r="CU78" s="1">
        <f>MIN(CU12,CU25,CU38,CU51)</f>
        <v>0</v>
      </c>
      <c r="DS78" t="s">
        <v>49</v>
      </c>
      <c r="DT78" s="7">
        <f>MIN(DT12,DT25,DT38,DT51)</f>
        <v>11243.5</v>
      </c>
      <c r="DU78" s="1">
        <f>MIN(DU12,DU25,DU38,DU51)</f>
        <v>68981.181818181823</v>
      </c>
      <c r="DV78" s="1">
        <f>MIN(DV12,DV25,DV38,DV51)</f>
        <v>73.8</v>
      </c>
      <c r="EB78" t="s">
        <v>49</v>
      </c>
      <c r="EC78" s="7">
        <f>MIN(EC12,EC25,EC38,EC51)</f>
        <v>11384.960606060607</v>
      </c>
      <c r="ED78" s="1">
        <f>MIN(ED12,ED25,ED38,ED51)</f>
        <v>68261</v>
      </c>
      <c r="EE78" s="1">
        <f>MIN(EE12,EE25,EE38,EE51)</f>
        <v>34</v>
      </c>
      <c r="FL78" t="s">
        <v>49</v>
      </c>
      <c r="FM78" s="7">
        <f>MIN(FM12,FM25,FM38,FM51)</f>
        <v>11243.5</v>
      </c>
      <c r="FN78" s="1">
        <f>MIN(FN12,FN25,FN38,FN51)</f>
        <v>68981.181818181823</v>
      </c>
      <c r="FO78" s="1">
        <f>MIN(FO12,FO25,FO38,FO51)</f>
        <v>73.8</v>
      </c>
      <c r="FU78" t="s">
        <v>49</v>
      </c>
      <c r="FV78" s="7">
        <f>MIN(FV12,FV25,FV38,FV51)</f>
        <v>11261.833333333334</v>
      </c>
      <c r="FW78" s="1">
        <f>MIN(FW12,FW25,FW38,FW51)</f>
        <v>65878.142857142855</v>
      </c>
      <c r="FX78" s="1">
        <f>MIN(FX12,FX25,FX38,FX51)</f>
        <v>34</v>
      </c>
      <c r="GV78" t="s">
        <v>49</v>
      </c>
      <c r="GW78" s="7">
        <f>MIN(GW12,GW25,GW38,GW51)</f>
        <v>11377.404761904763</v>
      </c>
      <c r="GX78" s="1">
        <f>MIN(GX12,GX25,GX38,GX51)</f>
        <v>68981.181818181823</v>
      </c>
      <c r="GY78" s="1">
        <f>MIN(GY12,GY25,GY38,GY51)</f>
        <v>73.8</v>
      </c>
      <c r="HE78" t="s">
        <v>49</v>
      </c>
      <c r="HF78" s="7">
        <f>MIN(HF12,HF25,HF38,HF51)</f>
        <v>11354.178787878787</v>
      </c>
      <c r="HG78" s="1">
        <f>MIN(HG12,HG25,HG38,HG51)</f>
        <v>68261</v>
      </c>
      <c r="HH78" s="1">
        <f>MIN(HH12,HH25,HH38,HH51)</f>
        <v>34</v>
      </c>
    </row>
    <row r="79" spans="5:252" x14ac:dyDescent="0.25">
      <c r="BI79" s="7"/>
      <c r="EL79" s="7"/>
      <c r="HO79" s="7"/>
    </row>
    <row r="82" spans="6:234" x14ac:dyDescent="0.25">
      <c r="AG82" t="s">
        <v>71</v>
      </c>
      <c r="AH82" s="7">
        <f>AH83-AH86</f>
        <v>1577</v>
      </c>
      <c r="AI82" s="1">
        <f>AI83-AI86</f>
        <v>12301</v>
      </c>
      <c r="AJ82" s="1">
        <f>AJ83-AJ86</f>
        <v>2156.6666666666665</v>
      </c>
      <c r="BQ82" t="s">
        <v>71</v>
      </c>
      <c r="BR82" s="7">
        <f>BR83-BR86</f>
        <v>520.5121212121212</v>
      </c>
      <c r="BS82" s="1">
        <f>BS83-BS86</f>
        <v>12301</v>
      </c>
      <c r="BT82" s="1">
        <f>BT83-BT86</f>
        <v>2156.6666666666665</v>
      </c>
      <c r="DJ82" t="s">
        <v>71</v>
      </c>
      <c r="DK82" s="7">
        <f>DK83-DK86</f>
        <v>11567.833333333334</v>
      </c>
      <c r="DL82" s="1">
        <f>DL83-DL86</f>
        <v>73808.600000000006</v>
      </c>
      <c r="DM82" s="1">
        <f>DM83-DM86</f>
        <v>1126.8333333333333</v>
      </c>
      <c r="ET82" t="s">
        <v>71</v>
      </c>
      <c r="EU82" s="7">
        <f>EU83-EU86</f>
        <v>324.33333333333394</v>
      </c>
      <c r="EV82" s="1">
        <f>EV83-EV86</f>
        <v>12301</v>
      </c>
      <c r="EW82" s="1">
        <f>EW83-EW86</f>
        <v>2156.6666666666665</v>
      </c>
      <c r="GM82" t="s">
        <v>71</v>
      </c>
      <c r="GN82" s="7">
        <f>GN83-GN86</f>
        <v>1028</v>
      </c>
      <c r="GO82" s="1">
        <f>GO83-GO86</f>
        <v>7930.4571428571508</v>
      </c>
      <c r="GP82" s="1">
        <f>GP83-GP86</f>
        <v>1530.8571428571429</v>
      </c>
      <c r="HW82" t="s">
        <v>71</v>
      </c>
      <c r="HX82" s="7">
        <f>HX83-HX86</f>
        <v>356.72597402597603</v>
      </c>
      <c r="HY82" s="1">
        <f>HY83-HY86</f>
        <v>12301</v>
      </c>
      <c r="HZ82" s="1">
        <f>HZ83-HZ86</f>
        <v>2156.6666666666665</v>
      </c>
    </row>
    <row r="83" spans="6:234" ht="15.75" thickBot="1" x14ac:dyDescent="0.3">
      <c r="AG83" t="s">
        <v>50</v>
      </c>
      <c r="AH83" s="7">
        <f>MAX(G75,P75,AH10,AH23,AH36,AH49)</f>
        <v>12271.5</v>
      </c>
      <c r="AI83" s="1">
        <f>MAX(H75,Q75,AI10,AI23,AI36,AI49)</f>
        <v>80562</v>
      </c>
      <c r="AJ83" s="1">
        <f>MAX(I75,R75,AJ10,AJ23,AJ36,AJ49)</f>
        <v>2190.6666666666665</v>
      </c>
      <c r="BQ83" t="s">
        <v>50</v>
      </c>
      <c r="BR83" s="7">
        <f>MAX(AQ75,AZ75,BR10,BR23,BR36,BR49)</f>
        <v>11687.678787878787</v>
      </c>
      <c r="BS83" s="1">
        <f>MAX(AR75,BA75,BS10,BS23,BS36,BS49)</f>
        <v>80562</v>
      </c>
      <c r="BT83" s="1">
        <f>MAX(AS75,BB75,BT10,BT23,BT36,BT49)</f>
        <v>2190.6666666666665</v>
      </c>
      <c r="DJ83" t="s">
        <v>50</v>
      </c>
      <c r="DK83" s="7">
        <f>MAX(CJ75,CS75,DK10,DK23,DK36,DK49)</f>
        <v>11567.833333333334</v>
      </c>
      <c r="DL83" s="1">
        <f>MAX(CK75,CT75,DL10,DL23,DL36,DL49)</f>
        <v>73808.600000000006</v>
      </c>
      <c r="DM83" s="1">
        <f>MAX(CL75,CU75,DM10,DM23,DM36,DM49)</f>
        <v>1126.8333333333333</v>
      </c>
      <c r="ET83" t="s">
        <v>50</v>
      </c>
      <c r="EU83" s="7">
        <f>MAX(DT75,EC75,EU10,EU23,EU36,EU49)</f>
        <v>11567.833333333334</v>
      </c>
      <c r="EV83" s="1">
        <f>MAX(DU75,ED75,EV10,EV23,EV36,EV49)</f>
        <v>80562</v>
      </c>
      <c r="EW83" s="1">
        <f>MAX(DV75,EE75,EW10,EW23,EW36,EW49)</f>
        <v>2190.6666666666665</v>
      </c>
      <c r="GM83" t="s">
        <v>50</v>
      </c>
      <c r="GN83" s="7">
        <f>MAX(FM75,FV75,GN10,GN23,GN36,GN49)</f>
        <v>12271.5</v>
      </c>
      <c r="GO83" s="1">
        <f>MAX(FN75,FW75,GO10,GO23,GO36,GO49)</f>
        <v>73808.600000000006</v>
      </c>
      <c r="GP83" s="1">
        <f>MAX(FO75,FX75,GP10,GP23,GP36,GP49)</f>
        <v>1564.8571428571429</v>
      </c>
      <c r="HW83" t="s">
        <v>50</v>
      </c>
      <c r="HX83" s="7">
        <f>MAX(GW75,HF75,HX10,HX23,HX36,HX49)</f>
        <v>11710.904761904763</v>
      </c>
      <c r="HY83" s="1">
        <f>MAX(GX75,HG75,HY10,HY23,HY36,HY49)</f>
        <v>80562</v>
      </c>
      <c r="HZ83" s="1">
        <f>MAX(GY75,HH75,HZ10,HZ23,HZ36,HZ49)</f>
        <v>2190.6666666666665</v>
      </c>
    </row>
    <row r="84" spans="6:234" x14ac:dyDescent="0.25">
      <c r="F84" s="134" t="s">
        <v>3</v>
      </c>
      <c r="G84" s="171" t="s">
        <v>4</v>
      </c>
      <c r="H84" s="136"/>
      <c r="I84" s="137"/>
      <c r="J84" s="186"/>
      <c r="K84" s="186"/>
      <c r="L84" s="186"/>
      <c r="M84" s="186"/>
      <c r="N84" s="186"/>
      <c r="AG84" t="s">
        <v>70</v>
      </c>
      <c r="AH84" s="7">
        <f>MEDIAN(G76,P76,AH11,AH24,AH37,AH50)</f>
        <v>11410.512121212121</v>
      </c>
      <c r="AI84" s="1">
        <f>MEDIAN(H76,Q76,AI11,AI24,AI37,AI50)</f>
        <v>71505.868560606061</v>
      </c>
      <c r="AJ84" s="1">
        <f>MEDIAN(I76,R76,AJ11,AJ24,AJ37,AJ50)</f>
        <v>603.22916666666663</v>
      </c>
      <c r="BQ84" t="s">
        <v>70</v>
      </c>
      <c r="BR84" s="7">
        <f>MEDIAN(AQ76,AZ76,BR11,BR24,BR37,BR50)</f>
        <v>11427.422727272726</v>
      </c>
      <c r="BS84" s="1">
        <f>MEDIAN(AR76,BA76,BS11,BS24,BS37,BS50)</f>
        <v>71505.868560606061</v>
      </c>
      <c r="BT84" s="1">
        <f>MEDIAN(AS76,BB76,BT11,BT24,BT37,BT50)</f>
        <v>603.22916666666663</v>
      </c>
      <c r="CI84" s="134" t="s">
        <v>3</v>
      </c>
      <c r="CJ84" s="171" t="s">
        <v>4</v>
      </c>
      <c r="CK84" s="136"/>
      <c r="CL84" s="137"/>
      <c r="CM84" s="186"/>
      <c r="CN84" s="186"/>
      <c r="CO84" s="186"/>
      <c r="CP84" s="186"/>
      <c r="CQ84" s="186"/>
      <c r="DJ84" t="s">
        <v>70</v>
      </c>
      <c r="DK84" s="7">
        <f>MEDIAN(CJ76,CS76,DK11,DK24,DK37,DK50)</f>
        <v>11423.936363636363</v>
      </c>
      <c r="DL84" s="1">
        <f>MEDIAN(CK76,CT76,DL11,DL24,DL37,DL50)</f>
        <v>69771.983333333337</v>
      </c>
      <c r="DM84" s="1">
        <f>MEDIAN(CL76,CU76,DM11,DM24,DM37,DM50)</f>
        <v>931.09962121212118</v>
      </c>
      <c r="ET84" t="s">
        <v>70</v>
      </c>
      <c r="EU84" s="7">
        <f>MEDIAN(DT76,EC76,EU11,EU24,EU37,EU50)</f>
        <v>11439.016161616162</v>
      </c>
      <c r="EV84" s="1">
        <f>MEDIAN(DU76,ED76,EV11,EV24,EV37,EV50)</f>
        <v>71505.868560606061</v>
      </c>
      <c r="EW84" s="1">
        <f>MEDIAN(DV76,EE76,EW11,EW24,EW37,EW50)</f>
        <v>603.22916666666663</v>
      </c>
      <c r="FL84" s="134" t="s">
        <v>3</v>
      </c>
      <c r="FM84" s="171" t="s">
        <v>4</v>
      </c>
      <c r="FN84" s="136"/>
      <c r="FO84" s="137"/>
      <c r="FP84" s="186"/>
      <c r="FQ84" s="186"/>
      <c r="FR84" s="186"/>
      <c r="FS84" s="186"/>
      <c r="FT84" s="186"/>
      <c r="GM84" t="s">
        <v>70</v>
      </c>
      <c r="GN84" s="7">
        <f>MEDIAN(FM76,FV76,GN11,GN24,GN37,GN50)</f>
        <v>11478.916883116883</v>
      </c>
      <c r="GO84" s="1">
        <f>MEDIAN(FN76,FW76,GO11,GO24,GO37,GO50)</f>
        <v>69512.935714285719</v>
      </c>
      <c r="GP84" s="1">
        <f>MEDIAN(FO76,FX76,GP11,GP24,GP37,GP50)</f>
        <v>714.25059523809523</v>
      </c>
      <c r="HW84" t="s">
        <v>70</v>
      </c>
      <c r="HX84" s="7">
        <f>MEDIAN(GW76,HF76,HX11,HX24,HX37,HX50)</f>
        <v>11532.541774891775</v>
      </c>
      <c r="HY84" s="1">
        <f>MEDIAN(GX76,HG76,HY11,HY24,HY37,HY50)</f>
        <v>71505.868560606061</v>
      </c>
      <c r="HZ84" s="1">
        <f>MEDIAN(GY76,HH76,HZ11,HZ24,HZ37,HZ50)</f>
        <v>603.22916666666663</v>
      </c>
    </row>
    <row r="85" spans="6:234" x14ac:dyDescent="0.25">
      <c r="F85" s="138" t="s">
        <v>9</v>
      </c>
      <c r="G85" s="172" t="s">
        <v>4</v>
      </c>
      <c r="H85" s="140"/>
      <c r="I85" s="141"/>
      <c r="J85" s="186"/>
      <c r="K85" s="186"/>
      <c r="L85" s="186"/>
      <c r="M85" s="186"/>
      <c r="N85" s="186"/>
      <c r="AG85" t="s">
        <v>8</v>
      </c>
      <c r="AH85" s="7">
        <f>AVERAGE(G77,P77,AH12,AH25,AH38,AH51)</f>
        <v>11427.422727272728</v>
      </c>
      <c r="AI85" s="1">
        <f t="shared" ref="AI85:AJ85" si="69">AVERAGE(H77,Q77,AI12,AI25,AI38,AI51)</f>
        <v>71700.218560606052</v>
      </c>
      <c r="AJ85" s="1">
        <f t="shared" si="69"/>
        <v>716.98409090909081</v>
      </c>
      <c r="BQ85" t="s">
        <v>8</v>
      </c>
      <c r="BR85" s="7">
        <f>AVERAGE(AQ77,AZ77,BR12,BR25,BR38,BR51)</f>
        <v>11427.422727272728</v>
      </c>
      <c r="BS85" s="1">
        <f t="shared" ref="BS85:BT85" si="70">AVERAGE(AR77,BA77,BS12,BS25,BS38,BS51)</f>
        <v>71700.218560606052</v>
      </c>
      <c r="BT85" s="1">
        <f t="shared" si="70"/>
        <v>716.98409090909081</v>
      </c>
      <c r="CI85" s="138" t="s">
        <v>9</v>
      </c>
      <c r="CJ85" s="172" t="s">
        <v>4</v>
      </c>
      <c r="CK85" s="140"/>
      <c r="CL85" s="141"/>
      <c r="CM85" s="186"/>
      <c r="CN85" s="186"/>
      <c r="CO85" s="186"/>
      <c r="CP85" s="186"/>
      <c r="CQ85" s="186"/>
      <c r="DJ85" t="s">
        <v>8</v>
      </c>
      <c r="DK85" s="7">
        <f>AVERAGE(CJ77,CS77,DK12,DK25,DK38,DK51)</f>
        <v>9525.5656565656554</v>
      </c>
      <c r="DL85" s="1">
        <f t="shared" ref="DL85" si="71">AVERAGE(CK77,CT77,DL12,DL25,DL38,DL51)</f>
        <v>58819.530934343442</v>
      </c>
      <c r="DM85" s="1">
        <f t="shared" ref="DM85" si="72">AVERAGE(CL77,CU77,DM12,DM25,DM38,DM51)</f>
        <v>696.60542929292933</v>
      </c>
      <c r="ET85" t="s">
        <v>8</v>
      </c>
      <c r="EU85" s="7">
        <f>AVERAGE(DT77,EC77,EU12,EU25,EU38,EU51)</f>
        <v>11430.678787878789</v>
      </c>
      <c r="EV85" s="1">
        <f t="shared" ref="EV85" si="73">AVERAGE(DU77,ED77,EV12,EV25,EV38,EV51)</f>
        <v>71700.218560606052</v>
      </c>
      <c r="EW85" s="1">
        <f t="shared" ref="EW85" si="74">AVERAGE(DV77,EE77,EW12,EW25,EW38,EW51)</f>
        <v>716.98409090909081</v>
      </c>
      <c r="FL85" s="138" t="s">
        <v>9</v>
      </c>
      <c r="FM85" s="172" t="s">
        <v>4</v>
      </c>
      <c r="FN85" s="140"/>
      <c r="FO85" s="141"/>
      <c r="FP85" s="186"/>
      <c r="FQ85" s="186"/>
      <c r="FR85" s="186"/>
      <c r="FS85" s="186"/>
      <c r="FT85" s="186"/>
      <c r="GM85" t="s">
        <v>8</v>
      </c>
      <c r="GN85" s="7">
        <f>AVERAGE(FM77,FV77,GN12,GN25,GN38,GN51)</f>
        <v>11532.541774891775</v>
      </c>
      <c r="GO85" s="1">
        <f t="shared" ref="GO85" si="75">AVERAGE(FN77,FW77,GO12,GO25,GO38,GO51)</f>
        <v>69507.215584415593</v>
      </c>
      <c r="GP85" s="1">
        <f t="shared" ref="GP85" si="76">AVERAGE(FO77,FX77,GP12,GP25,GP38,GP51)</f>
        <v>722.54956709956696</v>
      </c>
      <c r="HW85" t="s">
        <v>8</v>
      </c>
      <c r="HX85" s="7">
        <f>AVERAGE(GW77,HF77,HX12,HX25,HX38,HX51)</f>
        <v>11532.541774891775</v>
      </c>
      <c r="HY85" s="1">
        <f t="shared" ref="HY85" si="77">AVERAGE(GX77,HG77,HY12,HY25,HY38,HY51)</f>
        <v>71700.218560606052</v>
      </c>
      <c r="HZ85" s="1">
        <f t="shared" ref="HZ85" si="78">AVERAGE(GY77,HH77,HZ12,HZ25,HZ38,HZ51)</f>
        <v>716.98409090909081</v>
      </c>
    </row>
    <row r="86" spans="6:234" x14ac:dyDescent="0.25">
      <c r="F86" s="138" t="s">
        <v>0</v>
      </c>
      <c r="G86" s="172" t="s">
        <v>4</v>
      </c>
      <c r="H86" s="140"/>
      <c r="I86" s="141"/>
      <c r="J86" s="186"/>
      <c r="K86" s="186"/>
      <c r="L86" s="186"/>
      <c r="M86" s="186"/>
      <c r="N86" s="186"/>
      <c r="AG86" t="s">
        <v>49</v>
      </c>
      <c r="AH86" s="7">
        <f>MIN(G78,P78,AH13,AH26,AH39,AH52)</f>
        <v>10694.5</v>
      </c>
      <c r="AI86" s="1">
        <f>MIN(H78,Q78,AI13,AI26,AI39,AI52)</f>
        <v>68261</v>
      </c>
      <c r="AJ86" s="1">
        <f>MIN(I78,R78,AJ13,AJ26,AJ39,AJ52)</f>
        <v>34</v>
      </c>
      <c r="BQ86" t="s">
        <v>49</v>
      </c>
      <c r="BR86" s="7">
        <f>MIN(AQ78,AZ78,BR13,BR26,BR39,BR52)</f>
        <v>11167.166666666666</v>
      </c>
      <c r="BS86" s="1">
        <f>MIN(AR78,BA78,BS13,BS26,BS39,BS52)</f>
        <v>68261</v>
      </c>
      <c r="BT86" s="1">
        <f>MIN(AS78,BB78,BT13,BT26,BT39,BT52)</f>
        <v>34</v>
      </c>
      <c r="CI86" s="138" t="s">
        <v>0</v>
      </c>
      <c r="CJ86" s="172" t="s">
        <v>4</v>
      </c>
      <c r="CK86" s="140"/>
      <c r="CL86" s="141"/>
      <c r="CM86" s="186"/>
      <c r="CN86" s="186"/>
      <c r="CO86" s="186"/>
      <c r="CP86" s="186"/>
      <c r="CQ86" s="186"/>
      <c r="DJ86" t="s">
        <v>49</v>
      </c>
      <c r="DK86" s="7">
        <f>MIN(CJ78,CS78,DK13,DK26,DK39,DK52)</f>
        <v>0</v>
      </c>
      <c r="DL86" s="1">
        <f>MIN(CK78,CT78,DL13,DL26,DL39,DL52)</f>
        <v>0</v>
      </c>
      <c r="DM86" s="1">
        <f>MIN(CL78,CU78,DM13,DM26,DM39,DM52)</f>
        <v>0</v>
      </c>
      <c r="ET86" t="s">
        <v>49</v>
      </c>
      <c r="EU86" s="7">
        <f>MIN(DT78,EC78,EU13,EU26,EU39,EU52)</f>
        <v>11243.5</v>
      </c>
      <c r="EV86" s="1">
        <f>MIN(DU78,ED78,EV13,EV26,EV39,EV52)</f>
        <v>68261</v>
      </c>
      <c r="EW86" s="1">
        <f>MIN(DV78,EE78,EW13,EW26,EW39,EW52)</f>
        <v>34</v>
      </c>
      <c r="FL86" s="138" t="s">
        <v>0</v>
      </c>
      <c r="FM86" s="172" t="s">
        <v>4</v>
      </c>
      <c r="FN86" s="140"/>
      <c r="FO86" s="141"/>
      <c r="FP86" s="186"/>
      <c r="FQ86" s="186"/>
      <c r="FR86" s="186"/>
      <c r="FS86" s="186"/>
      <c r="FT86" s="186"/>
      <c r="GM86" t="s">
        <v>49</v>
      </c>
      <c r="GN86" s="7">
        <f>MIN(FM78,FV78,GN13,GN26,GN39,GN52)</f>
        <v>11243.5</v>
      </c>
      <c r="GO86" s="1">
        <f>MIN(FN78,FW78,GO13,GO26,GO39,GO52)</f>
        <v>65878.142857142855</v>
      </c>
      <c r="GP86" s="1">
        <f>MIN(FO78,FX78,GP13,GP26,GP39,GP52)</f>
        <v>34</v>
      </c>
      <c r="HW86" t="s">
        <v>49</v>
      </c>
      <c r="HX86" s="7">
        <f>MIN(GW78,HF78,HX13,HX26,HX39,HX52)</f>
        <v>11354.178787878787</v>
      </c>
      <c r="HY86" s="1">
        <f>MIN(GX78,HG78,HY13,HY26,HY39,HY52)</f>
        <v>68261</v>
      </c>
      <c r="HZ86" s="1">
        <f>MIN(GY78,HH78,HZ13,HZ26,HZ39,HZ52)</f>
        <v>34</v>
      </c>
    </row>
    <row r="87" spans="6:234" x14ac:dyDescent="0.25">
      <c r="F87" s="142" t="s">
        <v>1</v>
      </c>
      <c r="G87" s="173" t="s">
        <v>4</v>
      </c>
      <c r="H87" s="140"/>
      <c r="I87" s="141"/>
      <c r="J87" s="186"/>
      <c r="K87" s="186"/>
      <c r="L87" s="186"/>
      <c r="M87" s="186"/>
      <c r="N87" s="186"/>
      <c r="CI87" s="142" t="s">
        <v>1</v>
      </c>
      <c r="CJ87" s="173" t="s">
        <v>4</v>
      </c>
      <c r="CK87" s="140"/>
      <c r="CL87" s="141"/>
      <c r="CM87" s="186"/>
      <c r="CN87" s="186"/>
      <c r="CO87" s="186"/>
      <c r="CP87" s="186"/>
      <c r="CQ87" s="186"/>
      <c r="FL87" s="142" t="s">
        <v>1</v>
      </c>
      <c r="FM87" s="173" t="s">
        <v>4</v>
      </c>
      <c r="FN87" s="140"/>
      <c r="FO87" s="141"/>
      <c r="FP87" s="186"/>
      <c r="FQ87" s="186"/>
      <c r="FR87" s="186"/>
      <c r="FS87" s="186"/>
      <c r="FT87" s="186"/>
    </row>
    <row r="88" spans="6:234" x14ac:dyDescent="0.25">
      <c r="F88" s="144"/>
      <c r="G88" s="140"/>
      <c r="H88" s="140"/>
      <c r="I88" s="141"/>
      <c r="J88" s="186"/>
      <c r="K88" s="186"/>
      <c r="L88" s="186"/>
      <c r="M88" s="186"/>
      <c r="N88" s="186"/>
      <c r="CI88" s="144"/>
      <c r="CJ88" s="140"/>
      <c r="CK88" s="140"/>
      <c r="CL88" s="141"/>
      <c r="CM88" s="186"/>
      <c r="CN88" s="186"/>
      <c r="CO88" s="186"/>
      <c r="CP88" s="186"/>
      <c r="CQ88" s="186"/>
      <c r="FL88" s="144"/>
      <c r="FM88" s="140"/>
      <c r="FN88" s="140"/>
      <c r="FO88" s="141"/>
      <c r="FP88" s="186"/>
      <c r="FQ88" s="186"/>
      <c r="FR88" s="186"/>
      <c r="FS88" s="186"/>
      <c r="FT88" s="186"/>
    </row>
    <row r="89" spans="6:234" x14ac:dyDescent="0.25">
      <c r="F89" s="145"/>
      <c r="G89" s="146" t="s">
        <v>6</v>
      </c>
      <c r="H89" s="146" t="s">
        <v>7</v>
      </c>
      <c r="I89" s="147" t="s">
        <v>2</v>
      </c>
      <c r="J89" s="186"/>
      <c r="K89" s="186"/>
      <c r="L89" s="186"/>
      <c r="M89" s="186"/>
      <c r="N89" s="186"/>
      <c r="BR89" s="7">
        <f>BR91-BR94</f>
        <v>377.25151515151629</v>
      </c>
      <c r="BS89" s="1">
        <f t="shared" ref="BS89:BT89" si="79">BS91-BS94</f>
        <v>5632.5782828282827</v>
      </c>
      <c r="BT89" s="1">
        <f t="shared" si="79"/>
        <v>1399.1621212121213</v>
      </c>
      <c r="CI89" s="145"/>
      <c r="CJ89" s="146" t="s">
        <v>6</v>
      </c>
      <c r="CK89" s="146" t="s">
        <v>7</v>
      </c>
      <c r="CL89" s="147" t="s">
        <v>2</v>
      </c>
      <c r="CM89" s="186"/>
      <c r="CN89" s="186"/>
      <c r="CO89" s="186"/>
      <c r="CP89" s="186"/>
      <c r="CQ89" s="186"/>
      <c r="EU89" s="7">
        <f>EU91-EU94</f>
        <v>172.37441077440963</v>
      </c>
      <c r="EV89" s="1">
        <f t="shared" ref="EV89:EW89" si="80">EV91-EV94</f>
        <v>5632.5782828282827</v>
      </c>
      <c r="EW89" s="1">
        <f t="shared" si="80"/>
        <v>1399.1621212121213</v>
      </c>
      <c r="FL89" s="145"/>
      <c r="FM89" s="146" t="s">
        <v>6</v>
      </c>
      <c r="FN89" s="146" t="s">
        <v>7</v>
      </c>
      <c r="FO89" s="147" t="s">
        <v>2</v>
      </c>
      <c r="FP89" s="186"/>
      <c r="FQ89" s="186"/>
      <c r="FR89" s="186"/>
      <c r="FS89" s="186"/>
      <c r="FT89" s="186"/>
      <c r="HX89" s="7">
        <f>HX91-HX94</f>
        <v>282.5</v>
      </c>
      <c r="HY89" s="1">
        <f t="shared" ref="HY89:HZ89" si="81">HY91-HY94</f>
        <v>5632.5782828282827</v>
      </c>
      <c r="HZ89" s="1">
        <f t="shared" si="81"/>
        <v>1399.1621212121213</v>
      </c>
    </row>
    <row r="90" spans="6:234" ht="15.75" thickBot="1" x14ac:dyDescent="0.3">
      <c r="F90" s="148" t="s">
        <v>8</v>
      </c>
      <c r="G90" s="187" t="s">
        <v>84</v>
      </c>
      <c r="H90" s="188" t="s">
        <v>85</v>
      </c>
      <c r="I90" s="189" t="s">
        <v>86</v>
      </c>
      <c r="J90" s="186"/>
      <c r="K90" s="186"/>
      <c r="L90" s="186"/>
      <c r="M90" s="186"/>
      <c r="N90" s="186"/>
      <c r="AG90" t="s">
        <v>73</v>
      </c>
      <c r="AH90" s="7">
        <f t="shared" ref="AH90:AJ93" si="82">AVERAGE(G74,P74,AH9,AH22,AH35,AH48)</f>
        <v>754.50303030303076</v>
      </c>
      <c r="AI90" s="1">
        <f t="shared" si="82"/>
        <v>5632.5782828282827</v>
      </c>
      <c r="AJ90" s="1">
        <f t="shared" si="82"/>
        <v>1399.1621212121211</v>
      </c>
      <c r="BQ90" t="s">
        <v>73</v>
      </c>
      <c r="BR90" s="7">
        <f t="shared" ref="BR90:BT93" si="83">AVERAGE(AQ74,AZ74,BR9,BR22,BR35,BR48)</f>
        <v>377.25151515151538</v>
      </c>
      <c r="BS90" s="1">
        <f t="shared" si="83"/>
        <v>5632.5782828282827</v>
      </c>
      <c r="BT90" s="1">
        <f t="shared" si="83"/>
        <v>1399.1621212121211</v>
      </c>
      <c r="CI90" s="148" t="s">
        <v>8</v>
      </c>
      <c r="CJ90" s="187" t="s">
        <v>84</v>
      </c>
      <c r="CK90" s="188" t="s">
        <v>85</v>
      </c>
      <c r="CL90" s="189" t="s">
        <v>86</v>
      </c>
      <c r="CM90" s="186"/>
      <c r="CN90" s="186"/>
      <c r="CO90" s="186"/>
      <c r="CP90" s="186"/>
      <c r="CQ90" s="186"/>
      <c r="DJ90" t="s">
        <v>73</v>
      </c>
      <c r="DK90" s="7">
        <f t="shared" ref="DK90:DK94" si="84">AVERAGE(CJ74,CS74,DK9,DK22,DK35,DK48)</f>
        <v>54.055555555555657</v>
      </c>
      <c r="DL90" s="1">
        <f t="shared" ref="DL90:DL94" si="85">AVERAGE(CK74,CT74,DL9,DL22,DL35,DL48)</f>
        <v>804.56969696969702</v>
      </c>
      <c r="DM90" s="1">
        <f t="shared" ref="DM90:DM94" si="86">AVERAGE(CL74,CU74,DM9,DM22,DM35,DM48)</f>
        <v>175.50555555555556</v>
      </c>
      <c r="ET90" t="s">
        <v>73</v>
      </c>
      <c r="EU90" s="7">
        <f t="shared" ref="EU90:EU94" si="87">AVERAGE(DT74,EC74,EU9,EU22,EU35,EU48)</f>
        <v>172.37441077441085</v>
      </c>
      <c r="EV90" s="1">
        <f t="shared" ref="EV90:EV94" si="88">AVERAGE(DU74,ED74,EV9,EV22,EV35,EV48)</f>
        <v>5632.5782828282827</v>
      </c>
      <c r="EW90" s="1">
        <f t="shared" ref="EW90:EW94" si="89">AVERAGE(DV74,EE74,EW9,EW22,EW35,EW48)</f>
        <v>1399.1621212121211</v>
      </c>
      <c r="FL90" s="148" t="s">
        <v>8</v>
      </c>
      <c r="FM90" s="187" t="s">
        <v>84</v>
      </c>
      <c r="FN90" s="188" t="s">
        <v>85</v>
      </c>
      <c r="FO90" s="189" t="s">
        <v>86</v>
      </c>
      <c r="FP90" s="186"/>
      <c r="FQ90" s="186"/>
      <c r="FR90" s="186"/>
      <c r="FS90" s="186"/>
      <c r="FT90" s="186"/>
      <c r="GM90" t="s">
        <v>73</v>
      </c>
      <c r="GN90" s="7">
        <f t="shared" ref="GN90:GN94" si="90">AVERAGE(FM74,FV74,GN9,GN22,GN35,GN48)</f>
        <v>519.78874458874486</v>
      </c>
      <c r="GO90" s="1">
        <f t="shared" ref="GO90:GO94" si="91">AVERAGE(FN74,FW74,GO9,GO22,GO35,GO48)</f>
        <v>3964.6139971140001</v>
      </c>
      <c r="GP90" s="1">
        <f t="shared" ref="GP90:GP94" si="92">AVERAGE(FO74,FX74,GP9,GP22,GP35,GP48)</f>
        <v>1078.8367243867244</v>
      </c>
      <c r="HW90" t="s">
        <v>73</v>
      </c>
      <c r="HX90" s="7">
        <f t="shared" ref="HX90:HX94" si="93">AVERAGE(GW74,HF74,HX9,HX22,HX35,HX48)</f>
        <v>282.5</v>
      </c>
      <c r="HY90" s="1">
        <f t="shared" ref="HY90:HY94" si="94">AVERAGE(GX74,HG74,HY9,HY22,HY35,HY48)</f>
        <v>5632.5782828282827</v>
      </c>
      <c r="HZ90" s="1">
        <f t="shared" ref="HZ90:HZ94" si="95">AVERAGE(GY74,HH74,HZ9,HZ22,HZ35,HZ48)</f>
        <v>1399.1621212121211</v>
      </c>
    </row>
    <row r="91" spans="6:234" x14ac:dyDescent="0.25">
      <c r="AG91" t="s">
        <v>74</v>
      </c>
      <c r="AH91" s="7">
        <f t="shared" si="82"/>
        <v>11810.311111111112</v>
      </c>
      <c r="AI91" s="1">
        <f t="shared" si="82"/>
        <v>74917.5</v>
      </c>
      <c r="AJ91" s="1">
        <f t="shared" si="82"/>
        <v>1463.0121212121212</v>
      </c>
      <c r="BQ91" t="s">
        <v>74</v>
      </c>
      <c r="BR91" s="7">
        <f t="shared" si="83"/>
        <v>11616.048484848485</v>
      </c>
      <c r="BS91" s="1">
        <f t="shared" si="83"/>
        <v>74917.5</v>
      </c>
      <c r="BT91" s="1">
        <f t="shared" si="83"/>
        <v>1463.0121212121212</v>
      </c>
      <c r="DJ91" t="s">
        <v>74</v>
      </c>
      <c r="DK91" s="7">
        <f t="shared" si="84"/>
        <v>9548.4247474747481</v>
      </c>
      <c r="DL91" s="1">
        <f t="shared" si="85"/>
        <v>59357.058080808085</v>
      </c>
      <c r="DM91" s="1">
        <f t="shared" si="86"/>
        <v>745.08989898989887</v>
      </c>
      <c r="ET91" t="s">
        <v>74</v>
      </c>
      <c r="EU91" s="7">
        <f t="shared" si="87"/>
        <v>11514.086868686869</v>
      </c>
      <c r="EV91" s="1">
        <f t="shared" si="88"/>
        <v>74917.5</v>
      </c>
      <c r="EW91" s="1">
        <f t="shared" si="89"/>
        <v>1463.0121212121212</v>
      </c>
      <c r="GM91" t="s">
        <v>74</v>
      </c>
      <c r="GN91" s="7">
        <f t="shared" si="90"/>
        <v>11810.311111111112</v>
      </c>
      <c r="GO91" s="1">
        <f t="shared" si="91"/>
        <v>71659.194444444453</v>
      </c>
      <c r="GP91" s="1">
        <f t="shared" si="92"/>
        <v>1254.4089466089465</v>
      </c>
      <c r="HW91" t="s">
        <v>74</v>
      </c>
      <c r="HX91" s="7">
        <f t="shared" si="93"/>
        <v>11673.791774891775</v>
      </c>
      <c r="HY91" s="1">
        <f t="shared" si="94"/>
        <v>74917.5</v>
      </c>
      <c r="HZ91" s="1">
        <f t="shared" si="95"/>
        <v>1463.0121212121212</v>
      </c>
    </row>
    <row r="92" spans="6:234" x14ac:dyDescent="0.25">
      <c r="AG92" t="s">
        <v>72</v>
      </c>
      <c r="AH92" s="7">
        <f t="shared" si="82"/>
        <v>11421.785858585861</v>
      </c>
      <c r="AI92" s="1">
        <f t="shared" si="82"/>
        <v>71700.218560606052</v>
      </c>
      <c r="AJ92" s="1">
        <f t="shared" si="82"/>
        <v>716.98409090909081</v>
      </c>
      <c r="BQ92" t="s">
        <v>72</v>
      </c>
      <c r="BR92" s="7">
        <f t="shared" si="83"/>
        <v>11427.422727272728</v>
      </c>
      <c r="BS92" s="1">
        <f t="shared" si="83"/>
        <v>71700.218560606052</v>
      </c>
      <c r="BT92" s="1">
        <f t="shared" si="83"/>
        <v>716.98409090909081</v>
      </c>
      <c r="DJ92" t="s">
        <v>72</v>
      </c>
      <c r="DK92" s="7">
        <f t="shared" si="84"/>
        <v>9529.7343434343438</v>
      </c>
      <c r="DL92" s="1">
        <f t="shared" si="85"/>
        <v>58819.530934343442</v>
      </c>
      <c r="DM92" s="1">
        <f t="shared" si="86"/>
        <v>696.60542929292933</v>
      </c>
      <c r="ET92" t="s">
        <v>72</v>
      </c>
      <c r="EU92" s="7">
        <f t="shared" si="87"/>
        <v>11433.457912457912</v>
      </c>
      <c r="EV92" s="1">
        <f t="shared" si="88"/>
        <v>71700.218560606052</v>
      </c>
      <c r="EW92" s="1">
        <f t="shared" si="89"/>
        <v>716.98409090909081</v>
      </c>
      <c r="GM92" t="s">
        <v>72</v>
      </c>
      <c r="GN92" s="7">
        <f t="shared" si="90"/>
        <v>11514.66681096681</v>
      </c>
      <c r="GO92" s="1">
        <f t="shared" si="91"/>
        <v>69507.215584415593</v>
      </c>
      <c r="GP92" s="1">
        <f t="shared" si="92"/>
        <v>722.54956709956696</v>
      </c>
      <c r="HW92" t="s">
        <v>72</v>
      </c>
      <c r="HX92" s="7">
        <f t="shared" si="93"/>
        <v>11532.541774891775</v>
      </c>
      <c r="HY92" s="1">
        <f t="shared" si="94"/>
        <v>71700.218560606052</v>
      </c>
      <c r="HZ92" s="1">
        <f t="shared" si="95"/>
        <v>716.98409090909081</v>
      </c>
    </row>
    <row r="93" spans="6:234" x14ac:dyDescent="0.25">
      <c r="AG93" t="s">
        <v>78</v>
      </c>
      <c r="AH93" s="7">
        <f t="shared" si="82"/>
        <v>11427.422727272728</v>
      </c>
      <c r="AI93" s="1">
        <f t="shared" si="82"/>
        <v>71700.218560606052</v>
      </c>
      <c r="AJ93" s="1">
        <f t="shared" si="82"/>
        <v>716.98409090909081</v>
      </c>
      <c r="BQ93" t="s">
        <v>78</v>
      </c>
      <c r="BR93" s="7">
        <f t="shared" si="83"/>
        <v>11427.422727272728</v>
      </c>
      <c r="BS93" s="1">
        <f t="shared" si="83"/>
        <v>71700.218560606052</v>
      </c>
      <c r="BT93" s="1">
        <f t="shared" si="83"/>
        <v>716.98409090909081</v>
      </c>
      <c r="DJ93" t="s">
        <v>78</v>
      </c>
      <c r="DK93" s="7">
        <f t="shared" si="84"/>
        <v>9525.5656565656554</v>
      </c>
      <c r="DL93" s="1">
        <f t="shared" si="85"/>
        <v>58819.530934343442</v>
      </c>
      <c r="DM93" s="1">
        <f t="shared" si="86"/>
        <v>696.60542929292933</v>
      </c>
      <c r="ET93" t="s">
        <v>78</v>
      </c>
      <c r="EU93" s="7">
        <f t="shared" si="87"/>
        <v>11430.678787878789</v>
      </c>
      <c r="EV93" s="1">
        <f t="shared" si="88"/>
        <v>71700.218560606052</v>
      </c>
      <c r="EW93" s="1">
        <f t="shared" si="89"/>
        <v>716.98409090909081</v>
      </c>
      <c r="GM93" t="s">
        <v>78</v>
      </c>
      <c r="GN93" s="7">
        <f t="shared" si="90"/>
        <v>11532.541774891775</v>
      </c>
      <c r="GO93" s="1">
        <f t="shared" si="91"/>
        <v>69507.215584415593</v>
      </c>
      <c r="GP93" s="1">
        <f t="shared" si="92"/>
        <v>722.54956709956696</v>
      </c>
      <c r="HW93" t="s">
        <v>78</v>
      </c>
      <c r="HX93" s="7">
        <f t="shared" si="93"/>
        <v>11532.541774891775</v>
      </c>
      <c r="HY93" s="1">
        <f t="shared" si="94"/>
        <v>71700.218560606052</v>
      </c>
      <c r="HZ93" s="1">
        <f t="shared" si="95"/>
        <v>716.98409090909081</v>
      </c>
    </row>
    <row r="94" spans="6:234" x14ac:dyDescent="0.25">
      <c r="AG94" t="s">
        <v>75</v>
      </c>
      <c r="AH94" s="7">
        <f t="shared" ref="AH94" si="96">AVERAGE(G78,P78,AH13,AH26,AH39,AH52)</f>
        <v>11055.808080808079</v>
      </c>
      <c r="AI94" s="1">
        <f t="shared" ref="AI94" si="97">AVERAGE(H78,Q78,AI13,AI26,AI39,AI52)</f>
        <v>69284.921717171717</v>
      </c>
      <c r="AJ94" s="1">
        <f t="shared" ref="AJ94" si="98">AVERAGE(I78,R78,AJ13,AJ26,AJ39,AJ52)</f>
        <v>63.85</v>
      </c>
      <c r="BQ94" t="s">
        <v>75</v>
      </c>
      <c r="BR94" s="7">
        <f t="shared" ref="BR94" si="99">AVERAGE(AQ78,AZ78,BR13,BR26,BR39,BR52)</f>
        <v>11238.796969696969</v>
      </c>
      <c r="BS94" s="1">
        <f t="shared" ref="BS94" si="100">AVERAGE(AR78,BA78,BS13,BS26,BS39,BS52)</f>
        <v>69284.921717171717</v>
      </c>
      <c r="BT94" s="1">
        <f t="shared" ref="BT94" si="101">AVERAGE(AS78,BB78,BT13,BT26,BT39,BT52)</f>
        <v>63.85</v>
      </c>
      <c r="DJ94" t="s">
        <v>75</v>
      </c>
      <c r="DK94" s="7">
        <f t="shared" si="84"/>
        <v>9494.3691919191915</v>
      </c>
      <c r="DL94" s="1">
        <f t="shared" si="85"/>
        <v>58552.488383838383</v>
      </c>
      <c r="DM94" s="1">
        <f t="shared" si="86"/>
        <v>569.5843434343434</v>
      </c>
      <c r="ET94" t="s">
        <v>75</v>
      </c>
      <c r="EU94" s="7">
        <f t="shared" si="87"/>
        <v>11341.712457912459</v>
      </c>
      <c r="EV94" s="1">
        <f t="shared" si="88"/>
        <v>69284.921717171717</v>
      </c>
      <c r="EW94" s="1">
        <f t="shared" si="89"/>
        <v>63.85</v>
      </c>
      <c r="GM94" t="s">
        <v>75</v>
      </c>
      <c r="GN94" s="7">
        <f t="shared" si="90"/>
        <v>11290.522366522368</v>
      </c>
      <c r="GO94" s="1">
        <f t="shared" si="91"/>
        <v>67694.580447330445</v>
      </c>
      <c r="GP94" s="1">
        <f t="shared" si="92"/>
        <v>175.57222222222222</v>
      </c>
      <c r="HW94" t="s">
        <v>75</v>
      </c>
      <c r="HX94" s="7">
        <f t="shared" si="93"/>
        <v>11391.291774891775</v>
      </c>
      <c r="HY94" s="1">
        <f t="shared" si="94"/>
        <v>69284.921717171717</v>
      </c>
      <c r="HZ94" s="1">
        <f t="shared" si="95"/>
        <v>63.85</v>
      </c>
    </row>
    <row r="96" spans="6:234" ht="15.75" thickBot="1" x14ac:dyDescent="0.3"/>
    <row r="97" spans="6:252" x14ac:dyDescent="0.25">
      <c r="F97" s="134" t="s">
        <v>3</v>
      </c>
      <c r="G97" s="174" t="s">
        <v>22</v>
      </c>
      <c r="H97" s="136"/>
      <c r="I97" s="137"/>
      <c r="BR97" s="7">
        <f>BR99-BR102</f>
        <v>430.15454545454486</v>
      </c>
      <c r="BS97" s="1">
        <f t="shared" ref="BS97:BT97" si="102">BS99-BS102</f>
        <v>4827.4181818181823</v>
      </c>
      <c r="BT97" s="1">
        <f t="shared" si="102"/>
        <v>1053.0333333333333</v>
      </c>
      <c r="CI97" s="134" t="s">
        <v>3</v>
      </c>
      <c r="CJ97" s="174" t="s">
        <v>22</v>
      </c>
      <c r="CK97" s="136"/>
      <c r="CL97" s="137"/>
      <c r="EU97" s="7">
        <f>EU99-EU102</f>
        <v>121.17525252525047</v>
      </c>
      <c r="EV97" s="1">
        <f t="shared" ref="EV97:EW97" si="103">EV99-EV102</f>
        <v>4827.4181818181823</v>
      </c>
      <c r="EW97" s="1">
        <f t="shared" si="103"/>
        <v>1053.0333333333333</v>
      </c>
      <c r="FL97" s="134" t="s">
        <v>3</v>
      </c>
      <c r="FM97" s="174" t="s">
        <v>22</v>
      </c>
      <c r="FN97" s="136"/>
      <c r="FO97" s="137"/>
      <c r="HX97" s="7">
        <f>HX99-HX102</f>
        <v>310.27402597402397</v>
      </c>
      <c r="HY97" s="1">
        <f t="shared" ref="HY97:HZ97" si="104">HY99-HY102</f>
        <v>4827.4181818181823</v>
      </c>
      <c r="HZ97" s="1">
        <f t="shared" si="104"/>
        <v>1053.0333333333333</v>
      </c>
    </row>
    <row r="98" spans="6:252" x14ac:dyDescent="0.25">
      <c r="F98" s="138" t="s">
        <v>9</v>
      </c>
      <c r="G98" s="175" t="s">
        <v>22</v>
      </c>
      <c r="H98" s="140"/>
      <c r="I98" s="141"/>
      <c r="AG98" t="s">
        <v>76</v>
      </c>
      <c r="AH98" s="7">
        <f>MEDIAN(G74,P74,AH9,AH22,AH35,AH48)</f>
        <v>662.9333333333343</v>
      </c>
      <c r="AI98" s="1">
        <f t="shared" ref="AI98:AJ98" si="105">MEDIAN(H74,Q74,AI9,AI22,AI35,AI48)</f>
        <v>3794.0090909090941</v>
      </c>
      <c r="AJ98" s="1">
        <f t="shared" si="105"/>
        <v>1046.1666666666665</v>
      </c>
      <c r="BQ98" t="s">
        <v>76</v>
      </c>
      <c r="BR98" s="7">
        <f>MEDIAN(AQ74,AZ74,BR9,BR22,BR35,BR48)</f>
        <v>452.74393939393849</v>
      </c>
      <c r="BS98" s="1">
        <f t="shared" ref="BS98:BT98" si="106">MEDIAN(AR74,BA74,BS9,BS22,BS35,BS48)</f>
        <v>3794.0090909090941</v>
      </c>
      <c r="BT98" s="1">
        <f t="shared" si="106"/>
        <v>1046.1666666666665</v>
      </c>
      <c r="CI98" s="138" t="s">
        <v>9</v>
      </c>
      <c r="CJ98" s="175" t="s">
        <v>22</v>
      </c>
      <c r="CK98" s="140"/>
      <c r="CL98" s="141"/>
      <c r="DJ98" t="s">
        <v>76</v>
      </c>
      <c r="DK98" s="7">
        <f>MEDIAN(CJ74,CS74,DK9,DK22,DK35,DK48)</f>
        <v>0</v>
      </c>
      <c r="DL98" s="1">
        <f t="shared" ref="DL98:DL102" si="107">MEDIAN(CK74,CT74,DL9,DL22,DL35,DL48)</f>
        <v>0</v>
      </c>
      <c r="DM98" s="1">
        <f t="shared" ref="DM98:DM102" si="108">MEDIAN(CL74,CU74,DM9,DM22,DM35,DM48)</f>
        <v>0</v>
      </c>
      <c r="ET98" t="s">
        <v>76</v>
      </c>
      <c r="EU98" s="7">
        <f>MEDIAN(DT74,EC74,EU9,EU22,EU35,EU48)</f>
        <v>150.45050505050494</v>
      </c>
      <c r="EV98" s="1">
        <f t="shared" ref="EV98:EV102" si="109">MEDIAN(DU74,ED74,EV9,EV22,EV35,EV48)</f>
        <v>3794.0090909090941</v>
      </c>
      <c r="EW98" s="1">
        <f t="shared" ref="EW98:EW102" si="110">MEDIAN(DV74,EE74,EW9,EW22,EW35,EW48)</f>
        <v>1046.1666666666665</v>
      </c>
      <c r="FL98" s="138" t="s">
        <v>9</v>
      </c>
      <c r="FM98" s="175" t="s">
        <v>22</v>
      </c>
      <c r="FN98" s="140"/>
      <c r="FO98" s="141"/>
      <c r="GM98" t="s">
        <v>76</v>
      </c>
      <c r="GN98" s="7">
        <f>MEDIAN(FM74,FV74,GN9,GN22,GN35,GN48)</f>
        <v>315.16666666666697</v>
      </c>
      <c r="GO98" s="1">
        <f t="shared" ref="GO98:GO102" si="111">MEDIAN(FN74,FW74,GO9,GO22,GO35,GO48)</f>
        <v>3621.6181818181794</v>
      </c>
      <c r="GP98" s="1">
        <f t="shared" ref="GP98:GP102" si="112">MEDIAN(FO74,FX74,GP9,GP22,GP35,GP48)</f>
        <v>1046.1666666666665</v>
      </c>
      <c r="HW98" t="s">
        <v>76</v>
      </c>
      <c r="HX98" s="7">
        <f>MEDIAN(GW74,HF74,HX9,HX22,HX35,HX48)</f>
        <v>321.88701298701199</v>
      </c>
      <c r="HY98" s="1">
        <f t="shared" ref="HY98:HY102" si="113">MEDIAN(GX74,HG74,HY9,HY22,HY35,HY48)</f>
        <v>3794.0090909090941</v>
      </c>
      <c r="HZ98" s="1">
        <f t="shared" ref="HZ98:HZ102" si="114">MEDIAN(GY74,HH74,HZ9,HZ22,HZ35,HZ48)</f>
        <v>1046.1666666666665</v>
      </c>
    </row>
    <row r="99" spans="6:252" x14ac:dyDescent="0.25">
      <c r="F99" s="138" t="s">
        <v>0</v>
      </c>
      <c r="G99" s="175" t="s">
        <v>22</v>
      </c>
      <c r="H99" s="140"/>
      <c r="I99" s="141"/>
      <c r="AG99" t="s">
        <v>68</v>
      </c>
      <c r="AH99" s="7">
        <f>MEDIAN(G75,P75,AH10,AH23,AH36,AH49)</f>
        <v>11615.916666666668</v>
      </c>
      <c r="AI99" s="1">
        <f t="shared" ref="AI99:AJ99" si="115">MEDIAN(H75,Q75,AI10,AI23,AI36,AI49)</f>
        <v>73808.600000000006</v>
      </c>
      <c r="AJ99" s="1">
        <f t="shared" si="115"/>
        <v>1126.8333333333333</v>
      </c>
      <c r="BQ99" t="s">
        <v>68</v>
      </c>
      <c r="BR99" s="7">
        <f>MEDIAN(AQ75,AZ75,BR10,BR23,BR36,BR49)</f>
        <v>11642.5</v>
      </c>
      <c r="BS99" s="1">
        <f t="shared" ref="BS99:BT99" si="116">MEDIAN(AR75,BA75,BS10,BS23,BS36,BS49)</f>
        <v>73808.600000000006</v>
      </c>
      <c r="BT99" s="1">
        <f t="shared" si="116"/>
        <v>1126.8333333333333</v>
      </c>
      <c r="CI99" s="138" t="s">
        <v>0</v>
      </c>
      <c r="CJ99" s="175" t="s">
        <v>22</v>
      </c>
      <c r="CK99" s="140"/>
      <c r="CL99" s="141"/>
      <c r="DJ99" t="s">
        <v>68</v>
      </c>
      <c r="DK99" s="7">
        <f>MEDIAN(CJ75,CS75,DK10,DK23,DK36,DK49)</f>
        <v>11455.69090909091</v>
      </c>
      <c r="DL99" s="1">
        <f t="shared" si="107"/>
        <v>69771.983333333337</v>
      </c>
      <c r="DM99" s="1">
        <f t="shared" si="108"/>
        <v>1071.5363636363636</v>
      </c>
      <c r="ET99" t="s">
        <v>68</v>
      </c>
      <c r="EU99" s="7">
        <f>MEDIAN(DT75,EC75,EU10,EU23,EU36,EU49)</f>
        <v>11506.135858585858</v>
      </c>
      <c r="EV99" s="1">
        <f t="shared" si="109"/>
        <v>73808.600000000006</v>
      </c>
      <c r="EW99" s="1">
        <f t="shared" si="110"/>
        <v>1126.8333333333333</v>
      </c>
      <c r="FL99" s="138" t="s">
        <v>0</v>
      </c>
      <c r="FM99" s="175" t="s">
        <v>22</v>
      </c>
      <c r="FN99" s="140"/>
      <c r="FO99" s="141"/>
      <c r="GM99" t="s">
        <v>68</v>
      </c>
      <c r="GN99" s="7">
        <f>MEDIAN(FM75,FV75,GN10,GN23,GN36,GN49)</f>
        <v>11615.916666666668</v>
      </c>
      <c r="GO99" s="1">
        <f t="shared" si="111"/>
        <v>71397</v>
      </c>
      <c r="GP99" s="1">
        <f t="shared" si="112"/>
        <v>1126.8333333333333</v>
      </c>
      <c r="HW99" t="s">
        <v>68</v>
      </c>
      <c r="HX99" s="7">
        <f>MEDIAN(GW75,HF75,HX10,HX23,HX36,HX49)</f>
        <v>11687.678787878787</v>
      </c>
      <c r="HY99" s="1">
        <f t="shared" si="113"/>
        <v>73808.600000000006</v>
      </c>
      <c r="HZ99" s="1">
        <f t="shared" si="114"/>
        <v>1126.8333333333333</v>
      </c>
    </row>
    <row r="100" spans="6:252" x14ac:dyDescent="0.25">
      <c r="F100" s="142" t="s">
        <v>1</v>
      </c>
      <c r="G100" s="175" t="s">
        <v>22</v>
      </c>
      <c r="H100" s="140"/>
      <c r="I100" s="141"/>
      <c r="AG100" t="s">
        <v>77</v>
      </c>
      <c r="AH100" s="7">
        <f>MEDIAN(G76,P76,AH11,AH24,AH37,AH50)</f>
        <v>11410.512121212121</v>
      </c>
      <c r="AI100" s="1">
        <f t="shared" ref="AI100:AJ100" si="117">MEDIAN(H76,Q76,AI11,AI24,AI37,AI50)</f>
        <v>71505.868560606061</v>
      </c>
      <c r="AJ100" s="1">
        <f t="shared" si="117"/>
        <v>603.22916666666663</v>
      </c>
      <c r="BQ100" t="s">
        <v>77</v>
      </c>
      <c r="BR100" s="7">
        <f>MEDIAN(AQ76,AZ76,BR11,BR24,BR37,BR50)</f>
        <v>11427.422727272726</v>
      </c>
      <c r="BS100" s="1">
        <f t="shared" ref="BS100:BT100" si="118">MEDIAN(AR76,BA76,BS11,BS24,BS37,BS50)</f>
        <v>71505.868560606061</v>
      </c>
      <c r="BT100" s="1">
        <f t="shared" si="118"/>
        <v>603.22916666666663</v>
      </c>
      <c r="CI100" s="142" t="s">
        <v>1</v>
      </c>
      <c r="CJ100" s="175" t="s">
        <v>22</v>
      </c>
      <c r="CK100" s="140"/>
      <c r="CL100" s="141"/>
      <c r="DJ100" t="s">
        <v>77</v>
      </c>
      <c r="DK100" s="7">
        <f>MEDIAN(CJ76,CS76,DK11,DK24,DK37,DK50)</f>
        <v>11423.936363636363</v>
      </c>
      <c r="DL100" s="1">
        <f t="shared" si="107"/>
        <v>69771.983333333337</v>
      </c>
      <c r="DM100" s="1">
        <f t="shared" si="108"/>
        <v>931.09962121212118</v>
      </c>
      <c r="ET100" t="s">
        <v>77</v>
      </c>
      <c r="EU100" s="7">
        <f>MEDIAN(DT76,EC76,EU11,EU24,EU37,EU50)</f>
        <v>11439.016161616162</v>
      </c>
      <c r="EV100" s="1">
        <f t="shared" si="109"/>
        <v>71505.868560606061</v>
      </c>
      <c r="EW100" s="1">
        <f t="shared" si="110"/>
        <v>603.22916666666663</v>
      </c>
      <c r="FL100" s="142" t="s">
        <v>1</v>
      </c>
      <c r="FM100" s="175" t="s">
        <v>22</v>
      </c>
      <c r="FN100" s="140"/>
      <c r="FO100" s="141"/>
      <c r="GM100" t="s">
        <v>77</v>
      </c>
      <c r="GN100" s="7">
        <f>MEDIAN(FM76,FV76,GN11,GN24,GN37,GN50)</f>
        <v>11478.916883116883</v>
      </c>
      <c r="GO100" s="1">
        <f t="shared" si="111"/>
        <v>69512.935714285719</v>
      </c>
      <c r="GP100" s="1">
        <f t="shared" si="112"/>
        <v>714.25059523809523</v>
      </c>
      <c r="HW100" t="s">
        <v>77</v>
      </c>
      <c r="HX100" s="7">
        <f>MEDIAN(GW76,HF76,HX11,HX24,HX37,HX50)</f>
        <v>11532.541774891775</v>
      </c>
      <c r="HY100" s="1">
        <f t="shared" si="113"/>
        <v>71505.868560606061</v>
      </c>
      <c r="HZ100" s="1">
        <f t="shared" si="114"/>
        <v>603.22916666666663</v>
      </c>
    </row>
    <row r="101" spans="6:252" x14ac:dyDescent="0.25">
      <c r="F101" s="144"/>
      <c r="G101" s="140"/>
      <c r="H101" s="140"/>
      <c r="I101" s="141"/>
      <c r="AG101" t="s">
        <v>67</v>
      </c>
      <c r="AH101" s="7">
        <f>MEDIAN(G77,P77,AH12,AH25,AH38,AH51)</f>
        <v>11427.422727272726</v>
      </c>
      <c r="AI101" s="1">
        <f t="shared" ref="AI101:AJ101" si="119">MEDIAN(H77,Q77,AI12,AI25,AI38,AI51)</f>
        <v>71505.868560606061</v>
      </c>
      <c r="AJ101" s="1">
        <f t="shared" si="119"/>
        <v>603.22916666666663</v>
      </c>
      <c r="BQ101" t="s">
        <v>67</v>
      </c>
      <c r="BR101" s="7">
        <f>MEDIAN(AQ77,AZ77,BR12,BR25,BR38,BR51)</f>
        <v>11427.422727272726</v>
      </c>
      <c r="BS101" s="1">
        <f t="shared" ref="BS101:BT101" si="120">MEDIAN(AR77,BA77,BS12,BS25,BS38,BS51)</f>
        <v>71505.868560606061</v>
      </c>
      <c r="BT101" s="1">
        <f t="shared" si="120"/>
        <v>603.22916666666663</v>
      </c>
      <c r="CI101" s="144"/>
      <c r="CJ101" s="140"/>
      <c r="CK101" s="140"/>
      <c r="CL101" s="141"/>
      <c r="DJ101" t="s">
        <v>67</v>
      </c>
      <c r="DK101" s="7">
        <f>MEDIAN(CJ77,CS77,DK12,DK25,DK38,DK51)</f>
        <v>11411.430303030302</v>
      </c>
      <c r="DL101" s="1">
        <f t="shared" si="107"/>
        <v>69771.983333333337</v>
      </c>
      <c r="DM101" s="1">
        <f t="shared" si="108"/>
        <v>931.09962121212118</v>
      </c>
      <c r="ET101" t="s">
        <v>67</v>
      </c>
      <c r="EU101" s="7">
        <f>MEDIAN(DT77,EC77,EU12,EU25,EU38,EU51)</f>
        <v>11430.678787878787</v>
      </c>
      <c r="EV101" s="1">
        <f t="shared" si="109"/>
        <v>71505.868560606061</v>
      </c>
      <c r="EW101" s="1">
        <f t="shared" si="110"/>
        <v>603.22916666666663</v>
      </c>
      <c r="FL101" s="144"/>
      <c r="FM101" s="140"/>
      <c r="FN101" s="140"/>
      <c r="FO101" s="141"/>
      <c r="GM101" t="s">
        <v>67</v>
      </c>
      <c r="GN101" s="7">
        <f>MEDIAN(FM77,FV77,GN12,GN25,GN38,GN51)</f>
        <v>11479.384848484848</v>
      </c>
      <c r="GO101" s="1">
        <f t="shared" si="111"/>
        <v>69512.935714285719</v>
      </c>
      <c r="GP101" s="1">
        <f t="shared" si="112"/>
        <v>714.25059523809523</v>
      </c>
      <c r="HW101" t="s">
        <v>67</v>
      </c>
      <c r="HX101" s="7">
        <f>MEDIAN(GW77,HF77,HX12,HX25,HX38,HX51)</f>
        <v>11532.541774891775</v>
      </c>
      <c r="HY101" s="1">
        <f t="shared" si="113"/>
        <v>71505.868560606061</v>
      </c>
      <c r="HZ101" s="1">
        <f t="shared" si="114"/>
        <v>603.22916666666663</v>
      </c>
    </row>
    <row r="102" spans="6:252" x14ac:dyDescent="0.25">
      <c r="F102" s="145"/>
      <c r="G102" s="146" t="s">
        <v>6</v>
      </c>
      <c r="H102" s="146" t="s">
        <v>7</v>
      </c>
      <c r="I102" s="147" t="s">
        <v>2</v>
      </c>
      <c r="AG102" t="s">
        <v>69</v>
      </c>
      <c r="AH102" s="7">
        <f>MEDIAN(G78,P78,AH13,AH26,AH39,AH52)</f>
        <v>11155.083333333332</v>
      </c>
      <c r="AI102" s="1">
        <f t="shared" ref="AI102:AJ102" si="121">MEDIAN(H78,Q78,AI13,AI26,AI39,AI52)</f>
        <v>68981.181818181823</v>
      </c>
      <c r="AJ102" s="1">
        <f t="shared" si="121"/>
        <v>73.8</v>
      </c>
      <c r="BQ102" t="s">
        <v>69</v>
      </c>
      <c r="BR102" s="7">
        <f>MEDIAN(AQ78,AZ78,BR13,BR26,BR39,BR52)</f>
        <v>11212.345454545455</v>
      </c>
      <c r="BS102" s="1">
        <f t="shared" ref="BS102:BT102" si="122">MEDIAN(AR78,BA78,BS13,BS26,BS39,BS52)</f>
        <v>68981.181818181823</v>
      </c>
      <c r="BT102" s="1">
        <f t="shared" si="122"/>
        <v>73.8</v>
      </c>
      <c r="CI102" s="145"/>
      <c r="CJ102" s="146" t="s">
        <v>6</v>
      </c>
      <c r="CK102" s="146" t="s">
        <v>7</v>
      </c>
      <c r="CL102" s="147" t="s">
        <v>2</v>
      </c>
      <c r="DJ102" t="s">
        <v>69</v>
      </c>
      <c r="DK102" s="7">
        <f>MEDIAN(CJ78,CS78,DK13,DK26,DK39,DK52)</f>
        <v>11317.840909090908</v>
      </c>
      <c r="DL102" s="1">
        <f t="shared" si="107"/>
        <v>69173.990909090906</v>
      </c>
      <c r="DM102" s="1">
        <f t="shared" si="108"/>
        <v>550.0363636363636</v>
      </c>
      <c r="ET102" t="s">
        <v>69</v>
      </c>
      <c r="EU102" s="7">
        <f>MEDIAN(DT78,EC78,EU13,EU26,EU39,EU52)</f>
        <v>11384.960606060607</v>
      </c>
      <c r="EV102" s="1">
        <f t="shared" si="109"/>
        <v>68981.181818181823</v>
      </c>
      <c r="EW102" s="1">
        <f t="shared" si="110"/>
        <v>73.8</v>
      </c>
      <c r="FL102" s="145"/>
      <c r="FM102" s="146" t="s">
        <v>6</v>
      </c>
      <c r="FN102" s="146" t="s">
        <v>7</v>
      </c>
      <c r="FO102" s="147" t="s">
        <v>2</v>
      </c>
      <c r="GM102" t="s">
        <v>69</v>
      </c>
      <c r="GN102" s="7">
        <f>MEDIAN(FM78,FV78,GN13,GN26,GN39,GN52)</f>
        <v>11261.833333333334</v>
      </c>
      <c r="GO102" s="1">
        <f t="shared" si="111"/>
        <v>68224.416666666657</v>
      </c>
      <c r="GP102" s="1">
        <f t="shared" si="112"/>
        <v>73.8</v>
      </c>
      <c r="HW102" t="s">
        <v>69</v>
      </c>
      <c r="HX102" s="7">
        <f>MEDIAN(GW78,HF78,HX13,HX26,HX39,HX52)</f>
        <v>11377.404761904763</v>
      </c>
      <c r="HY102" s="1">
        <f t="shared" si="113"/>
        <v>68981.181818181823</v>
      </c>
      <c r="HZ102" s="1">
        <f t="shared" si="114"/>
        <v>73.8</v>
      </c>
    </row>
    <row r="103" spans="6:252" ht="15.75" thickBot="1" x14ac:dyDescent="0.3">
      <c r="F103" s="157" t="s">
        <v>8</v>
      </c>
      <c r="G103" s="158">
        <v>11414.833333333334</v>
      </c>
      <c r="H103" s="159">
        <v>69182.5</v>
      </c>
      <c r="I103" s="160">
        <v>943.58333333333337</v>
      </c>
      <c r="CI103" s="157" t="s">
        <v>8</v>
      </c>
      <c r="CJ103" s="158">
        <v>11414.833333333334</v>
      </c>
      <c r="CK103" s="159">
        <v>69182.5</v>
      </c>
      <c r="CL103" s="160">
        <v>943.58333333333337</v>
      </c>
      <c r="FL103" s="157" t="s">
        <v>8</v>
      </c>
      <c r="FM103" s="158">
        <v>11414.833333333334</v>
      </c>
      <c r="FN103" s="159">
        <v>69182.5</v>
      </c>
      <c r="FO103" s="160">
        <v>943.58333333333337</v>
      </c>
    </row>
    <row r="105" spans="6:252" x14ac:dyDescent="0.25">
      <c r="CA105" s="7">
        <f>CA107-CA110</f>
        <v>686.70909090909481</v>
      </c>
      <c r="CB105" s="1">
        <f t="shared" ref="CB105:CC105" si="123">CB107-CB110</f>
        <v>7586.9988215487974</v>
      </c>
      <c r="CC105" s="1">
        <f t="shared" si="123"/>
        <v>1536.2873737373736</v>
      </c>
      <c r="FD105" s="7">
        <f>FD107-FD110</f>
        <v>2062.9369809203163</v>
      </c>
      <c r="FE105" s="1">
        <f t="shared" ref="FE105:FF105" si="124">FE107-FE110</f>
        <v>16328.693097643103</v>
      </c>
      <c r="FF105" s="1">
        <f t="shared" si="124"/>
        <v>1072.1168350168348</v>
      </c>
      <c r="IG105" s="7">
        <f>IG107-IG110</f>
        <v>475.22867965367914</v>
      </c>
      <c r="IH105" s="1">
        <f t="shared" ref="IH105:II105" si="125">IH107-IH110</f>
        <v>6304.7751563251659</v>
      </c>
      <c r="II105" s="1">
        <f t="shared" si="125"/>
        <v>1378.59822029822</v>
      </c>
      <c r="IP105" s="7"/>
      <c r="IQ105" s="1"/>
      <c r="IR105" s="1"/>
    </row>
    <row r="106" spans="6:252" x14ac:dyDescent="0.25">
      <c r="BZ106" t="s">
        <v>73</v>
      </c>
      <c r="CA106" s="7">
        <f t="shared" ref="CA106:CC110" si="126">AVERAGE(AH82,BR82,AH90,BR90,AH98,BR98)</f>
        <v>724.15732323232339</v>
      </c>
      <c r="CB106" s="1">
        <f t="shared" si="126"/>
        <v>7242.5291245791259</v>
      </c>
      <c r="CC106" s="1">
        <f t="shared" si="126"/>
        <v>1533.9984848484846</v>
      </c>
      <c r="FC106" t="s">
        <v>73</v>
      </c>
      <c r="FD106" s="7">
        <f t="shared" ref="FD106:FD110" si="127">AVERAGE(DK82,EU82,DK90,EU90,DK98,EU98)</f>
        <v>2044.8411896745231</v>
      </c>
      <c r="FE106" s="1">
        <f t="shared" ref="FE106:FE110" si="128">AVERAGE(DL82,EV82,DL90,EV90,DL98,EV98)</f>
        <v>16056.792845117847</v>
      </c>
      <c r="FF106" s="1">
        <f t="shared" ref="FF106:FF110" si="129">AVERAGE(DM82,EW82,DM90,EW90,DM98,EW98)</f>
        <v>984.05572390572377</v>
      </c>
      <c r="IF106" t="s">
        <v>73</v>
      </c>
      <c r="IG106" s="7">
        <f t="shared" ref="IG106:IG110" si="130">AVERAGE(GN82,HX82,GN90,HX90,GN98,HX98)</f>
        <v>470.67806637806666</v>
      </c>
      <c r="IH106" s="1">
        <f t="shared" ref="IH106:IH110" si="131">AVERAGE(GO82,HY82,GO90,HY90,GO98,HY98)</f>
        <v>6207.3794492544512</v>
      </c>
      <c r="II106" s="1">
        <f t="shared" ref="II106:II110" si="132">AVERAGE(GP82,HZ82,GP90,HZ90,GP98,HZ98)</f>
        <v>1376.3093314093312</v>
      </c>
      <c r="IP106" s="7"/>
      <c r="IQ106" s="1"/>
      <c r="IR106" s="1"/>
    </row>
    <row r="107" spans="6:252" x14ac:dyDescent="0.25">
      <c r="BZ107" t="s">
        <v>74</v>
      </c>
      <c r="CA107" s="7">
        <f t="shared" si="126"/>
        <v>11773.99250841751</v>
      </c>
      <c r="CB107" s="1">
        <f t="shared" si="126"/>
        <v>76429.366666666654</v>
      </c>
      <c r="CC107" s="1">
        <f t="shared" si="126"/>
        <v>1593.5040404040403</v>
      </c>
      <c r="FC107" t="s">
        <v>74</v>
      </c>
      <c r="FD107" s="7">
        <f t="shared" si="127"/>
        <v>11193.334175084177</v>
      </c>
      <c r="FE107" s="1">
        <f t="shared" si="128"/>
        <v>72037.623569023577</v>
      </c>
      <c r="FF107" s="1">
        <f t="shared" si="129"/>
        <v>1287.3286195286194</v>
      </c>
      <c r="IF107" t="s">
        <v>74</v>
      </c>
      <c r="IG107" s="7">
        <f t="shared" si="130"/>
        <v>11795.017183742186</v>
      </c>
      <c r="IH107" s="1">
        <f t="shared" si="131"/>
        <v>74358.815740740742</v>
      </c>
      <c r="II107" s="1">
        <f t="shared" si="132"/>
        <v>1454.4352573352571</v>
      </c>
      <c r="IP107" s="7"/>
      <c r="IQ107" s="1"/>
      <c r="IR107" s="1"/>
    </row>
    <row r="108" spans="6:252" x14ac:dyDescent="0.25">
      <c r="BZ108" t="s">
        <v>72</v>
      </c>
      <c r="CA108" s="7">
        <f t="shared" si="126"/>
        <v>11420.846380471381</v>
      </c>
      <c r="CB108" s="1">
        <f t="shared" si="126"/>
        <v>71570.651893939401</v>
      </c>
      <c r="CC108" s="1">
        <f t="shared" si="126"/>
        <v>641.14747474747458</v>
      </c>
      <c r="FC108" t="s">
        <v>72</v>
      </c>
      <c r="FD108" s="7">
        <f t="shared" si="127"/>
        <v>11114.849551066218</v>
      </c>
      <c r="FE108" s="1">
        <f t="shared" si="128"/>
        <v>68845.908880471383</v>
      </c>
      <c r="FF108" s="1">
        <f t="shared" si="129"/>
        <v>747.04118265993259</v>
      </c>
      <c r="IF108" t="s">
        <v>72</v>
      </c>
      <c r="IG108" s="7">
        <f t="shared" si="130"/>
        <v>11511.68765031265</v>
      </c>
      <c r="IH108" s="1">
        <f t="shared" si="131"/>
        <v>70540.840449134193</v>
      </c>
      <c r="II108" s="1">
        <f t="shared" si="132"/>
        <v>679.08219696969684</v>
      </c>
      <c r="IP108" s="7"/>
      <c r="IQ108" s="1"/>
      <c r="IR108" s="1"/>
    </row>
    <row r="109" spans="6:252" ht="15.75" thickBot="1" x14ac:dyDescent="0.3">
      <c r="BR109" s="7"/>
      <c r="BS109" s="1"/>
      <c r="BT109" s="1"/>
      <c r="BZ109" t="s">
        <v>78</v>
      </c>
      <c r="CA109" s="7">
        <f t="shared" si="126"/>
        <v>11427.422727272728</v>
      </c>
      <c r="CB109" s="1">
        <f t="shared" si="126"/>
        <v>71635.435227272726</v>
      </c>
      <c r="CC109" s="1">
        <f t="shared" si="126"/>
        <v>679.06578282828275</v>
      </c>
      <c r="EU109" s="7"/>
      <c r="EV109" s="1"/>
      <c r="EW109" s="1"/>
      <c r="FC109" t="s">
        <v>78</v>
      </c>
      <c r="FD109" s="7">
        <f t="shared" si="127"/>
        <v>10792.432996632997</v>
      </c>
      <c r="FE109" s="1">
        <f t="shared" si="128"/>
        <v>67052.891813973067</v>
      </c>
      <c r="FF109" s="1">
        <f t="shared" si="129"/>
        <v>726.91797138047139</v>
      </c>
      <c r="HX109" s="7"/>
      <c r="HY109" s="1"/>
      <c r="HZ109" s="1"/>
      <c r="IF109" t="s">
        <v>78</v>
      </c>
      <c r="IG109" s="7">
        <f t="shared" si="130"/>
        <v>11523.682287157288</v>
      </c>
      <c r="IH109" s="1">
        <f t="shared" si="131"/>
        <v>70572.278760822504</v>
      </c>
      <c r="II109" s="1">
        <f t="shared" si="132"/>
        <v>699.42451298701292</v>
      </c>
      <c r="IP109" s="7"/>
      <c r="IQ109" s="1"/>
      <c r="IR109" s="1"/>
    </row>
    <row r="110" spans="6:252" x14ac:dyDescent="0.25">
      <c r="F110" s="134" t="s">
        <v>3</v>
      </c>
      <c r="G110" s="305" t="s">
        <v>5</v>
      </c>
      <c r="H110" s="136"/>
      <c r="I110" s="137"/>
      <c r="BZ110" t="s">
        <v>75</v>
      </c>
      <c r="CA110" s="7">
        <f t="shared" si="126"/>
        <v>11087.283417508415</v>
      </c>
      <c r="CB110" s="1">
        <f t="shared" si="126"/>
        <v>68842.367845117857</v>
      </c>
      <c r="CC110" s="1">
        <f t="shared" si="126"/>
        <v>57.216666666666669</v>
      </c>
      <c r="CI110" s="134" t="s">
        <v>3</v>
      </c>
      <c r="CJ110" s="305" t="s">
        <v>5</v>
      </c>
      <c r="CK110" s="136"/>
      <c r="CL110" s="137"/>
      <c r="FC110" t="s">
        <v>75</v>
      </c>
      <c r="FD110" s="7">
        <f t="shared" si="127"/>
        <v>9130.3971941638611</v>
      </c>
      <c r="FE110" s="1">
        <f t="shared" si="128"/>
        <v>55708.930471380474</v>
      </c>
      <c r="FF110" s="1">
        <f t="shared" si="129"/>
        <v>215.21178451178449</v>
      </c>
      <c r="FL110" s="134" t="s">
        <v>3</v>
      </c>
      <c r="FM110" s="305" t="s">
        <v>5</v>
      </c>
      <c r="FN110" s="136"/>
      <c r="FO110" s="137"/>
      <c r="IF110" t="s">
        <v>75</v>
      </c>
      <c r="IG110" s="7">
        <f t="shared" si="130"/>
        <v>11319.788504088507</v>
      </c>
      <c r="IH110" s="1">
        <f t="shared" si="131"/>
        <v>68054.040584415576</v>
      </c>
      <c r="II110" s="1">
        <f t="shared" si="132"/>
        <v>75.837037037037035</v>
      </c>
      <c r="IP110" s="7"/>
      <c r="IQ110" s="1"/>
      <c r="IR110" s="1"/>
    </row>
    <row r="111" spans="6:252" x14ac:dyDescent="0.25">
      <c r="F111" s="138" t="s">
        <v>9</v>
      </c>
      <c r="G111" s="306" t="s">
        <v>5</v>
      </c>
      <c r="H111" s="140"/>
      <c r="I111" s="141"/>
      <c r="CI111" s="138" t="s">
        <v>9</v>
      </c>
      <c r="CJ111" s="306" t="s">
        <v>5</v>
      </c>
      <c r="CK111" s="140"/>
      <c r="CL111" s="141"/>
      <c r="FL111" s="138" t="s">
        <v>9</v>
      </c>
      <c r="FM111" s="306" t="s">
        <v>5</v>
      </c>
      <c r="FN111" s="140"/>
      <c r="FO111" s="141"/>
    </row>
    <row r="112" spans="6:252" x14ac:dyDescent="0.25">
      <c r="F112" s="138" t="s">
        <v>0</v>
      </c>
      <c r="G112" s="306" t="s">
        <v>5</v>
      </c>
      <c r="H112" s="140"/>
      <c r="I112" s="141"/>
      <c r="CI112" s="138" t="s">
        <v>0</v>
      </c>
      <c r="CJ112" s="306" t="s">
        <v>5</v>
      </c>
      <c r="CK112" s="140"/>
      <c r="CL112" s="141"/>
      <c r="FL112" s="138" t="s">
        <v>0</v>
      </c>
      <c r="FM112" s="306" t="s">
        <v>5</v>
      </c>
      <c r="FN112" s="140"/>
      <c r="FO112" s="141"/>
    </row>
    <row r="113" spans="6:252" x14ac:dyDescent="0.25">
      <c r="F113" s="142" t="s">
        <v>1</v>
      </c>
      <c r="G113" s="306" t="s">
        <v>5</v>
      </c>
      <c r="H113" s="140"/>
      <c r="I113" s="141"/>
      <c r="CA113" s="7">
        <f>CA115-CA118</f>
        <v>503.96439393939363</v>
      </c>
      <c r="CB113" s="1">
        <f t="shared" ref="CB113:CC113" si="133">CB115-CB118</f>
        <v>5936.3181818181765</v>
      </c>
      <c r="CC113" s="1">
        <f t="shared" si="133"/>
        <v>1399.1621212121213</v>
      </c>
      <c r="CI113" s="142" t="s">
        <v>1</v>
      </c>
      <c r="CJ113" s="306" t="s">
        <v>5</v>
      </c>
      <c r="CK113" s="140"/>
      <c r="CL113" s="141"/>
      <c r="FD113" s="7">
        <f>FD115-FD118</f>
        <v>229.44090909090846</v>
      </c>
      <c r="FE113" s="1">
        <f t="shared" ref="FE113:FF113" si="134">FE115-FE118</f>
        <v>5187.5090909090941</v>
      </c>
      <c r="FF113" s="1">
        <f t="shared" si="134"/>
        <v>1058.0083333333332</v>
      </c>
      <c r="FL113" s="142" t="s">
        <v>1</v>
      </c>
      <c r="FM113" s="306" t="s">
        <v>5</v>
      </c>
      <c r="FN113" s="140"/>
      <c r="FO113" s="141"/>
      <c r="IG113" s="7">
        <f>IG115-IG118</f>
        <v>376.94119769119789</v>
      </c>
      <c r="IH113" s="1">
        <f t="shared" ref="IH113:II113" si="135">IH115-IH118</f>
        <v>5565.8916666666773</v>
      </c>
      <c r="II113" s="1">
        <f t="shared" si="135"/>
        <v>1289.8855339105337</v>
      </c>
      <c r="IP113" s="7"/>
      <c r="IQ113" s="1"/>
      <c r="IR113" s="1"/>
    </row>
    <row r="114" spans="6:252" x14ac:dyDescent="0.25">
      <c r="F114" s="144"/>
      <c r="G114" s="140"/>
      <c r="H114" s="140"/>
      <c r="I114" s="141"/>
      <c r="BZ114" t="s">
        <v>76</v>
      </c>
      <c r="CA114" s="7">
        <f t="shared" ref="CA114:CC118" si="136">MEDIAN(AH82,BR82,AH90,BR90,AH98,BR98)</f>
        <v>591.72272727272775</v>
      </c>
      <c r="CB114" s="1">
        <f t="shared" si="136"/>
        <v>5632.5782828282827</v>
      </c>
      <c r="CC114" s="1">
        <f t="shared" si="136"/>
        <v>1399.1621212121211</v>
      </c>
      <c r="CI114" s="144"/>
      <c r="CJ114" s="140"/>
      <c r="CK114" s="140"/>
      <c r="CL114" s="141"/>
      <c r="FC114" t="s">
        <v>76</v>
      </c>
      <c r="FD114" s="7">
        <f t="shared" ref="FD114:FD118" si="137">MEDIAN(DK82,EU82,DK90,EU90,DK98,EU98)</f>
        <v>161.41245791245791</v>
      </c>
      <c r="FE114" s="1">
        <f t="shared" ref="FE114:FE118" si="138">MEDIAN(DL82,EV82,DL90,EV90,DL98,EV98)</f>
        <v>4713.2936868686884</v>
      </c>
      <c r="FF114" s="1">
        <f t="shared" ref="FF114:FF118" si="139">MEDIAN(DM82,EW82,DM90,EW90,DM98,EW98)</f>
        <v>1086.5</v>
      </c>
      <c r="FL114" s="144"/>
      <c r="FM114" s="140"/>
      <c r="FN114" s="140"/>
      <c r="FO114" s="141"/>
      <c r="IF114" t="s">
        <v>76</v>
      </c>
      <c r="IG114" s="7">
        <f t="shared" ref="IG114:IG118" si="140">MEDIAN(GN82,HX82,GN90,HX90,GN98,HX98)</f>
        <v>339.30649350649401</v>
      </c>
      <c r="IH114" s="1">
        <f t="shared" ref="IH114:IH118" si="141">MEDIAN(GO82,HY82,GO90,HY90,GO98,HY98)</f>
        <v>4798.5961399711414</v>
      </c>
      <c r="II114" s="1">
        <f t="shared" ref="II114:II118" si="142">MEDIAN(GP82,HZ82,GP90,HZ90,GP98,HZ98)</f>
        <v>1238.9994227994227</v>
      </c>
      <c r="IP114" s="7"/>
      <c r="IQ114" s="1"/>
      <c r="IR114" s="1"/>
    </row>
    <row r="115" spans="6:252" x14ac:dyDescent="0.25">
      <c r="F115" s="145"/>
      <c r="G115" s="146" t="s">
        <v>6</v>
      </c>
      <c r="H115" s="146" t="s">
        <v>7</v>
      </c>
      <c r="I115" s="147" t="s">
        <v>2</v>
      </c>
      <c r="BZ115" t="s">
        <v>68</v>
      </c>
      <c r="CA115" s="7">
        <f t="shared" si="136"/>
        <v>11665.089393939394</v>
      </c>
      <c r="CB115" s="1">
        <f t="shared" si="136"/>
        <v>74917.5</v>
      </c>
      <c r="CC115" s="1">
        <f t="shared" si="136"/>
        <v>1463.0121212121212</v>
      </c>
      <c r="CI115" s="145"/>
      <c r="CJ115" s="146" t="s">
        <v>6</v>
      </c>
      <c r="CK115" s="146" t="s">
        <v>7</v>
      </c>
      <c r="CL115" s="147" t="s">
        <v>2</v>
      </c>
      <c r="FC115" t="s">
        <v>68</v>
      </c>
      <c r="FD115" s="7">
        <f t="shared" si="137"/>
        <v>11510.111363636363</v>
      </c>
      <c r="FE115" s="1">
        <f t="shared" si="138"/>
        <v>73808.600000000006</v>
      </c>
      <c r="FF115" s="1">
        <f t="shared" si="139"/>
        <v>1126.8333333333333</v>
      </c>
      <c r="FL115" s="145"/>
      <c r="FM115" s="146" t="s">
        <v>6</v>
      </c>
      <c r="FN115" s="146" t="s">
        <v>7</v>
      </c>
      <c r="FO115" s="147" t="s">
        <v>2</v>
      </c>
      <c r="IF115" t="s">
        <v>68</v>
      </c>
      <c r="IG115" s="7">
        <f t="shared" si="140"/>
        <v>11699.291774891775</v>
      </c>
      <c r="IH115" s="1">
        <f t="shared" si="141"/>
        <v>73808.600000000006</v>
      </c>
      <c r="II115" s="1">
        <f t="shared" si="142"/>
        <v>1358.7105339105337</v>
      </c>
      <c r="IP115" s="7"/>
      <c r="IQ115" s="1"/>
      <c r="IR115" s="1"/>
    </row>
    <row r="116" spans="6:252" ht="15.75" thickBot="1" x14ac:dyDescent="0.3">
      <c r="F116" s="167" t="s">
        <v>8</v>
      </c>
      <c r="G116" s="304" t="s">
        <v>84</v>
      </c>
      <c r="H116" s="307" t="s">
        <v>85</v>
      </c>
      <c r="I116" s="308" t="s">
        <v>86</v>
      </c>
      <c r="BZ116" t="s">
        <v>77</v>
      </c>
      <c r="CA116" s="7">
        <f t="shared" si="136"/>
        <v>11424.604292929293</v>
      </c>
      <c r="CB116" s="1">
        <f t="shared" si="136"/>
        <v>71505.868560606061</v>
      </c>
      <c r="CC116" s="1">
        <f t="shared" si="136"/>
        <v>603.22916666666663</v>
      </c>
      <c r="CI116" s="167" t="s">
        <v>8</v>
      </c>
      <c r="CJ116" s="304" t="s">
        <v>84</v>
      </c>
      <c r="CK116" s="307" t="s">
        <v>85</v>
      </c>
      <c r="CL116" s="308" t="s">
        <v>86</v>
      </c>
      <c r="FC116" t="s">
        <v>77</v>
      </c>
      <c r="FD116" s="7">
        <f t="shared" si="137"/>
        <v>11428.697138047137</v>
      </c>
      <c r="FE116" s="1">
        <f t="shared" si="138"/>
        <v>70638.925946969699</v>
      </c>
      <c r="FF116" s="1">
        <f t="shared" si="139"/>
        <v>706.79476010101007</v>
      </c>
      <c r="FL116" s="167" t="s">
        <v>8</v>
      </c>
      <c r="FM116" s="304" t="s">
        <v>84</v>
      </c>
      <c r="FN116" s="307" t="s">
        <v>85</v>
      </c>
      <c r="FO116" s="308" t="s">
        <v>86</v>
      </c>
      <c r="IF116" t="s">
        <v>77</v>
      </c>
      <c r="IG116" s="7">
        <f t="shared" si="140"/>
        <v>11523.604292929293</v>
      </c>
      <c r="IH116" s="1">
        <f t="shared" si="141"/>
        <v>70509.402137445897</v>
      </c>
      <c r="II116" s="1">
        <f t="shared" si="142"/>
        <v>714.25059523809523</v>
      </c>
      <c r="IP116" s="7"/>
      <c r="IQ116" s="1"/>
      <c r="IR116" s="1"/>
    </row>
    <row r="117" spans="6:252" x14ac:dyDescent="0.25">
      <c r="BZ117" t="s">
        <v>67</v>
      </c>
      <c r="CA117" s="7">
        <f t="shared" si="136"/>
        <v>11427.422727272728</v>
      </c>
      <c r="CB117" s="1">
        <f t="shared" si="136"/>
        <v>71700.218560606052</v>
      </c>
      <c r="CC117" s="1">
        <f t="shared" si="136"/>
        <v>716.98409090909081</v>
      </c>
      <c r="FC117" t="s">
        <v>67</v>
      </c>
      <c r="FD117" s="7">
        <f t="shared" si="137"/>
        <v>11421.054545454544</v>
      </c>
      <c r="FE117" s="1">
        <f t="shared" si="138"/>
        <v>70638.925946969699</v>
      </c>
      <c r="FF117" s="1">
        <f t="shared" si="139"/>
        <v>706.79476010101007</v>
      </c>
      <c r="IF117" t="s">
        <v>67</v>
      </c>
      <c r="IG117" s="7">
        <f t="shared" si="140"/>
        <v>11532.541774891775</v>
      </c>
      <c r="IH117" s="1">
        <f t="shared" si="141"/>
        <v>70509.402137445897</v>
      </c>
      <c r="II117" s="1">
        <f t="shared" si="142"/>
        <v>716.98409090909081</v>
      </c>
      <c r="IP117" s="7"/>
      <c r="IQ117" s="1"/>
      <c r="IR117" s="1"/>
    </row>
    <row r="118" spans="6:252" x14ac:dyDescent="0.25">
      <c r="BZ118" t="s">
        <v>69</v>
      </c>
      <c r="CA118" s="7">
        <f t="shared" si="136"/>
        <v>11161.125</v>
      </c>
      <c r="CB118" s="1">
        <f t="shared" si="136"/>
        <v>68981.181818181823</v>
      </c>
      <c r="CC118" s="1">
        <f t="shared" si="136"/>
        <v>63.85</v>
      </c>
      <c r="FC118" t="s">
        <v>69</v>
      </c>
      <c r="FD118" s="7">
        <f t="shared" si="137"/>
        <v>11280.670454545454</v>
      </c>
      <c r="FE118" s="1">
        <f t="shared" si="138"/>
        <v>68621.090909090912</v>
      </c>
      <c r="FF118" s="1">
        <f t="shared" si="139"/>
        <v>68.825000000000003</v>
      </c>
      <c r="IF118" t="s">
        <v>69</v>
      </c>
      <c r="IG118" s="7">
        <f t="shared" si="140"/>
        <v>11322.350577200577</v>
      </c>
      <c r="IH118" s="1">
        <f t="shared" si="141"/>
        <v>68242.708333333328</v>
      </c>
      <c r="II118" s="1">
        <f t="shared" si="142"/>
        <v>68.825000000000003</v>
      </c>
      <c r="IP118" s="7"/>
      <c r="IQ118" s="1"/>
      <c r="IR118" s="1"/>
    </row>
    <row r="121" spans="6:252" x14ac:dyDescent="0.25">
      <c r="CA121" s="7">
        <f>CA123-CA126</f>
        <v>595.33674242424604</v>
      </c>
      <c r="CB121" s="1">
        <f t="shared" ref="CB121:CC121" si="143">CB123-CB126</f>
        <v>6761.6585016834724</v>
      </c>
      <c r="CC121" s="1">
        <f t="shared" si="143"/>
        <v>1467.7247474747473</v>
      </c>
      <c r="FD121" s="7">
        <f>FD123-FD126</f>
        <v>1146.1889450056115</v>
      </c>
      <c r="FE121" s="1">
        <f t="shared" ref="FE121:FF121" si="144">FE123-FE126</f>
        <v>10758.101094276106</v>
      </c>
      <c r="FF121" s="1">
        <f t="shared" si="144"/>
        <v>1065.0625841750841</v>
      </c>
      <c r="IG121" s="7">
        <f>IG123-IG126</f>
        <v>426.08493867244033</v>
      </c>
      <c r="IH121" s="1">
        <f t="shared" ref="IH121:II121" si="145">IH123-IH126</f>
        <v>5935.3334114959143</v>
      </c>
      <c r="II121" s="1">
        <f t="shared" si="145"/>
        <v>1334.241877104377</v>
      </c>
      <c r="IP121" s="7"/>
      <c r="IQ121" s="1"/>
      <c r="IR121" s="1"/>
    </row>
    <row r="122" spans="6:252" x14ac:dyDescent="0.25">
      <c r="BZ122" s="92" t="s">
        <v>83</v>
      </c>
      <c r="CA122" s="42">
        <f t="shared" ref="CA122:CC126" si="146">(AVERAGE(CA114,CA106)+MEDIAN(CA114,CA106))/2</f>
        <v>657.94002525252563</v>
      </c>
      <c r="CB122" s="93">
        <f t="shared" si="146"/>
        <v>6437.5537037037047</v>
      </c>
      <c r="CC122" s="93">
        <f t="shared" si="146"/>
        <v>1466.5803030303027</v>
      </c>
      <c r="FC122" s="92" t="s">
        <v>83</v>
      </c>
      <c r="FD122" s="42">
        <f t="shared" ref="FD122:FF122" si="147">(AVERAGE(FD114,FD106)+MEDIAN(FD114,FD106))/2</f>
        <v>1103.1268237934905</v>
      </c>
      <c r="FE122" s="93">
        <f t="shared" si="147"/>
        <v>10385.043265993267</v>
      </c>
      <c r="FF122" s="93">
        <f t="shared" si="147"/>
        <v>1035.2778619528619</v>
      </c>
      <c r="IF122" s="92" t="s">
        <v>83</v>
      </c>
      <c r="IG122" s="42">
        <f t="shared" ref="IG122:II122" si="148">(AVERAGE(IG114,IG106)+MEDIAN(IG114,IG106))/2</f>
        <v>404.99227994228033</v>
      </c>
      <c r="IH122" s="93">
        <f t="shared" si="148"/>
        <v>5502.9877946127963</v>
      </c>
      <c r="II122" s="93">
        <f t="shared" si="148"/>
        <v>1307.6543771043771</v>
      </c>
      <c r="IO122" s="92"/>
      <c r="IP122" s="42"/>
      <c r="IQ122" s="93"/>
      <c r="IR122" s="93"/>
    </row>
    <row r="123" spans="6:252" x14ac:dyDescent="0.25">
      <c r="BZ123" s="92" t="s">
        <v>82</v>
      </c>
      <c r="CA123" s="42">
        <f t="shared" si="146"/>
        <v>11719.540951178453</v>
      </c>
      <c r="CB123" s="93">
        <f t="shared" si="146"/>
        <v>75673.43333333332</v>
      </c>
      <c r="CC123" s="93">
        <f t="shared" si="146"/>
        <v>1528.2580808080806</v>
      </c>
      <c r="FC123" s="92" t="s">
        <v>82</v>
      </c>
      <c r="FD123" s="42">
        <f t="shared" ref="FD123:FF123" si="149">(AVERAGE(FD115,FD107)+MEDIAN(FD115,FD107))/2</f>
        <v>11351.722769360269</v>
      </c>
      <c r="FE123" s="93">
        <f t="shared" si="149"/>
        <v>72923.111784511799</v>
      </c>
      <c r="FF123" s="93">
        <f t="shared" si="149"/>
        <v>1207.0809764309763</v>
      </c>
      <c r="IF123" s="92" t="s">
        <v>82</v>
      </c>
      <c r="IG123" s="42">
        <f t="shared" ref="IG123:II123" si="150">(AVERAGE(IG115,IG107)+MEDIAN(IG115,IG107))/2</f>
        <v>11747.154479316981</v>
      </c>
      <c r="IH123" s="93">
        <f t="shared" si="150"/>
        <v>74083.707870370374</v>
      </c>
      <c r="II123" s="93">
        <f t="shared" si="150"/>
        <v>1406.5728956228954</v>
      </c>
      <c r="IO123" s="92"/>
      <c r="IP123" s="42"/>
      <c r="IQ123" s="93"/>
      <c r="IR123" s="93"/>
    </row>
    <row r="124" spans="6:252" x14ac:dyDescent="0.25">
      <c r="BZ124" s="92" t="s">
        <v>81</v>
      </c>
      <c r="CA124" s="42">
        <f t="shared" si="146"/>
        <v>11422.725336700336</v>
      </c>
      <c r="CB124" s="93">
        <f t="shared" si="146"/>
        <v>71538.260227272724</v>
      </c>
      <c r="CC124" s="93">
        <f t="shared" si="146"/>
        <v>622.1883207070706</v>
      </c>
      <c r="FC124" s="92" t="s">
        <v>81</v>
      </c>
      <c r="FD124" s="42">
        <f t="shared" ref="FD124:FF124" si="151">(AVERAGE(FD116,FD108)+MEDIAN(FD116,FD108))/2</f>
        <v>11271.773344556677</v>
      </c>
      <c r="FE124" s="93">
        <f t="shared" si="151"/>
        <v>69742.417413720541</v>
      </c>
      <c r="FF124" s="93">
        <f t="shared" si="151"/>
        <v>726.91797138047127</v>
      </c>
      <c r="IF124" s="92" t="s">
        <v>81</v>
      </c>
      <c r="IG124" s="42">
        <f t="shared" ref="IG124:II124" si="152">(AVERAGE(IG116,IG108)+MEDIAN(IG116,IG108))/2</f>
        <v>11517.645971620972</v>
      </c>
      <c r="IH124" s="93">
        <f t="shared" si="152"/>
        <v>70525.121293290053</v>
      </c>
      <c r="II124" s="93">
        <f t="shared" si="152"/>
        <v>696.66639610389598</v>
      </c>
      <c r="IO124" s="92"/>
      <c r="IP124" s="42"/>
      <c r="IQ124" s="93"/>
      <c r="IR124" s="93"/>
    </row>
    <row r="125" spans="6:252" x14ac:dyDescent="0.25">
      <c r="BZ125" s="92" t="s">
        <v>79</v>
      </c>
      <c r="CA125" s="42">
        <f t="shared" si="146"/>
        <v>11427.422727272728</v>
      </c>
      <c r="CB125" s="93">
        <f t="shared" si="146"/>
        <v>71667.826893939389</v>
      </c>
      <c r="CC125" s="93">
        <f t="shared" si="146"/>
        <v>698.02493686868684</v>
      </c>
      <c r="FC125" s="92" t="s">
        <v>79</v>
      </c>
      <c r="FD125" s="42">
        <f t="shared" ref="FD125:FF125" si="153">(AVERAGE(FD117,FD109)+MEDIAN(FD117,FD109))/2</f>
        <v>11106.74377104377</v>
      </c>
      <c r="FE125" s="93">
        <f t="shared" si="153"/>
        <v>68845.908880471383</v>
      </c>
      <c r="FF125" s="93">
        <f t="shared" si="153"/>
        <v>716.85636574074078</v>
      </c>
      <c r="IF125" s="92" t="s">
        <v>79</v>
      </c>
      <c r="IG125" s="42">
        <f t="shared" ref="IG125:II125" si="154">(AVERAGE(IG117,IG109)+MEDIAN(IG117,IG109))/2</f>
        <v>11528.112031024531</v>
      </c>
      <c r="IH125" s="93">
        <f t="shared" si="154"/>
        <v>70540.840449134208</v>
      </c>
      <c r="II125" s="93">
        <f t="shared" si="154"/>
        <v>708.20430194805181</v>
      </c>
      <c r="IO125" s="92"/>
      <c r="IP125" s="42"/>
      <c r="IQ125" s="93"/>
      <c r="IR125" s="93"/>
    </row>
    <row r="126" spans="6:252" x14ac:dyDescent="0.25">
      <c r="BZ126" s="92" t="s">
        <v>80</v>
      </c>
      <c r="CA126" s="42">
        <f t="shared" si="146"/>
        <v>11124.204208754207</v>
      </c>
      <c r="CB126" s="93">
        <f t="shared" si="146"/>
        <v>68911.774831649847</v>
      </c>
      <c r="CC126" s="93">
        <f t="shared" si="146"/>
        <v>60.533333333333331</v>
      </c>
      <c r="FC126" s="92" t="s">
        <v>80</v>
      </c>
      <c r="FD126" s="42">
        <f t="shared" ref="FD126:FF126" si="155">(AVERAGE(FD118,FD110)+MEDIAN(FD118,FD110))/2</f>
        <v>10205.533824354658</v>
      </c>
      <c r="FE126" s="93">
        <f t="shared" si="155"/>
        <v>62165.010690235693</v>
      </c>
      <c r="FF126" s="93">
        <f t="shared" si="155"/>
        <v>142.01839225589225</v>
      </c>
      <c r="IF126" s="92" t="s">
        <v>80</v>
      </c>
      <c r="IG126" s="42">
        <f t="shared" ref="IG126:II126" si="156">(AVERAGE(IG118,IG110)+MEDIAN(IG118,IG110))/2</f>
        <v>11321.069540644541</v>
      </c>
      <c r="IH126" s="93">
        <f t="shared" si="156"/>
        <v>68148.374458874459</v>
      </c>
      <c r="II126" s="93">
        <f t="shared" si="156"/>
        <v>72.331018518518519</v>
      </c>
      <c r="IO126" s="92"/>
      <c r="IP126" s="42"/>
      <c r="IQ126" s="93"/>
      <c r="IR126" s="93"/>
    </row>
    <row r="129" spans="4:252" x14ac:dyDescent="0.25">
      <c r="CA129" s="7">
        <f>MEDIAN(CA124:CA125)</f>
        <v>11425.074031986533</v>
      </c>
      <c r="FD129" s="7">
        <f>MEDIAN(FD124:FD125)</f>
        <v>11189.258557800224</v>
      </c>
      <c r="IG129" s="7">
        <f>MEDIAN(IG124:IG125)</f>
        <v>11522.879001322752</v>
      </c>
      <c r="IP129" s="7"/>
    </row>
    <row r="130" spans="4:252" x14ac:dyDescent="0.25">
      <c r="CA130" s="7">
        <f>AVERAGE(CA124:CA125)</f>
        <v>11425.074031986533</v>
      </c>
      <c r="FD130" s="7">
        <f>AVERAGE(FD124:FD125)</f>
        <v>11189.258557800224</v>
      </c>
      <c r="IG130" s="7">
        <f>AVERAGE(IG124:IG125)</f>
        <v>11522.879001322752</v>
      </c>
      <c r="IP130" s="7"/>
    </row>
    <row r="132" spans="4:252" ht="15.75" thickBot="1" x14ac:dyDescent="0.3"/>
    <row r="133" spans="4:252" ht="15.75" thickBot="1" x14ac:dyDescent="0.3">
      <c r="E133" s="98"/>
      <c r="F133" s="99"/>
      <c r="G133" s="99"/>
      <c r="H133" s="99"/>
      <c r="I133" s="99"/>
      <c r="J133" s="100"/>
      <c r="N133" s="107"/>
      <c r="O133" s="108"/>
      <c r="P133" s="108"/>
      <c r="Q133" s="108"/>
      <c r="R133" s="108"/>
      <c r="S133" s="109"/>
      <c r="W133" s="116"/>
      <c r="X133" s="117"/>
      <c r="Y133" s="117"/>
      <c r="Z133" s="117"/>
      <c r="AA133" s="117"/>
      <c r="AB133" s="118"/>
      <c r="AO133" s="94"/>
      <c r="AP133" s="50"/>
      <c r="AQ133" s="50"/>
      <c r="AR133" s="50"/>
      <c r="AS133" s="50"/>
      <c r="AT133" s="51"/>
      <c r="AX133" s="94"/>
      <c r="AY133" s="50"/>
      <c r="AZ133" s="50"/>
      <c r="BA133" s="50"/>
      <c r="BB133" s="50"/>
      <c r="BC133" s="51"/>
      <c r="BG133" s="94"/>
      <c r="BH133" s="50"/>
      <c r="BI133" s="50"/>
      <c r="BJ133" s="50"/>
      <c r="BK133" s="50"/>
      <c r="BL133" s="51"/>
      <c r="CH133" s="98"/>
      <c r="CI133" s="99"/>
      <c r="CJ133" s="99"/>
      <c r="CK133" s="99"/>
      <c r="CL133" s="99"/>
      <c r="CM133" s="100"/>
      <c r="CQ133" s="107"/>
      <c r="CR133" s="108"/>
      <c r="CS133" s="108"/>
      <c r="CT133" s="108"/>
      <c r="CU133" s="108"/>
      <c r="CV133" s="109"/>
      <c r="CZ133" s="116"/>
      <c r="DA133" s="117"/>
      <c r="DB133" s="117"/>
      <c r="DC133" s="117"/>
      <c r="DD133" s="117"/>
      <c r="DE133" s="118"/>
      <c r="DR133" s="94"/>
      <c r="DS133" s="50"/>
      <c r="DT133" s="50"/>
      <c r="DU133" s="50"/>
      <c r="DV133" s="50"/>
      <c r="DW133" s="51"/>
      <c r="EA133" s="94"/>
      <c r="EB133" s="50"/>
      <c r="EC133" s="50"/>
      <c r="ED133" s="50"/>
      <c r="EE133" s="50"/>
      <c r="EF133" s="51"/>
      <c r="EJ133" s="94"/>
      <c r="EK133" s="50"/>
      <c r="EL133" s="50"/>
      <c r="EM133" s="50"/>
      <c r="EN133" s="50"/>
      <c r="EO133" s="51"/>
      <c r="FK133" s="98"/>
      <c r="FL133" s="99"/>
      <c r="FM133" s="99"/>
      <c r="FN133" s="99"/>
      <c r="FO133" s="99"/>
      <c r="FP133" s="100"/>
      <c r="FT133" s="107"/>
      <c r="FU133" s="108"/>
      <c r="FV133" s="108"/>
      <c r="FW133" s="108"/>
      <c r="FX133" s="108"/>
      <c r="FY133" s="109"/>
      <c r="GC133" s="116"/>
      <c r="GD133" s="117"/>
      <c r="GE133" s="117"/>
      <c r="GF133" s="117"/>
      <c r="GG133" s="117"/>
      <c r="GH133" s="118"/>
      <c r="GU133" s="94"/>
      <c r="GV133" s="50"/>
      <c r="GW133" s="50"/>
      <c r="GX133" s="50"/>
      <c r="GY133" s="50"/>
      <c r="GZ133" s="51"/>
      <c r="HD133" s="94"/>
      <c r="HE133" s="50"/>
      <c r="HF133" s="50"/>
      <c r="HG133" s="50"/>
      <c r="HH133" s="50"/>
      <c r="HI133" s="51"/>
      <c r="HM133" s="94"/>
      <c r="HN133" s="50"/>
      <c r="HO133" s="50"/>
      <c r="HP133" s="50"/>
      <c r="HQ133" s="50"/>
      <c r="HR133" s="51"/>
    </row>
    <row r="134" spans="4:252" ht="15.75" thickBot="1" x14ac:dyDescent="0.3">
      <c r="D134" s="128"/>
      <c r="E134" s="98"/>
      <c r="F134" s="99"/>
      <c r="G134" s="99"/>
      <c r="H134" s="99"/>
      <c r="I134" s="99"/>
      <c r="J134" s="100"/>
      <c r="K134" s="125"/>
      <c r="L134" s="125"/>
      <c r="M134" s="125"/>
      <c r="N134" s="107"/>
      <c r="O134" s="108"/>
      <c r="P134" s="108"/>
      <c r="Q134" s="108"/>
      <c r="R134" s="108"/>
      <c r="S134" s="109"/>
      <c r="T134" s="125"/>
      <c r="U134" s="125"/>
      <c r="V134" s="125"/>
      <c r="W134" s="116"/>
      <c r="X134" s="117"/>
      <c r="Y134" s="117"/>
      <c r="Z134" s="117"/>
      <c r="AA134" s="117"/>
      <c r="AB134" s="118"/>
      <c r="AC134" s="131"/>
      <c r="AN134" s="94"/>
      <c r="AO134" s="94"/>
      <c r="AP134" s="50"/>
      <c r="AQ134" s="50"/>
      <c r="AR134" s="50"/>
      <c r="AS134" s="50"/>
      <c r="AT134" s="51"/>
      <c r="AU134" s="50"/>
      <c r="AV134" s="50"/>
      <c r="AW134" s="50"/>
      <c r="AX134" s="94"/>
      <c r="AY134" s="50"/>
      <c r="AZ134" s="50"/>
      <c r="BA134" s="50"/>
      <c r="BB134" s="50"/>
      <c r="BC134" s="51"/>
      <c r="BD134" s="50"/>
      <c r="BE134" s="50"/>
      <c r="BF134" s="50"/>
      <c r="BG134" s="94"/>
      <c r="BH134" s="50"/>
      <c r="BI134" s="50"/>
      <c r="BJ134" s="50"/>
      <c r="BK134" s="50"/>
      <c r="BL134" s="51"/>
      <c r="BM134" s="51"/>
      <c r="CG134" s="128"/>
      <c r="CH134" s="98"/>
      <c r="CI134" s="99"/>
      <c r="CJ134" s="99"/>
      <c r="CK134" s="99"/>
      <c r="CL134" s="99"/>
      <c r="CM134" s="100"/>
      <c r="CN134" s="125"/>
      <c r="CO134" s="125"/>
      <c r="CP134" s="125"/>
      <c r="CQ134" s="107"/>
      <c r="CR134" s="108"/>
      <c r="CS134" s="108"/>
      <c r="CT134" s="108"/>
      <c r="CU134" s="108"/>
      <c r="CV134" s="109"/>
      <c r="CW134" s="125"/>
      <c r="CX134" s="125"/>
      <c r="CY134" s="125"/>
      <c r="CZ134" s="116"/>
      <c r="DA134" s="117"/>
      <c r="DB134" s="117"/>
      <c r="DC134" s="117"/>
      <c r="DD134" s="117"/>
      <c r="DE134" s="118"/>
      <c r="DF134" s="131"/>
      <c r="DQ134" s="94"/>
      <c r="DR134" s="94"/>
      <c r="DS134" s="50"/>
      <c r="DT134" s="50"/>
      <c r="DU134" s="50"/>
      <c r="DV134" s="50"/>
      <c r="DW134" s="51"/>
      <c r="DX134" s="50"/>
      <c r="DY134" s="50"/>
      <c r="DZ134" s="50"/>
      <c r="EA134" s="94"/>
      <c r="EB134" s="50"/>
      <c r="EC134" s="50"/>
      <c r="ED134" s="50"/>
      <c r="EE134" s="50"/>
      <c r="EF134" s="51"/>
      <c r="EG134" s="50"/>
      <c r="EH134" s="50"/>
      <c r="EI134" s="50"/>
      <c r="EJ134" s="94"/>
      <c r="EK134" s="50"/>
      <c r="EL134" s="50"/>
      <c r="EM134" s="50"/>
      <c r="EN134" s="50"/>
      <c r="EO134" s="51"/>
      <c r="EP134" s="51"/>
      <c r="FJ134" s="128"/>
      <c r="FK134" s="98"/>
      <c r="FL134" s="99"/>
      <c r="FM134" s="99"/>
      <c r="FN134" s="99"/>
      <c r="FO134" s="99"/>
      <c r="FP134" s="100"/>
      <c r="FQ134" s="125"/>
      <c r="FR134" s="125"/>
      <c r="FS134" s="125"/>
      <c r="FT134" s="107"/>
      <c r="FU134" s="108"/>
      <c r="FV134" s="108"/>
      <c r="FW134" s="108"/>
      <c r="FX134" s="108"/>
      <c r="FY134" s="109"/>
      <c r="FZ134" s="125"/>
      <c r="GA134" s="125"/>
      <c r="GB134" s="125"/>
      <c r="GC134" s="116"/>
      <c r="GD134" s="117"/>
      <c r="GE134" s="117"/>
      <c r="GF134" s="117"/>
      <c r="GG134" s="117"/>
      <c r="GH134" s="118"/>
      <c r="GI134" s="131"/>
      <c r="GT134" s="94"/>
      <c r="GU134" s="94"/>
      <c r="GV134" s="50"/>
      <c r="GW134" s="50"/>
      <c r="GX134" s="50"/>
      <c r="GY134" s="50"/>
      <c r="GZ134" s="51"/>
      <c r="HA134" s="50"/>
      <c r="HB134" s="50"/>
      <c r="HC134" s="50"/>
      <c r="HD134" s="94"/>
      <c r="HE134" s="50"/>
      <c r="HF134" s="50"/>
      <c r="HG134" s="50"/>
      <c r="HH134" s="50"/>
      <c r="HI134" s="51"/>
      <c r="HJ134" s="50"/>
      <c r="HK134" s="50"/>
      <c r="HL134" s="50"/>
      <c r="HM134" s="94"/>
      <c r="HN134" s="50"/>
      <c r="HO134" s="50"/>
      <c r="HP134" s="50"/>
      <c r="HQ134" s="50"/>
      <c r="HR134" s="51"/>
      <c r="HS134" s="51"/>
    </row>
    <row r="135" spans="4:252" ht="15.75" thickBot="1" x14ac:dyDescent="0.3">
      <c r="D135" s="129"/>
      <c r="E135" s="101"/>
      <c r="F135" s="179" t="s">
        <v>112</v>
      </c>
      <c r="G135" s="180"/>
      <c r="H135" s="102"/>
      <c r="I135" s="102"/>
      <c r="J135" s="103"/>
      <c r="K135" s="126"/>
      <c r="L135" s="126"/>
      <c r="M135" s="126"/>
      <c r="N135" s="110"/>
      <c r="O135" s="179" t="s">
        <v>113</v>
      </c>
      <c r="P135" s="180"/>
      <c r="Q135" s="111"/>
      <c r="R135" s="111"/>
      <c r="S135" s="112"/>
      <c r="T135" s="126"/>
      <c r="U135" s="126"/>
      <c r="V135" s="126"/>
      <c r="W135" s="119"/>
      <c r="X135" s="179" t="s">
        <v>120</v>
      </c>
      <c r="Y135" s="180"/>
      <c r="Z135" s="120"/>
      <c r="AA135" s="120"/>
      <c r="AB135" s="121"/>
      <c r="AC135" s="132"/>
      <c r="AN135" s="57"/>
      <c r="AO135" s="57"/>
      <c r="AP135" s="181" t="s">
        <v>124</v>
      </c>
      <c r="AQ135" s="182"/>
      <c r="AR135" s="183"/>
      <c r="AS135" s="54"/>
      <c r="AT135" s="55"/>
      <c r="AU135" s="54"/>
      <c r="AV135" s="54"/>
      <c r="AW135" s="54"/>
      <c r="AX135" s="57"/>
      <c r="AY135" s="181" t="s">
        <v>125</v>
      </c>
      <c r="AZ135" s="182"/>
      <c r="BA135" s="183"/>
      <c r="BB135" s="54"/>
      <c r="BC135" s="55"/>
      <c r="BD135" s="54"/>
      <c r="BE135" s="54"/>
      <c r="BF135" s="54"/>
      <c r="BG135" s="57"/>
      <c r="BH135" s="181" t="s">
        <v>136</v>
      </c>
      <c r="BI135" s="182"/>
      <c r="BJ135" s="183"/>
      <c r="BK135" s="54"/>
      <c r="BL135" s="55"/>
      <c r="BM135" s="55"/>
      <c r="CG135" s="129"/>
      <c r="CH135" s="101"/>
      <c r="CI135" s="179" t="s">
        <v>112</v>
      </c>
      <c r="CJ135" s="180"/>
      <c r="CK135" s="102"/>
      <c r="CL135" s="102"/>
      <c r="CM135" s="103"/>
      <c r="CN135" s="126"/>
      <c r="CO135" s="126"/>
      <c r="CP135" s="126"/>
      <c r="CQ135" s="110"/>
      <c r="CR135" s="179" t="s">
        <v>38</v>
      </c>
      <c r="CS135" s="180"/>
      <c r="CT135" s="111"/>
      <c r="CU135" s="111"/>
      <c r="CV135" s="112"/>
      <c r="CW135" s="126"/>
      <c r="CX135" s="126"/>
      <c r="CY135" s="126"/>
      <c r="CZ135" s="119"/>
      <c r="DA135" s="179" t="s">
        <v>156</v>
      </c>
      <c r="DB135" s="180"/>
      <c r="DC135" s="120"/>
      <c r="DD135" s="120"/>
      <c r="DE135" s="121"/>
      <c r="DF135" s="132"/>
      <c r="DQ135" s="57"/>
      <c r="DR135" s="57"/>
      <c r="DS135" s="181" t="s">
        <v>145</v>
      </c>
      <c r="DT135" s="182"/>
      <c r="DU135" s="183"/>
      <c r="DV135" s="54"/>
      <c r="DW135" s="55"/>
      <c r="DX135" s="54"/>
      <c r="DY135" s="54"/>
      <c r="DZ135" s="54"/>
      <c r="EA135" s="57"/>
      <c r="EB135" s="181" t="s">
        <v>152</v>
      </c>
      <c r="EC135" s="182"/>
      <c r="ED135" s="183"/>
      <c r="EE135" s="54"/>
      <c r="EF135" s="55"/>
      <c r="EG135" s="54"/>
      <c r="EH135" s="54"/>
      <c r="EI135" s="54"/>
      <c r="EJ135" s="57"/>
      <c r="EK135" s="181" t="s">
        <v>168</v>
      </c>
      <c r="EL135" s="182"/>
      <c r="EM135" s="183"/>
      <c r="EN135" s="54"/>
      <c r="EO135" s="55"/>
      <c r="EP135" s="55"/>
      <c r="FJ135" s="129"/>
      <c r="FK135" s="101"/>
      <c r="FL135" s="179" t="s">
        <v>38</v>
      </c>
      <c r="FM135" s="180"/>
      <c r="FN135" s="102"/>
      <c r="FO135" s="102"/>
      <c r="FP135" s="103"/>
      <c r="FQ135" s="126"/>
      <c r="FR135" s="126"/>
      <c r="FS135" s="126"/>
      <c r="FT135" s="110"/>
      <c r="FU135" s="179" t="s">
        <v>113</v>
      </c>
      <c r="FV135" s="180"/>
      <c r="FW135" s="111"/>
      <c r="FX135" s="111"/>
      <c r="FY135" s="112"/>
      <c r="FZ135" s="126"/>
      <c r="GA135" s="126"/>
      <c r="GB135" s="126"/>
      <c r="GC135" s="119"/>
      <c r="GD135" s="179" t="s">
        <v>175</v>
      </c>
      <c r="GE135" s="180"/>
      <c r="GF135" s="120"/>
      <c r="GG135" s="120"/>
      <c r="GH135" s="121"/>
      <c r="GI135" s="132"/>
      <c r="GT135" s="57"/>
      <c r="GU135" s="57"/>
      <c r="GV135" s="181" t="s">
        <v>145</v>
      </c>
      <c r="GW135" s="182"/>
      <c r="GX135" s="183"/>
      <c r="GY135" s="54"/>
      <c r="GZ135" s="55"/>
      <c r="HA135" s="54"/>
      <c r="HB135" s="54"/>
      <c r="HC135" s="54"/>
      <c r="HD135" s="57"/>
      <c r="HE135" s="181" t="s">
        <v>152</v>
      </c>
      <c r="HF135" s="182"/>
      <c r="HG135" s="183"/>
      <c r="HH135" s="54"/>
      <c r="HI135" s="55"/>
      <c r="HJ135" s="54"/>
      <c r="HK135" s="54"/>
      <c r="HL135" s="54"/>
      <c r="HM135" s="57"/>
      <c r="HN135" s="181" t="s">
        <v>132</v>
      </c>
      <c r="HO135" s="182"/>
      <c r="HP135" s="183"/>
      <c r="HQ135" s="54"/>
      <c r="HR135" s="55"/>
      <c r="HS135" s="55"/>
    </row>
    <row r="136" spans="4:252" x14ac:dyDescent="0.25">
      <c r="D136" s="129"/>
      <c r="E136" s="101"/>
      <c r="F136" s="134" t="s">
        <v>3</v>
      </c>
      <c r="G136" s="135" t="s" vm="1">
        <v>22</v>
      </c>
      <c r="H136" s="136"/>
      <c r="I136" s="137"/>
      <c r="J136" s="103"/>
      <c r="K136" s="126"/>
      <c r="L136" s="126"/>
      <c r="M136" s="126"/>
      <c r="N136" s="110"/>
      <c r="O136" s="134" t="s">
        <v>3</v>
      </c>
      <c r="P136" s="161" t="s">
        <v>5</v>
      </c>
      <c r="Q136" s="136"/>
      <c r="R136" s="137"/>
      <c r="S136" s="112"/>
      <c r="T136" s="126"/>
      <c r="U136" s="126"/>
      <c r="V136" s="126"/>
      <c r="W136" s="119"/>
      <c r="X136" s="134" t="s">
        <v>3</v>
      </c>
      <c r="Y136" s="165" t="s">
        <v>32</v>
      </c>
      <c r="Z136" s="136"/>
      <c r="AA136" s="137"/>
      <c r="AB136" s="121"/>
      <c r="AC136" s="132"/>
      <c r="AN136" s="57"/>
      <c r="AO136" s="57"/>
      <c r="AP136" s="48" t="s">
        <v>3</v>
      </c>
      <c r="AQ136" s="49" t="s" vm="1">
        <v>22</v>
      </c>
      <c r="AR136" s="50"/>
      <c r="AS136" s="51"/>
      <c r="AT136" s="55"/>
      <c r="AU136" s="54"/>
      <c r="AV136" s="54"/>
      <c r="AW136" s="54"/>
      <c r="AX136" s="57"/>
      <c r="AY136" s="48" t="s">
        <v>3</v>
      </c>
      <c r="AZ136" s="64" t="s">
        <v>5</v>
      </c>
      <c r="BA136" s="50"/>
      <c r="BB136" s="51"/>
      <c r="BC136" s="55"/>
      <c r="BD136" s="54"/>
      <c r="BE136" s="54"/>
      <c r="BF136" s="54"/>
      <c r="BG136" s="57"/>
      <c r="BH136" s="48" t="s">
        <v>3</v>
      </c>
      <c r="BI136" s="70" t="s">
        <v>32</v>
      </c>
      <c r="BJ136" s="50"/>
      <c r="BK136" s="51"/>
      <c r="BL136" s="55"/>
      <c r="BM136" s="55"/>
      <c r="CG136" s="129"/>
      <c r="CH136" s="101"/>
      <c r="CI136" s="134" t="s">
        <v>3</v>
      </c>
      <c r="CJ136" s="135" t="s" vm="1">
        <v>22</v>
      </c>
      <c r="CK136" s="136"/>
      <c r="CL136" s="137"/>
      <c r="CM136" s="103"/>
      <c r="CN136" s="126"/>
      <c r="CO136" s="126"/>
      <c r="CP136" s="126"/>
      <c r="CQ136" s="110"/>
      <c r="CR136" s="134" t="s">
        <v>3</v>
      </c>
      <c r="CS136" s="161" t="s" vm="2">
        <v>4</v>
      </c>
      <c r="CT136" s="136"/>
      <c r="CU136" s="137"/>
      <c r="CV136" s="112"/>
      <c r="CW136" s="126"/>
      <c r="CX136" s="126"/>
      <c r="CY136" s="126"/>
      <c r="CZ136" s="119"/>
      <c r="DA136" s="134" t="s">
        <v>3</v>
      </c>
      <c r="DB136" s="165" t="s">
        <v>32</v>
      </c>
      <c r="DC136" s="136"/>
      <c r="DD136" s="137"/>
      <c r="DE136" s="121"/>
      <c r="DF136" s="132"/>
      <c r="DQ136" s="57"/>
      <c r="DR136" s="57"/>
      <c r="DS136" s="48" t="s">
        <v>3</v>
      </c>
      <c r="DT136" s="49" t="s" vm="1">
        <v>22</v>
      </c>
      <c r="DU136" s="50"/>
      <c r="DV136" s="51"/>
      <c r="DW136" s="55"/>
      <c r="DX136" s="54"/>
      <c r="DY136" s="54"/>
      <c r="DZ136" s="54"/>
      <c r="EA136" s="57"/>
      <c r="EB136" s="48" t="s">
        <v>3</v>
      </c>
      <c r="EC136" s="64" t="s" vm="2">
        <v>4</v>
      </c>
      <c r="ED136" s="50"/>
      <c r="EE136" s="51"/>
      <c r="EF136" s="55"/>
      <c r="EG136" s="54"/>
      <c r="EH136" s="54"/>
      <c r="EI136" s="54"/>
      <c r="EJ136" s="57"/>
      <c r="EK136" s="48" t="s">
        <v>3</v>
      </c>
      <c r="EL136" s="70" t="s">
        <v>32</v>
      </c>
      <c r="EM136" s="50"/>
      <c r="EN136" s="51"/>
      <c r="EO136" s="55"/>
      <c r="EP136" s="55"/>
      <c r="FJ136" s="129"/>
      <c r="FK136" s="101"/>
      <c r="FL136" s="134" t="s">
        <v>3</v>
      </c>
      <c r="FM136" s="135" t="s" vm="2">
        <v>4</v>
      </c>
      <c r="FN136" s="136"/>
      <c r="FO136" s="137"/>
      <c r="FP136" s="103"/>
      <c r="FQ136" s="126"/>
      <c r="FR136" s="126"/>
      <c r="FS136" s="126"/>
      <c r="FT136" s="110"/>
      <c r="FU136" s="134" t="s">
        <v>3</v>
      </c>
      <c r="FV136" s="161" t="s">
        <v>5</v>
      </c>
      <c r="FW136" s="136"/>
      <c r="FX136" s="137"/>
      <c r="FY136" s="112"/>
      <c r="FZ136" s="126"/>
      <c r="GA136" s="126"/>
      <c r="GB136" s="126"/>
      <c r="GC136" s="119"/>
      <c r="GD136" s="134" t="s">
        <v>3</v>
      </c>
      <c r="GE136" s="165" t="s">
        <v>32</v>
      </c>
      <c r="GF136" s="136"/>
      <c r="GG136" s="137"/>
      <c r="GH136" s="121"/>
      <c r="GI136" s="132"/>
      <c r="GT136" s="57"/>
      <c r="GU136" s="57"/>
      <c r="GV136" s="48" t="s">
        <v>3</v>
      </c>
      <c r="GW136" s="64" t="s" vm="1">
        <v>22</v>
      </c>
      <c r="GX136" s="50"/>
      <c r="GY136" s="51"/>
      <c r="GZ136" s="55"/>
      <c r="HA136" s="54"/>
      <c r="HB136" s="54"/>
      <c r="HC136" s="54"/>
      <c r="HD136" s="57"/>
      <c r="HE136" s="48" t="s">
        <v>3</v>
      </c>
      <c r="HF136" s="64" t="s" vm="2">
        <v>4</v>
      </c>
      <c r="HG136" s="50"/>
      <c r="HH136" s="51"/>
      <c r="HI136" s="55"/>
      <c r="HJ136" s="54"/>
      <c r="HK136" s="54"/>
      <c r="HL136" s="54"/>
      <c r="HM136" s="57"/>
      <c r="HN136" s="48" t="s">
        <v>3</v>
      </c>
      <c r="HO136" s="70" t="s">
        <v>32</v>
      </c>
      <c r="HP136" s="50"/>
      <c r="HQ136" s="51"/>
      <c r="HR136" s="55"/>
      <c r="HS136" s="55"/>
    </row>
    <row r="137" spans="4:252" x14ac:dyDescent="0.25">
      <c r="D137" s="129"/>
      <c r="E137" s="101"/>
      <c r="F137" s="138" t="s">
        <v>9</v>
      </c>
      <c r="G137" s="139" t="s" vm="3">
        <v>22</v>
      </c>
      <c r="H137" s="140"/>
      <c r="I137" s="141"/>
      <c r="J137" s="103"/>
      <c r="K137" s="126"/>
      <c r="L137" s="126"/>
      <c r="M137" s="126"/>
      <c r="N137" s="110"/>
      <c r="O137" s="138" t="s">
        <v>9</v>
      </c>
      <c r="P137" s="152" t="s">
        <v>5</v>
      </c>
      <c r="Q137" s="140"/>
      <c r="R137" s="141"/>
      <c r="S137" s="112"/>
      <c r="T137" s="126"/>
      <c r="U137" s="126"/>
      <c r="V137" s="126"/>
      <c r="W137" s="119"/>
      <c r="X137" s="138" t="s">
        <v>9</v>
      </c>
      <c r="Y137" s="166" t="s">
        <v>32</v>
      </c>
      <c r="Z137" s="140"/>
      <c r="AA137" s="141"/>
      <c r="AB137" s="121"/>
      <c r="AC137" s="132"/>
      <c r="AN137" s="57"/>
      <c r="AO137" s="57"/>
      <c r="AP137" s="52" t="s">
        <v>9</v>
      </c>
      <c r="AQ137" s="53" t="s" vm="3">
        <v>22</v>
      </c>
      <c r="AR137" s="54"/>
      <c r="AS137" s="55"/>
      <c r="AT137" s="55"/>
      <c r="AU137" s="54"/>
      <c r="AV137" s="54"/>
      <c r="AW137" s="54"/>
      <c r="AX137" s="57"/>
      <c r="AY137" s="52" t="s">
        <v>9</v>
      </c>
      <c r="AZ137" s="65" t="s">
        <v>5</v>
      </c>
      <c r="BA137" s="54"/>
      <c r="BB137" s="55"/>
      <c r="BC137" s="55"/>
      <c r="BD137" s="54"/>
      <c r="BE137" s="54"/>
      <c r="BF137" s="54"/>
      <c r="BG137" s="57"/>
      <c r="BH137" s="52" t="s">
        <v>9</v>
      </c>
      <c r="BI137" s="71" t="s">
        <v>32</v>
      </c>
      <c r="BJ137" s="54"/>
      <c r="BK137" s="55"/>
      <c r="BL137" s="55"/>
      <c r="BM137" s="55"/>
      <c r="CG137" s="129"/>
      <c r="CH137" s="101"/>
      <c r="CI137" s="138" t="s">
        <v>9</v>
      </c>
      <c r="CJ137" s="139" t="s" vm="3">
        <v>22</v>
      </c>
      <c r="CK137" s="140"/>
      <c r="CL137" s="141"/>
      <c r="CM137" s="103"/>
      <c r="CN137" s="126"/>
      <c r="CO137" s="126"/>
      <c r="CP137" s="126"/>
      <c r="CQ137" s="110"/>
      <c r="CR137" s="138" t="s">
        <v>9</v>
      </c>
      <c r="CS137" s="152" t="s" vm="6">
        <v>4</v>
      </c>
      <c r="CT137" s="140"/>
      <c r="CU137" s="141"/>
      <c r="CV137" s="112"/>
      <c r="CW137" s="126"/>
      <c r="CX137" s="126"/>
      <c r="CY137" s="126"/>
      <c r="CZ137" s="119"/>
      <c r="DA137" s="138" t="s">
        <v>9</v>
      </c>
      <c r="DB137" s="166" t="s">
        <v>32</v>
      </c>
      <c r="DC137" s="140"/>
      <c r="DD137" s="141"/>
      <c r="DE137" s="121"/>
      <c r="DF137" s="132"/>
      <c r="DQ137" s="57"/>
      <c r="DR137" s="57"/>
      <c r="DS137" s="52" t="s">
        <v>9</v>
      </c>
      <c r="DT137" s="53" t="s" vm="3">
        <v>22</v>
      </c>
      <c r="DU137" s="54"/>
      <c r="DV137" s="55"/>
      <c r="DW137" s="55"/>
      <c r="DX137" s="54"/>
      <c r="DY137" s="54"/>
      <c r="DZ137" s="54"/>
      <c r="EA137" s="57"/>
      <c r="EB137" s="52" t="s">
        <v>9</v>
      </c>
      <c r="EC137" s="65" t="s" vm="6">
        <v>4</v>
      </c>
      <c r="ED137" s="54"/>
      <c r="EE137" s="55"/>
      <c r="EF137" s="55"/>
      <c r="EG137" s="54"/>
      <c r="EH137" s="54"/>
      <c r="EI137" s="54"/>
      <c r="EJ137" s="57"/>
      <c r="EK137" s="52" t="s">
        <v>9</v>
      </c>
      <c r="EL137" s="71" t="s">
        <v>32</v>
      </c>
      <c r="EM137" s="54"/>
      <c r="EN137" s="55"/>
      <c r="EO137" s="55"/>
      <c r="EP137" s="55"/>
      <c r="FJ137" s="129"/>
      <c r="FK137" s="101"/>
      <c r="FL137" s="138" t="s">
        <v>9</v>
      </c>
      <c r="FM137" s="139" t="s" vm="6">
        <v>4</v>
      </c>
      <c r="FN137" s="140"/>
      <c r="FO137" s="141"/>
      <c r="FP137" s="103"/>
      <c r="FQ137" s="126"/>
      <c r="FR137" s="126"/>
      <c r="FS137" s="126"/>
      <c r="FT137" s="110"/>
      <c r="FU137" s="138" t="s">
        <v>9</v>
      </c>
      <c r="FV137" s="152" t="s">
        <v>5</v>
      </c>
      <c r="FW137" s="140"/>
      <c r="FX137" s="141"/>
      <c r="FY137" s="112"/>
      <c r="FZ137" s="126"/>
      <c r="GA137" s="126"/>
      <c r="GB137" s="126"/>
      <c r="GC137" s="119"/>
      <c r="GD137" s="138" t="s">
        <v>9</v>
      </c>
      <c r="GE137" s="166" t="s">
        <v>32</v>
      </c>
      <c r="GF137" s="140"/>
      <c r="GG137" s="141"/>
      <c r="GH137" s="121"/>
      <c r="GI137" s="132"/>
      <c r="GT137" s="57"/>
      <c r="GU137" s="57"/>
      <c r="GV137" s="52" t="s">
        <v>9</v>
      </c>
      <c r="GW137" s="65" t="s" vm="3">
        <v>22</v>
      </c>
      <c r="GX137" s="54"/>
      <c r="GY137" s="55"/>
      <c r="GZ137" s="55"/>
      <c r="HA137" s="54"/>
      <c r="HB137" s="54"/>
      <c r="HC137" s="54"/>
      <c r="HD137" s="57"/>
      <c r="HE137" s="52" t="s">
        <v>9</v>
      </c>
      <c r="HF137" s="65" t="s" vm="6">
        <v>4</v>
      </c>
      <c r="HG137" s="54"/>
      <c r="HH137" s="55"/>
      <c r="HI137" s="55"/>
      <c r="HJ137" s="54"/>
      <c r="HK137" s="54"/>
      <c r="HL137" s="54"/>
      <c r="HM137" s="57"/>
      <c r="HN137" s="52" t="s">
        <v>9</v>
      </c>
      <c r="HO137" s="71" t="s">
        <v>32</v>
      </c>
      <c r="HP137" s="54"/>
      <c r="HQ137" s="55"/>
      <c r="HR137" s="55"/>
      <c r="HS137" s="55"/>
    </row>
    <row r="138" spans="4:252" x14ac:dyDescent="0.25">
      <c r="D138" s="129"/>
      <c r="E138" s="101"/>
      <c r="F138" s="138" t="s">
        <v>0</v>
      </c>
      <c r="G138" s="139" t="s" vm="4">
        <v>22</v>
      </c>
      <c r="H138" s="140"/>
      <c r="I138" s="141"/>
      <c r="J138" s="103"/>
      <c r="K138" s="126"/>
      <c r="L138" s="126"/>
      <c r="M138" s="126"/>
      <c r="N138" s="110"/>
      <c r="O138" s="138" t="s">
        <v>0</v>
      </c>
      <c r="P138" s="152" t="s">
        <v>5</v>
      </c>
      <c r="Q138" s="140"/>
      <c r="R138" s="141"/>
      <c r="S138" s="112"/>
      <c r="T138" s="126"/>
      <c r="U138" s="126"/>
      <c r="V138" s="126"/>
      <c r="W138" s="119"/>
      <c r="X138" s="138" t="s">
        <v>0</v>
      </c>
      <c r="Y138" s="166" t="s">
        <v>32</v>
      </c>
      <c r="Z138" s="140"/>
      <c r="AA138" s="141"/>
      <c r="AB138" s="121"/>
      <c r="AC138" s="132"/>
      <c r="AN138" s="57"/>
      <c r="AO138" s="57"/>
      <c r="AP138" s="52" t="s">
        <v>0</v>
      </c>
      <c r="AQ138" s="53" t="s" vm="4">
        <v>22</v>
      </c>
      <c r="AR138" s="54"/>
      <c r="AS138" s="55"/>
      <c r="AT138" s="55"/>
      <c r="AU138" s="54"/>
      <c r="AV138" s="54"/>
      <c r="AW138" s="54"/>
      <c r="AX138" s="57"/>
      <c r="AY138" s="52" t="s">
        <v>0</v>
      </c>
      <c r="AZ138" s="65" t="s">
        <v>5</v>
      </c>
      <c r="BA138" s="54"/>
      <c r="BB138" s="55"/>
      <c r="BC138" s="55"/>
      <c r="BD138" s="54"/>
      <c r="BE138" s="54"/>
      <c r="BF138" s="54"/>
      <c r="BG138" s="57"/>
      <c r="BH138" s="52" t="s">
        <v>0</v>
      </c>
      <c r="BI138" s="71" t="s">
        <v>32</v>
      </c>
      <c r="BJ138" s="54"/>
      <c r="BK138" s="55"/>
      <c r="BL138" s="55"/>
      <c r="BM138" s="55"/>
      <c r="CG138" s="129"/>
      <c r="CH138" s="101"/>
      <c r="CI138" s="138" t="s">
        <v>0</v>
      </c>
      <c r="CJ138" s="139" t="s" vm="4">
        <v>22</v>
      </c>
      <c r="CK138" s="140"/>
      <c r="CL138" s="141"/>
      <c r="CM138" s="103"/>
      <c r="CN138" s="126"/>
      <c r="CO138" s="126"/>
      <c r="CP138" s="126"/>
      <c r="CQ138" s="110"/>
      <c r="CR138" s="138" t="s">
        <v>0</v>
      </c>
      <c r="CS138" s="152" t="s" vm="7">
        <v>4</v>
      </c>
      <c r="CT138" s="140"/>
      <c r="CU138" s="141"/>
      <c r="CV138" s="112"/>
      <c r="CW138" s="126"/>
      <c r="CX138" s="126"/>
      <c r="CY138" s="126"/>
      <c r="CZ138" s="119"/>
      <c r="DA138" s="138" t="s">
        <v>0</v>
      </c>
      <c r="DB138" s="166" t="s">
        <v>32</v>
      </c>
      <c r="DC138" s="140"/>
      <c r="DD138" s="141"/>
      <c r="DE138" s="121"/>
      <c r="DF138" s="132"/>
      <c r="DQ138" s="57"/>
      <c r="DR138" s="57"/>
      <c r="DS138" s="52" t="s">
        <v>0</v>
      </c>
      <c r="DT138" s="53" t="s" vm="4">
        <v>22</v>
      </c>
      <c r="DU138" s="54"/>
      <c r="DV138" s="55"/>
      <c r="DW138" s="55"/>
      <c r="DX138" s="54"/>
      <c r="DY138" s="54"/>
      <c r="DZ138" s="54"/>
      <c r="EA138" s="57"/>
      <c r="EB138" s="52" t="s">
        <v>0</v>
      </c>
      <c r="EC138" s="65" t="s" vm="7">
        <v>4</v>
      </c>
      <c r="ED138" s="54"/>
      <c r="EE138" s="55"/>
      <c r="EF138" s="55"/>
      <c r="EG138" s="54"/>
      <c r="EH138" s="54"/>
      <c r="EI138" s="54"/>
      <c r="EJ138" s="57"/>
      <c r="EK138" s="52" t="s">
        <v>0</v>
      </c>
      <c r="EL138" s="71" t="s">
        <v>32</v>
      </c>
      <c r="EM138" s="54"/>
      <c r="EN138" s="55"/>
      <c r="EO138" s="55"/>
      <c r="EP138" s="55"/>
      <c r="FJ138" s="129"/>
      <c r="FK138" s="101"/>
      <c r="FL138" s="138" t="s">
        <v>0</v>
      </c>
      <c r="FM138" s="139" t="s" vm="7">
        <v>4</v>
      </c>
      <c r="FN138" s="140"/>
      <c r="FO138" s="141"/>
      <c r="FP138" s="103"/>
      <c r="FQ138" s="126"/>
      <c r="FR138" s="126"/>
      <c r="FS138" s="126"/>
      <c r="FT138" s="110"/>
      <c r="FU138" s="138" t="s">
        <v>0</v>
      </c>
      <c r="FV138" s="152" t="s">
        <v>5</v>
      </c>
      <c r="FW138" s="140"/>
      <c r="FX138" s="141"/>
      <c r="FY138" s="112"/>
      <c r="FZ138" s="126"/>
      <c r="GA138" s="126"/>
      <c r="GB138" s="126"/>
      <c r="GC138" s="119"/>
      <c r="GD138" s="138" t="s">
        <v>0</v>
      </c>
      <c r="GE138" s="166" t="s">
        <v>32</v>
      </c>
      <c r="GF138" s="140"/>
      <c r="GG138" s="141"/>
      <c r="GH138" s="121"/>
      <c r="GI138" s="132"/>
      <c r="GT138" s="57"/>
      <c r="GU138" s="57"/>
      <c r="GV138" s="52" t="s">
        <v>0</v>
      </c>
      <c r="GW138" s="65" t="s" vm="4">
        <v>22</v>
      </c>
      <c r="GX138" s="54"/>
      <c r="GY138" s="55"/>
      <c r="GZ138" s="55"/>
      <c r="HA138" s="54"/>
      <c r="HB138" s="54"/>
      <c r="HC138" s="54"/>
      <c r="HD138" s="57"/>
      <c r="HE138" s="52" t="s">
        <v>0</v>
      </c>
      <c r="HF138" s="65" t="s" vm="7">
        <v>4</v>
      </c>
      <c r="HG138" s="54"/>
      <c r="HH138" s="55"/>
      <c r="HI138" s="55"/>
      <c r="HJ138" s="54"/>
      <c r="HK138" s="54"/>
      <c r="HL138" s="54"/>
      <c r="HM138" s="57"/>
      <c r="HN138" s="52" t="s">
        <v>0</v>
      </c>
      <c r="HO138" s="71" t="s">
        <v>32</v>
      </c>
      <c r="HP138" s="54"/>
      <c r="HQ138" s="55"/>
      <c r="HR138" s="55"/>
      <c r="HS138" s="55"/>
    </row>
    <row r="139" spans="4:252" x14ac:dyDescent="0.25">
      <c r="D139" s="129"/>
      <c r="E139" s="101"/>
      <c r="F139" s="142" t="s">
        <v>1</v>
      </c>
      <c r="G139" s="143" t="s">
        <v>5</v>
      </c>
      <c r="H139" s="140"/>
      <c r="I139" s="141"/>
      <c r="J139" s="103"/>
      <c r="K139" s="126"/>
      <c r="L139" s="126"/>
      <c r="M139" s="126"/>
      <c r="N139" s="110"/>
      <c r="O139" s="142" t="s">
        <v>1</v>
      </c>
      <c r="P139" s="164" t="s" vm="5">
        <v>22</v>
      </c>
      <c r="Q139" s="140"/>
      <c r="R139" s="141"/>
      <c r="S139" s="112"/>
      <c r="T139" s="126"/>
      <c r="U139" s="126"/>
      <c r="V139" s="126"/>
      <c r="W139" s="119"/>
      <c r="X139" s="142" t="s">
        <v>1</v>
      </c>
      <c r="Y139" s="166" t="s">
        <v>32</v>
      </c>
      <c r="Z139" s="140"/>
      <c r="AA139" s="141"/>
      <c r="AB139" s="121"/>
      <c r="AC139" s="132"/>
      <c r="AG139" t="s">
        <v>71</v>
      </c>
      <c r="AH139" s="7">
        <f>AH140-AH143</f>
        <v>0</v>
      </c>
      <c r="AI139" s="1">
        <f>AI140-AI143</f>
        <v>0</v>
      </c>
      <c r="AJ139" s="1">
        <f>AJ140-AJ143</f>
        <v>0</v>
      </c>
      <c r="AN139" s="57"/>
      <c r="AO139" s="57"/>
      <c r="AP139" s="56" t="s">
        <v>1</v>
      </c>
      <c r="AQ139" s="21" t="s">
        <v>5</v>
      </c>
      <c r="AR139" s="54"/>
      <c r="AS139" s="55"/>
      <c r="AT139" s="55"/>
      <c r="AU139" s="54"/>
      <c r="AV139" s="54"/>
      <c r="AW139" s="54"/>
      <c r="AX139" s="57"/>
      <c r="AY139" s="56" t="s">
        <v>1</v>
      </c>
      <c r="AZ139" s="76" t="s" vm="5">
        <v>22</v>
      </c>
      <c r="BA139" s="54"/>
      <c r="BB139" s="55"/>
      <c r="BC139" s="55"/>
      <c r="BD139" s="54"/>
      <c r="BE139" s="54"/>
      <c r="BF139" s="54"/>
      <c r="BG139" s="57"/>
      <c r="BH139" s="56" t="s">
        <v>1</v>
      </c>
      <c r="BI139" s="71" t="s">
        <v>32</v>
      </c>
      <c r="BJ139" s="54"/>
      <c r="BK139" s="55"/>
      <c r="BL139" s="55"/>
      <c r="BM139" s="55"/>
      <c r="BQ139" t="s">
        <v>71</v>
      </c>
      <c r="BR139" s="7">
        <f>BR140-BR143</f>
        <v>849.46031746031622</v>
      </c>
      <c r="BS139" s="1">
        <f>BS140-BS143</f>
        <v>1105.8000000000029</v>
      </c>
      <c r="BT139" s="1">
        <f>BT140-BT143</f>
        <v>1039.3</v>
      </c>
      <c r="CG139" s="129"/>
      <c r="CH139" s="101"/>
      <c r="CI139" s="142" t="s">
        <v>1</v>
      </c>
      <c r="CJ139" s="143" t="s">
        <v>5</v>
      </c>
      <c r="CK139" s="140"/>
      <c r="CL139" s="141"/>
      <c r="CM139" s="103"/>
      <c r="CN139" s="126"/>
      <c r="CO139" s="126"/>
      <c r="CP139" s="126"/>
      <c r="CQ139" s="110"/>
      <c r="CR139" s="142" t="s">
        <v>1</v>
      </c>
      <c r="CS139" s="164" t="s" vm="5">
        <v>22</v>
      </c>
      <c r="CT139" s="140"/>
      <c r="CU139" s="141"/>
      <c r="CV139" s="112"/>
      <c r="CW139" s="126"/>
      <c r="CX139" s="126"/>
      <c r="CY139" s="126"/>
      <c r="CZ139" s="119"/>
      <c r="DA139" s="142" t="s">
        <v>1</v>
      </c>
      <c r="DB139" s="166" t="s">
        <v>32</v>
      </c>
      <c r="DC139" s="140"/>
      <c r="DD139" s="141"/>
      <c r="DE139" s="121"/>
      <c r="DF139" s="132"/>
      <c r="DJ139" t="s">
        <v>71</v>
      </c>
      <c r="DK139" s="7">
        <f>DK140-DK143</f>
        <v>0</v>
      </c>
      <c r="DL139" s="1">
        <f>DL140-DL143</f>
        <v>0</v>
      </c>
      <c r="DM139" s="1">
        <f>DM140-DM143</f>
        <v>0</v>
      </c>
      <c r="DQ139" s="57"/>
      <c r="DR139" s="57"/>
      <c r="DS139" s="56" t="s">
        <v>1</v>
      </c>
      <c r="DT139" s="21" t="s">
        <v>5</v>
      </c>
      <c r="DU139" s="54"/>
      <c r="DV139" s="55"/>
      <c r="DW139" s="55"/>
      <c r="DX139" s="54"/>
      <c r="DY139" s="54"/>
      <c r="DZ139" s="54"/>
      <c r="EA139" s="57"/>
      <c r="EB139" s="56" t="s">
        <v>1</v>
      </c>
      <c r="EC139" s="76" t="s" vm="5">
        <v>22</v>
      </c>
      <c r="ED139" s="54"/>
      <c r="EE139" s="55"/>
      <c r="EF139" s="55"/>
      <c r="EG139" s="54"/>
      <c r="EH139" s="54"/>
      <c r="EI139" s="54"/>
      <c r="EJ139" s="57"/>
      <c r="EK139" s="56" t="s">
        <v>1</v>
      </c>
      <c r="EL139" s="71" t="s">
        <v>32</v>
      </c>
      <c r="EM139" s="54"/>
      <c r="EN139" s="55"/>
      <c r="EO139" s="55"/>
      <c r="EP139" s="55"/>
      <c r="ET139" t="s">
        <v>71</v>
      </c>
      <c r="EU139" s="7">
        <f>EU140-EU143</f>
        <v>210.23809523809723</v>
      </c>
      <c r="EV139" s="1">
        <f>EV140-EV143</f>
        <v>1105.8000000000029</v>
      </c>
      <c r="EW139" s="1">
        <f>EW140-EW143</f>
        <v>1039.3</v>
      </c>
      <c r="FJ139" s="129"/>
      <c r="FK139" s="101"/>
      <c r="FL139" s="142" t="s">
        <v>1</v>
      </c>
      <c r="FM139" s="143" t="s" vm="5">
        <v>22</v>
      </c>
      <c r="FN139" s="140"/>
      <c r="FO139" s="141"/>
      <c r="FP139" s="103"/>
      <c r="FQ139" s="126"/>
      <c r="FR139" s="126"/>
      <c r="FS139" s="126"/>
      <c r="FT139" s="110"/>
      <c r="FU139" s="142" t="s">
        <v>1</v>
      </c>
      <c r="FV139" s="164" t="s" vm="5">
        <v>22</v>
      </c>
      <c r="FW139" s="140"/>
      <c r="FX139" s="141"/>
      <c r="FY139" s="112"/>
      <c r="FZ139" s="126"/>
      <c r="GA139" s="126"/>
      <c r="GB139" s="126"/>
      <c r="GC139" s="119"/>
      <c r="GD139" s="142" t="s">
        <v>1</v>
      </c>
      <c r="GE139" s="166" t="s">
        <v>32</v>
      </c>
      <c r="GF139" s="140"/>
      <c r="GG139" s="141"/>
      <c r="GH139" s="121"/>
      <c r="GI139" s="132"/>
      <c r="GM139" t="s">
        <v>71</v>
      </c>
      <c r="GN139" s="7">
        <f>GN140-GN143</f>
        <v>0</v>
      </c>
      <c r="GO139" s="1">
        <f>GO140-GO143</f>
        <v>0</v>
      </c>
      <c r="GP139" s="1">
        <f>GP140-GP143</f>
        <v>0</v>
      </c>
      <c r="GT139" s="57"/>
      <c r="GU139" s="57"/>
      <c r="GV139" s="56" t="s">
        <v>1</v>
      </c>
      <c r="GW139" s="76" t="s">
        <v>5</v>
      </c>
      <c r="GX139" s="54"/>
      <c r="GY139" s="55"/>
      <c r="GZ139" s="55"/>
      <c r="HA139" s="54"/>
      <c r="HB139" s="54"/>
      <c r="HC139" s="54"/>
      <c r="HD139" s="57"/>
      <c r="HE139" s="56" t="s">
        <v>1</v>
      </c>
      <c r="HF139" s="76" t="s" vm="5">
        <v>22</v>
      </c>
      <c r="HG139" s="54"/>
      <c r="HH139" s="55"/>
      <c r="HI139" s="55"/>
      <c r="HJ139" s="54"/>
      <c r="HK139" s="54"/>
      <c r="HL139" s="54"/>
      <c r="HM139" s="57"/>
      <c r="HN139" s="56" t="s">
        <v>1</v>
      </c>
      <c r="HO139" s="71" t="s">
        <v>32</v>
      </c>
      <c r="HP139" s="54"/>
      <c r="HQ139" s="55"/>
      <c r="HR139" s="55"/>
      <c r="HS139" s="55"/>
      <c r="HW139" t="s">
        <v>71</v>
      </c>
      <c r="HX139" s="7">
        <f>HX140-HX143</f>
        <v>1129.7777777777792</v>
      </c>
      <c r="HY139" s="1">
        <f>HY140-HY143</f>
        <v>1105.8000000000029</v>
      </c>
      <c r="HZ139" s="1">
        <f>HZ140-HZ143</f>
        <v>1039.3</v>
      </c>
    </row>
    <row r="140" spans="4:252" x14ac:dyDescent="0.25">
      <c r="D140" s="129"/>
      <c r="E140" s="101"/>
      <c r="F140" s="144"/>
      <c r="G140" s="140"/>
      <c r="H140" s="140"/>
      <c r="I140" s="141"/>
      <c r="J140" s="103"/>
      <c r="K140" s="126"/>
      <c r="L140" s="126"/>
      <c r="M140" s="126"/>
      <c r="N140" s="110"/>
      <c r="O140" s="144"/>
      <c r="P140" s="140"/>
      <c r="Q140" s="140"/>
      <c r="R140" s="141"/>
      <c r="S140" s="112"/>
      <c r="T140" s="126"/>
      <c r="U140" s="126"/>
      <c r="V140" s="126"/>
      <c r="W140" s="119"/>
      <c r="X140" s="144"/>
      <c r="Y140" s="140"/>
      <c r="Z140" s="140"/>
      <c r="AA140" s="141"/>
      <c r="AB140" s="121"/>
      <c r="AC140" s="132"/>
      <c r="AG140" t="s">
        <v>50</v>
      </c>
      <c r="AH140" s="7">
        <f>MAX(G142,P142)</f>
        <v>12271.5</v>
      </c>
      <c r="AI140" s="1">
        <f>MAX(H142,Q142)</f>
        <v>68261</v>
      </c>
      <c r="AJ140" s="1">
        <f>MAX(I142,R142)</f>
        <v>77.5</v>
      </c>
      <c r="AN140" s="57"/>
      <c r="AO140" s="57"/>
      <c r="AP140" s="57"/>
      <c r="AQ140" s="54"/>
      <c r="AR140" s="54"/>
      <c r="AS140" s="55"/>
      <c r="AT140" s="55"/>
      <c r="AU140" s="54"/>
      <c r="AV140" s="54"/>
      <c r="AW140" s="54"/>
      <c r="AX140" s="57"/>
      <c r="AY140" s="57"/>
      <c r="AZ140" s="54"/>
      <c r="BA140" s="54"/>
      <c r="BB140" s="55"/>
      <c r="BC140" s="55"/>
      <c r="BD140" s="54"/>
      <c r="BE140" s="54"/>
      <c r="BF140" s="54"/>
      <c r="BG140" s="57"/>
      <c r="BH140" s="57"/>
      <c r="BI140" s="54"/>
      <c r="BJ140" s="54"/>
      <c r="BK140" s="55"/>
      <c r="BL140" s="55"/>
      <c r="BM140" s="55"/>
      <c r="BQ140" t="s">
        <v>50</v>
      </c>
      <c r="BR140" s="7">
        <f>MAX(AQ142,AZ142)</f>
        <v>12271.5</v>
      </c>
      <c r="BS140" s="1">
        <f>MAX(AR142,BA142)</f>
        <v>69366.8</v>
      </c>
      <c r="BT140" s="1">
        <f>MAX(AS142,BB142)</f>
        <v>1116.8</v>
      </c>
      <c r="CA140" s="7"/>
      <c r="CB140" s="1"/>
      <c r="CC140" s="1"/>
      <c r="CG140" s="129"/>
      <c r="CH140" s="101"/>
      <c r="CI140" s="144"/>
      <c r="CJ140" s="140"/>
      <c r="CK140" s="140"/>
      <c r="CL140" s="141"/>
      <c r="CM140" s="103"/>
      <c r="CN140" s="126"/>
      <c r="CO140" s="126"/>
      <c r="CP140" s="126"/>
      <c r="CQ140" s="110"/>
      <c r="CR140" s="144"/>
      <c r="CS140" s="140"/>
      <c r="CT140" s="140"/>
      <c r="CU140" s="141"/>
      <c r="CV140" s="112"/>
      <c r="CW140" s="126"/>
      <c r="CX140" s="126"/>
      <c r="CY140" s="126"/>
      <c r="CZ140" s="119"/>
      <c r="DA140" s="144"/>
      <c r="DB140" s="140"/>
      <c r="DC140" s="140"/>
      <c r="DD140" s="141"/>
      <c r="DE140" s="121"/>
      <c r="DF140" s="132"/>
      <c r="DJ140" t="s">
        <v>50</v>
      </c>
      <c r="DK140" s="7">
        <f>MAX(CJ142,CS142)</f>
        <v>12271.5</v>
      </c>
      <c r="DL140" s="1">
        <f>MAX(CK142,CT142)</f>
        <v>68261</v>
      </c>
      <c r="DM140" s="1">
        <f>MAX(CL142,CU142)</f>
        <v>77.5</v>
      </c>
      <c r="DQ140" s="57"/>
      <c r="DR140" s="57"/>
      <c r="DS140" s="57"/>
      <c r="DT140" s="54"/>
      <c r="DU140" s="54"/>
      <c r="DV140" s="55"/>
      <c r="DW140" s="55"/>
      <c r="DX140" s="54"/>
      <c r="DY140" s="54"/>
      <c r="DZ140" s="54"/>
      <c r="EA140" s="57"/>
      <c r="EB140" s="57"/>
      <c r="EC140" s="54"/>
      <c r="ED140" s="54"/>
      <c r="EE140" s="55"/>
      <c r="EF140" s="55"/>
      <c r="EG140" s="54"/>
      <c r="EH140" s="54"/>
      <c r="EI140" s="54"/>
      <c r="EJ140" s="57"/>
      <c r="EK140" s="57"/>
      <c r="EL140" s="54"/>
      <c r="EM140" s="54"/>
      <c r="EN140" s="55"/>
      <c r="EO140" s="55"/>
      <c r="EP140" s="55"/>
      <c r="ET140" t="s">
        <v>50</v>
      </c>
      <c r="EU140" s="7">
        <f>MAX(DT142,EC142)</f>
        <v>11634.404761904763</v>
      </c>
      <c r="EV140" s="1">
        <f>MAX(DU142,ED142)</f>
        <v>69366.8</v>
      </c>
      <c r="EW140" s="1">
        <f>MAX(DV142,EE142)</f>
        <v>1116.8</v>
      </c>
      <c r="FD140" s="7"/>
      <c r="FE140" s="1"/>
      <c r="FF140" s="1"/>
      <c r="FJ140" s="129"/>
      <c r="FK140" s="101"/>
      <c r="FL140" s="144"/>
      <c r="FM140" s="140"/>
      <c r="FN140" s="140"/>
      <c r="FO140" s="141"/>
      <c r="FP140" s="103"/>
      <c r="FQ140" s="126"/>
      <c r="FR140" s="126"/>
      <c r="FS140" s="126"/>
      <c r="FT140" s="110"/>
      <c r="FU140" s="144"/>
      <c r="FV140" s="140"/>
      <c r="FW140" s="140"/>
      <c r="FX140" s="141"/>
      <c r="FY140" s="112"/>
      <c r="FZ140" s="126"/>
      <c r="GA140" s="126"/>
      <c r="GB140" s="126"/>
      <c r="GC140" s="119"/>
      <c r="GD140" s="144"/>
      <c r="GE140" s="140"/>
      <c r="GF140" s="140"/>
      <c r="GG140" s="141"/>
      <c r="GH140" s="121"/>
      <c r="GI140" s="132"/>
      <c r="GM140" t="s">
        <v>50</v>
      </c>
      <c r="GN140" s="7">
        <f>MAX(FM142,FV142)</f>
        <v>12271.5</v>
      </c>
      <c r="GO140" s="1">
        <f>MAX(FN142,FW142)</f>
        <v>68261</v>
      </c>
      <c r="GP140" s="1">
        <f>MAX(FO142,FX142)</f>
        <v>77.5</v>
      </c>
      <c r="GT140" s="57"/>
      <c r="GU140" s="57"/>
      <c r="GV140" s="57"/>
      <c r="GW140" s="54"/>
      <c r="GX140" s="54"/>
      <c r="GY140" s="55"/>
      <c r="GZ140" s="55"/>
      <c r="HA140" s="54"/>
      <c r="HB140" s="54"/>
      <c r="HC140" s="54"/>
      <c r="HD140" s="57"/>
      <c r="HE140" s="57"/>
      <c r="HF140" s="54"/>
      <c r="HG140" s="54"/>
      <c r="HH140" s="55"/>
      <c r="HI140" s="55"/>
      <c r="HJ140" s="54"/>
      <c r="HK140" s="54"/>
      <c r="HL140" s="54"/>
      <c r="HM140" s="57"/>
      <c r="HN140" s="57"/>
      <c r="HO140" s="54"/>
      <c r="HP140" s="54"/>
      <c r="HQ140" s="55"/>
      <c r="HR140" s="55"/>
      <c r="HS140" s="55"/>
      <c r="HW140" t="s">
        <v>50</v>
      </c>
      <c r="HX140" s="7">
        <f>MAX(GW142,HF142)</f>
        <v>12271.5</v>
      </c>
      <c r="HY140" s="1">
        <f>MAX(GX142,HG142)</f>
        <v>69366.8</v>
      </c>
      <c r="HZ140" s="1">
        <f>MAX(GY142,HH142)</f>
        <v>1116.8</v>
      </c>
      <c r="IG140" s="7"/>
      <c r="IH140" s="1"/>
      <c r="II140" s="1"/>
      <c r="IP140" s="7"/>
      <c r="IQ140" s="1"/>
      <c r="IR140" s="1"/>
    </row>
    <row r="141" spans="4:252" x14ac:dyDescent="0.25">
      <c r="D141" s="129"/>
      <c r="E141" s="101"/>
      <c r="F141" s="145"/>
      <c r="G141" s="146" t="s">
        <v>6</v>
      </c>
      <c r="H141" s="146" t="s">
        <v>7</v>
      </c>
      <c r="I141" s="147" t="s">
        <v>2</v>
      </c>
      <c r="J141" s="103"/>
      <c r="K141" s="126"/>
      <c r="L141" s="126"/>
      <c r="M141" s="126"/>
      <c r="N141" s="110"/>
      <c r="O141" s="145"/>
      <c r="P141" s="146" t="s">
        <v>6</v>
      </c>
      <c r="Q141" s="146" t="s">
        <v>7</v>
      </c>
      <c r="R141" s="147" t="s">
        <v>2</v>
      </c>
      <c r="S141" s="112"/>
      <c r="T141" s="126"/>
      <c r="U141" s="126"/>
      <c r="V141" s="126"/>
      <c r="W141" s="119"/>
      <c r="X141" s="145"/>
      <c r="Y141" s="146" t="s">
        <v>6</v>
      </c>
      <c r="Z141" s="146" t="s">
        <v>7</v>
      </c>
      <c r="AA141" s="147" t="s">
        <v>2</v>
      </c>
      <c r="AB141" s="121"/>
      <c r="AC141" s="132"/>
      <c r="AG141" t="s">
        <v>70</v>
      </c>
      <c r="AH141" s="7">
        <f>MEDIAN(G142,P142)</f>
        <v>12271.5</v>
      </c>
      <c r="AI141" s="1">
        <f>MEDIAN(H142,Q142)</f>
        <v>68261</v>
      </c>
      <c r="AJ141" s="1">
        <f>MEDIAN(I142,R142)</f>
        <v>77.5</v>
      </c>
      <c r="AN141" s="57"/>
      <c r="AO141" s="57"/>
      <c r="AP141" s="58"/>
      <c r="AQ141" s="5" t="s">
        <v>6</v>
      </c>
      <c r="AR141" s="5" t="s">
        <v>7</v>
      </c>
      <c r="AS141" s="59" t="s">
        <v>2</v>
      </c>
      <c r="AT141" s="55"/>
      <c r="AU141" s="54"/>
      <c r="AV141" s="54"/>
      <c r="AW141" s="54"/>
      <c r="AX141" s="57"/>
      <c r="AY141" s="58"/>
      <c r="AZ141" s="5" t="s">
        <v>6</v>
      </c>
      <c r="BA141" s="5" t="s">
        <v>7</v>
      </c>
      <c r="BB141" s="59" t="s">
        <v>2</v>
      </c>
      <c r="BC141" s="55"/>
      <c r="BD141" s="54"/>
      <c r="BE141" s="54"/>
      <c r="BF141" s="54"/>
      <c r="BG141" s="57"/>
      <c r="BH141" s="58"/>
      <c r="BI141" s="5" t="s">
        <v>6</v>
      </c>
      <c r="BJ141" s="5" t="s">
        <v>7</v>
      </c>
      <c r="BK141" s="59" t="s">
        <v>2</v>
      </c>
      <c r="BL141" s="55"/>
      <c r="BM141" s="55"/>
      <c r="BQ141" t="s">
        <v>70</v>
      </c>
      <c r="BR141" s="7">
        <f>MEDIAN(AQ142,AZ142)</f>
        <v>11846.769841269841</v>
      </c>
      <c r="BS141" s="1">
        <f>MEDIAN(AR142,BA142)</f>
        <v>68813.899999999994</v>
      </c>
      <c r="BT141" s="1">
        <f>MEDIAN(AS142,BB142)</f>
        <v>597.15</v>
      </c>
      <c r="CA141" s="7"/>
      <c r="CB141" s="1"/>
      <c r="CC141" s="1"/>
      <c r="CG141" s="129"/>
      <c r="CH141" s="101"/>
      <c r="CI141" s="145"/>
      <c r="CJ141" s="146" t="s">
        <v>6</v>
      </c>
      <c r="CK141" s="146" t="s">
        <v>7</v>
      </c>
      <c r="CL141" s="147" t="s">
        <v>2</v>
      </c>
      <c r="CM141" s="103"/>
      <c r="CN141" s="126"/>
      <c r="CO141" s="126"/>
      <c r="CP141" s="126"/>
      <c r="CQ141" s="110"/>
      <c r="CR141" s="145"/>
      <c r="CS141" s="146" t="s">
        <v>6</v>
      </c>
      <c r="CT141" s="146" t="s">
        <v>7</v>
      </c>
      <c r="CU141" s="147" t="s">
        <v>2</v>
      </c>
      <c r="CV141" s="112"/>
      <c r="CW141" s="126"/>
      <c r="CX141" s="126"/>
      <c r="CY141" s="126"/>
      <c r="CZ141" s="119"/>
      <c r="DA141" s="145"/>
      <c r="DB141" s="146" t="s">
        <v>6</v>
      </c>
      <c r="DC141" s="146" t="s">
        <v>7</v>
      </c>
      <c r="DD141" s="147" t="s">
        <v>2</v>
      </c>
      <c r="DE141" s="121"/>
      <c r="DF141" s="132"/>
      <c r="DJ141" t="s">
        <v>70</v>
      </c>
      <c r="DK141" s="7">
        <f>MEDIAN(CJ142,CS142)</f>
        <v>12271.5</v>
      </c>
      <c r="DL141" s="1">
        <f>MEDIAN(CK142,CT142)</f>
        <v>68261</v>
      </c>
      <c r="DM141" s="1">
        <f>MEDIAN(CL142,CU142)</f>
        <v>77.5</v>
      </c>
      <c r="DQ141" s="57"/>
      <c r="DR141" s="57"/>
      <c r="DS141" s="58"/>
      <c r="DT141" s="5" t="s">
        <v>6</v>
      </c>
      <c r="DU141" s="5" t="s">
        <v>7</v>
      </c>
      <c r="DV141" s="59" t="s">
        <v>2</v>
      </c>
      <c r="DW141" s="55"/>
      <c r="DX141" s="54"/>
      <c r="DY141" s="54"/>
      <c r="DZ141" s="54"/>
      <c r="EA141" s="57"/>
      <c r="EB141" s="58"/>
      <c r="EC141" s="5" t="s">
        <v>6</v>
      </c>
      <c r="ED141" s="5" t="s">
        <v>7</v>
      </c>
      <c r="EE141" s="59" t="s">
        <v>2</v>
      </c>
      <c r="EF141" s="55"/>
      <c r="EG141" s="54"/>
      <c r="EH141" s="54"/>
      <c r="EI141" s="54"/>
      <c r="EJ141" s="57"/>
      <c r="EK141" s="58"/>
      <c r="EL141" s="5" t="s">
        <v>6</v>
      </c>
      <c r="EM141" s="5" t="s">
        <v>7</v>
      </c>
      <c r="EN141" s="59" t="s">
        <v>2</v>
      </c>
      <c r="EO141" s="55"/>
      <c r="EP141" s="55"/>
      <c r="ET141" t="s">
        <v>70</v>
      </c>
      <c r="EU141" s="7">
        <f>MEDIAN(DT142,EC142)</f>
        <v>11529.285714285714</v>
      </c>
      <c r="EV141" s="1">
        <f>MEDIAN(DU142,ED142)</f>
        <v>68813.899999999994</v>
      </c>
      <c r="EW141" s="1">
        <f>MEDIAN(DV142,EE142)</f>
        <v>597.15</v>
      </c>
      <c r="FD141" s="7"/>
      <c r="FE141" s="1"/>
      <c r="FF141" s="1"/>
      <c r="FJ141" s="129"/>
      <c r="FK141" s="101"/>
      <c r="FL141" s="145"/>
      <c r="FM141" s="146" t="s">
        <v>6</v>
      </c>
      <c r="FN141" s="146" t="s">
        <v>7</v>
      </c>
      <c r="FO141" s="147" t="s">
        <v>2</v>
      </c>
      <c r="FP141" s="103"/>
      <c r="FQ141" s="126"/>
      <c r="FR141" s="126"/>
      <c r="FS141" s="126"/>
      <c r="FT141" s="110"/>
      <c r="FU141" s="145"/>
      <c r="FV141" s="146" t="s">
        <v>6</v>
      </c>
      <c r="FW141" s="146" t="s">
        <v>7</v>
      </c>
      <c r="FX141" s="147" t="s">
        <v>2</v>
      </c>
      <c r="FY141" s="112"/>
      <c r="FZ141" s="126"/>
      <c r="GA141" s="126"/>
      <c r="GB141" s="126"/>
      <c r="GC141" s="119"/>
      <c r="GD141" s="145"/>
      <c r="GE141" s="146" t="s">
        <v>6</v>
      </c>
      <c r="GF141" s="146" t="s">
        <v>7</v>
      </c>
      <c r="GG141" s="147" t="s">
        <v>2</v>
      </c>
      <c r="GH141" s="121"/>
      <c r="GI141" s="132"/>
      <c r="GM141" t="s">
        <v>70</v>
      </c>
      <c r="GN141" s="7">
        <f>MEDIAN(FM142,FV142)</f>
        <v>12271.5</v>
      </c>
      <c r="GO141" s="1">
        <f>MEDIAN(FN142,FW142)</f>
        <v>68261</v>
      </c>
      <c r="GP141" s="1">
        <f>MEDIAN(FO142,FX142)</f>
        <v>77.5</v>
      </c>
      <c r="GT141" s="57"/>
      <c r="GU141" s="57"/>
      <c r="GV141" s="58"/>
      <c r="GW141" s="5" t="s">
        <v>6</v>
      </c>
      <c r="GX141" s="5" t="s">
        <v>7</v>
      </c>
      <c r="GY141" s="59" t="s">
        <v>2</v>
      </c>
      <c r="GZ141" s="55"/>
      <c r="HA141" s="54"/>
      <c r="HB141" s="54"/>
      <c r="HC141" s="54"/>
      <c r="HD141" s="57"/>
      <c r="HE141" s="58"/>
      <c r="HF141" s="5" t="s">
        <v>6</v>
      </c>
      <c r="HG141" s="5" t="s">
        <v>7</v>
      </c>
      <c r="HH141" s="59" t="s">
        <v>2</v>
      </c>
      <c r="HI141" s="55"/>
      <c r="HJ141" s="54"/>
      <c r="HK141" s="54"/>
      <c r="HL141" s="54"/>
      <c r="HM141" s="57"/>
      <c r="HN141" s="58"/>
      <c r="HO141" s="5" t="s">
        <v>6</v>
      </c>
      <c r="HP141" s="5" t="s">
        <v>7</v>
      </c>
      <c r="HQ141" s="59" t="s">
        <v>2</v>
      </c>
      <c r="HR141" s="55"/>
      <c r="HS141" s="55"/>
      <c r="HW141" t="s">
        <v>70</v>
      </c>
      <c r="HX141" s="7">
        <f>MEDIAN(GW142,HF142)</f>
        <v>11706.611111111109</v>
      </c>
      <c r="HY141" s="1">
        <f>MEDIAN(GX142,HG142)</f>
        <v>68813.899999999994</v>
      </c>
      <c r="HZ141" s="1">
        <f>MEDIAN(GY142,HH142)</f>
        <v>597.15</v>
      </c>
      <c r="IG141" s="7"/>
      <c r="IH141" s="1"/>
      <c r="II141" s="1"/>
      <c r="IP141" s="7"/>
      <c r="IQ141" s="1"/>
      <c r="IR141" s="1"/>
    </row>
    <row r="142" spans="4:252" ht="15.75" thickBot="1" x14ac:dyDescent="0.3">
      <c r="D142" s="129"/>
      <c r="E142" s="101"/>
      <c r="F142" s="148" t="s">
        <v>8</v>
      </c>
      <c r="G142" s="149">
        <v>12271.5</v>
      </c>
      <c r="H142" s="150">
        <v>68261</v>
      </c>
      <c r="I142" s="151">
        <v>77.5</v>
      </c>
      <c r="J142" s="103"/>
      <c r="K142" s="126"/>
      <c r="L142" s="126"/>
      <c r="M142" s="126"/>
      <c r="N142" s="110"/>
      <c r="O142" s="157" t="s">
        <v>8</v>
      </c>
      <c r="P142" s="158" t="s">
        <v>84</v>
      </c>
      <c r="Q142" s="159" t="s">
        <v>85</v>
      </c>
      <c r="R142" s="160" t="s">
        <v>86</v>
      </c>
      <c r="S142" s="112"/>
      <c r="T142" s="126"/>
      <c r="U142" s="126"/>
      <c r="V142" s="126"/>
      <c r="W142" s="119"/>
      <c r="X142" s="167" t="s">
        <v>8</v>
      </c>
      <c r="Y142" s="168">
        <f>AVERAGE(G142,P142)</f>
        <v>12271.5</v>
      </c>
      <c r="Z142" s="169">
        <f>AVERAGE(H142,Q142)</f>
        <v>68261</v>
      </c>
      <c r="AA142" s="170">
        <f>AVERAGE(I142,R142)</f>
        <v>77.5</v>
      </c>
      <c r="AB142" s="121"/>
      <c r="AC142" s="132"/>
      <c r="AG142" t="s">
        <v>8</v>
      </c>
      <c r="AH142" s="7">
        <f>AVERAGE(G142,P142)</f>
        <v>12271.5</v>
      </c>
      <c r="AI142" s="1">
        <f t="shared" ref="AI142" si="157">AVERAGE(H142,Q142)</f>
        <v>68261</v>
      </c>
      <c r="AJ142" s="1">
        <f t="shared" ref="AJ142" si="158">AVERAGE(I142,R142)</f>
        <v>77.5</v>
      </c>
      <c r="AN142" s="57"/>
      <c r="AO142" s="57"/>
      <c r="AP142" s="60" t="s">
        <v>8</v>
      </c>
      <c r="AQ142" s="61">
        <f>AVERAGE(G142,P155,P168,P181)</f>
        <v>12271.5</v>
      </c>
      <c r="AR142" s="62">
        <v>69366.8</v>
      </c>
      <c r="AS142" s="63">
        <v>1116.8</v>
      </c>
      <c r="AT142" s="55"/>
      <c r="AU142" s="54"/>
      <c r="AV142" s="54"/>
      <c r="AW142" s="54"/>
      <c r="AX142" s="57"/>
      <c r="AY142" s="66" t="s">
        <v>8</v>
      </c>
      <c r="AZ142" s="67">
        <f>AVERAGE(P142,G155,G168,G181)</f>
        <v>11422.039682539684</v>
      </c>
      <c r="BA142" s="68">
        <v>68261</v>
      </c>
      <c r="BB142" s="69">
        <v>77.5</v>
      </c>
      <c r="BC142" s="55"/>
      <c r="BD142" s="54"/>
      <c r="BE142" s="54"/>
      <c r="BF142" s="54"/>
      <c r="BG142" s="57"/>
      <c r="BH142" s="72" t="s">
        <v>8</v>
      </c>
      <c r="BI142" s="73">
        <f>AVERAGE(AQ142,AZ142)</f>
        <v>11846.769841269841</v>
      </c>
      <c r="BJ142" s="74">
        <f>AVERAGE(AR142,BA142)</f>
        <v>68813.899999999994</v>
      </c>
      <c r="BK142" s="75">
        <f>AVERAGE(AS142,BB142)</f>
        <v>597.15</v>
      </c>
      <c r="BL142" s="55"/>
      <c r="BM142" s="55"/>
      <c r="BQ142" t="s">
        <v>8</v>
      </c>
      <c r="BR142" s="7">
        <f>AVERAGE(AQ142,AZ142)</f>
        <v>11846.769841269841</v>
      </c>
      <c r="BS142" s="1">
        <f t="shared" ref="BS142" si="159">AVERAGE(AR142,BA142)</f>
        <v>68813.899999999994</v>
      </c>
      <c r="BT142" s="1">
        <f t="shared" ref="BT142" si="160">AVERAGE(AS142,BB142)</f>
        <v>597.15</v>
      </c>
      <c r="CA142" s="7"/>
      <c r="CB142" s="1"/>
      <c r="CC142" s="1"/>
      <c r="CG142" s="129"/>
      <c r="CH142" s="101"/>
      <c r="CI142" s="148" t="s">
        <v>8</v>
      </c>
      <c r="CJ142" s="149">
        <v>12271.5</v>
      </c>
      <c r="CK142" s="150">
        <v>68261</v>
      </c>
      <c r="CL142" s="151">
        <v>77.5</v>
      </c>
      <c r="CM142" s="103"/>
      <c r="CN142" s="126"/>
      <c r="CO142" s="126"/>
      <c r="CP142" s="126"/>
      <c r="CQ142" s="110"/>
      <c r="CR142" s="157" t="s">
        <v>8</v>
      </c>
      <c r="CS142" s="158">
        <v>12271.5</v>
      </c>
      <c r="CT142" s="159">
        <v>68261</v>
      </c>
      <c r="CU142" s="160">
        <v>77.5</v>
      </c>
      <c r="CV142" s="112"/>
      <c r="CW142" s="126"/>
      <c r="CX142" s="126"/>
      <c r="CY142" s="126"/>
      <c r="CZ142" s="119"/>
      <c r="DA142" s="167" t="s">
        <v>8</v>
      </c>
      <c r="DB142" s="168">
        <f>AVERAGE(CJ142,CS142)</f>
        <v>12271.5</v>
      </c>
      <c r="DC142" s="169">
        <f>AVERAGE(CK142,CT142)</f>
        <v>68261</v>
      </c>
      <c r="DD142" s="170">
        <f>AVERAGE(CL142,CU142)</f>
        <v>77.5</v>
      </c>
      <c r="DE142" s="121"/>
      <c r="DF142" s="132"/>
      <c r="DJ142" t="s">
        <v>8</v>
      </c>
      <c r="DK142" s="7">
        <f>AVERAGE(CJ142,CS142)</f>
        <v>12271.5</v>
      </c>
      <c r="DL142" s="1">
        <f t="shared" ref="DL142" si="161">AVERAGE(CK142,CT142)</f>
        <v>68261</v>
      </c>
      <c r="DM142" s="1">
        <f t="shared" ref="DM142" si="162">AVERAGE(CL142,CU142)</f>
        <v>77.5</v>
      </c>
      <c r="DQ142" s="57"/>
      <c r="DR142" s="57"/>
      <c r="DS142" s="60" t="s">
        <v>8</v>
      </c>
      <c r="DT142" s="61">
        <f>AVERAGE(CJ142,CS155,CS168,CS181)</f>
        <v>11424.166666666666</v>
      </c>
      <c r="DU142" s="62">
        <v>69366.8</v>
      </c>
      <c r="DV142" s="63">
        <v>1116.8</v>
      </c>
      <c r="DW142" s="55"/>
      <c r="DX142" s="54"/>
      <c r="DY142" s="54"/>
      <c r="DZ142" s="54"/>
      <c r="EA142" s="57"/>
      <c r="EB142" s="66" t="s">
        <v>8</v>
      </c>
      <c r="EC142" s="67">
        <f>AVERAGE(CS142,CJ155,CJ168,CJ181)</f>
        <v>11634.404761904763</v>
      </c>
      <c r="ED142" s="68">
        <v>68261</v>
      </c>
      <c r="EE142" s="69">
        <v>77.5</v>
      </c>
      <c r="EF142" s="55"/>
      <c r="EG142" s="54"/>
      <c r="EH142" s="54"/>
      <c r="EI142" s="54"/>
      <c r="EJ142" s="57"/>
      <c r="EK142" s="72" t="s">
        <v>8</v>
      </c>
      <c r="EL142" s="73">
        <f>AVERAGE(DT142,EC142)</f>
        <v>11529.285714285714</v>
      </c>
      <c r="EM142" s="74">
        <f>AVERAGE(DU142,ED142)</f>
        <v>68813.899999999994</v>
      </c>
      <c r="EN142" s="75">
        <f>AVERAGE(DV142,EE142)</f>
        <v>597.15</v>
      </c>
      <c r="EO142" s="55"/>
      <c r="EP142" s="55"/>
      <c r="ET142" t="s">
        <v>8</v>
      </c>
      <c r="EU142" s="7">
        <f>AVERAGE(DT142,EC142)</f>
        <v>11529.285714285714</v>
      </c>
      <c r="EV142" s="1">
        <f t="shared" ref="EV142" si="163">AVERAGE(DU142,ED142)</f>
        <v>68813.899999999994</v>
      </c>
      <c r="EW142" s="1">
        <f t="shared" ref="EW142" si="164">AVERAGE(DV142,EE142)</f>
        <v>597.15</v>
      </c>
      <c r="FD142" s="7"/>
      <c r="FE142" s="1"/>
      <c r="FF142" s="1"/>
      <c r="FJ142" s="129"/>
      <c r="FK142" s="101"/>
      <c r="FL142" s="148" t="s">
        <v>8</v>
      </c>
      <c r="FM142" s="149">
        <v>12271.5</v>
      </c>
      <c r="FN142" s="150">
        <v>68261</v>
      </c>
      <c r="FO142" s="151">
        <v>77.5</v>
      </c>
      <c r="FP142" s="103"/>
      <c r="FQ142" s="126"/>
      <c r="FR142" s="126"/>
      <c r="FS142" s="126"/>
      <c r="FT142" s="110"/>
      <c r="FU142" s="157" t="s">
        <v>8</v>
      </c>
      <c r="FV142" s="158" t="s">
        <v>84</v>
      </c>
      <c r="FW142" s="159" t="s">
        <v>85</v>
      </c>
      <c r="FX142" s="160" t="s">
        <v>86</v>
      </c>
      <c r="FY142" s="112"/>
      <c r="FZ142" s="126"/>
      <c r="GA142" s="126"/>
      <c r="GB142" s="126"/>
      <c r="GC142" s="119"/>
      <c r="GD142" s="167" t="s">
        <v>8</v>
      </c>
      <c r="GE142" s="168">
        <f>AVERAGE(FM142,FV142)</f>
        <v>12271.5</v>
      </c>
      <c r="GF142" s="169">
        <f>AVERAGE(FN142,FW142)</f>
        <v>68261</v>
      </c>
      <c r="GG142" s="170">
        <f>AVERAGE(FO142,FX142)</f>
        <v>77.5</v>
      </c>
      <c r="GH142" s="121"/>
      <c r="GI142" s="132"/>
      <c r="GM142" t="s">
        <v>8</v>
      </c>
      <c r="GN142" s="7">
        <f>AVERAGE(FM142,FV142)</f>
        <v>12271.5</v>
      </c>
      <c r="GO142" s="1">
        <f t="shared" ref="GO142" si="165">AVERAGE(FN142,FW142)</f>
        <v>68261</v>
      </c>
      <c r="GP142" s="1">
        <f t="shared" ref="GP142" si="166">AVERAGE(FO142,FX142)</f>
        <v>77.5</v>
      </c>
      <c r="GT142" s="57"/>
      <c r="GU142" s="57"/>
      <c r="GV142" s="66" t="s">
        <v>8</v>
      </c>
      <c r="GW142" s="67">
        <f>AVERAGE(FM142,FV155,FV168,FV181)</f>
        <v>12271.5</v>
      </c>
      <c r="GX142" s="68">
        <v>69366.8</v>
      </c>
      <c r="GY142" s="69">
        <v>1116.8</v>
      </c>
      <c r="GZ142" s="55"/>
      <c r="HA142" s="54"/>
      <c r="HB142" s="54"/>
      <c r="HC142" s="54"/>
      <c r="HD142" s="57"/>
      <c r="HE142" s="66" t="s">
        <v>8</v>
      </c>
      <c r="HF142" s="67">
        <f>AVERAGE(FV142,FM155,FM168,FM181)</f>
        <v>11141.722222222221</v>
      </c>
      <c r="HG142" s="68">
        <v>68261</v>
      </c>
      <c r="HH142" s="69">
        <v>77.5</v>
      </c>
      <c r="HI142" s="55"/>
      <c r="HJ142" s="54"/>
      <c r="HK142" s="54"/>
      <c r="HL142" s="54"/>
      <c r="HM142" s="57"/>
      <c r="HN142" s="72" t="s">
        <v>8</v>
      </c>
      <c r="HO142" s="73">
        <f>AVERAGE(GW142,HF142)</f>
        <v>11706.611111111109</v>
      </c>
      <c r="HP142" s="74">
        <f>AVERAGE(GX142,HG142)</f>
        <v>68813.899999999994</v>
      </c>
      <c r="HQ142" s="75">
        <f>AVERAGE(GY142,HH142)</f>
        <v>597.15</v>
      </c>
      <c r="HR142" s="55"/>
      <c r="HS142" s="55"/>
      <c r="HW142" t="s">
        <v>8</v>
      </c>
      <c r="HX142" s="7">
        <f>AVERAGE(GW142,HF142)</f>
        <v>11706.611111111109</v>
      </c>
      <c r="HY142" s="1">
        <f t="shared" ref="HY142" si="167">AVERAGE(GX142,HG142)</f>
        <v>68813.899999999994</v>
      </c>
      <c r="HZ142" s="1">
        <f t="shared" ref="HZ142" si="168">AVERAGE(GY142,HH142)</f>
        <v>597.15</v>
      </c>
      <c r="IG142" s="7"/>
      <c r="IH142" s="1"/>
      <c r="II142" s="1"/>
      <c r="IP142" s="7"/>
      <c r="IQ142" s="1"/>
      <c r="IR142" s="1"/>
    </row>
    <row r="143" spans="4:252" x14ac:dyDescent="0.25">
      <c r="D143" s="129"/>
      <c r="E143" s="101"/>
      <c r="F143" s="102"/>
      <c r="G143" s="102"/>
      <c r="H143" s="102"/>
      <c r="I143" s="102"/>
      <c r="J143" s="103"/>
      <c r="K143" s="126"/>
      <c r="L143" s="126"/>
      <c r="M143" s="126"/>
      <c r="N143" s="110"/>
      <c r="O143" s="111"/>
      <c r="P143" s="111"/>
      <c r="Q143" s="111"/>
      <c r="R143" s="111"/>
      <c r="S143" s="112"/>
      <c r="T143" s="126"/>
      <c r="U143" s="126"/>
      <c r="V143" s="126"/>
      <c r="W143" s="119"/>
      <c r="X143" s="120"/>
      <c r="Y143" s="120"/>
      <c r="Z143" s="120"/>
      <c r="AA143" s="120"/>
      <c r="AB143" s="121"/>
      <c r="AC143" s="132"/>
      <c r="AG143" t="s">
        <v>49</v>
      </c>
      <c r="AH143" s="7">
        <f>MIN(G142,P142)</f>
        <v>12271.5</v>
      </c>
      <c r="AI143" s="1">
        <f>MIN(H142,Q142)</f>
        <v>68261</v>
      </c>
      <c r="AJ143" s="1">
        <f>MIN(I142,R142)</f>
        <v>77.5</v>
      </c>
      <c r="AN143" s="57"/>
      <c r="AO143" s="57"/>
      <c r="AP143" s="54"/>
      <c r="AQ143" s="54"/>
      <c r="AR143" s="54"/>
      <c r="AS143" s="54"/>
      <c r="AT143" s="55"/>
      <c r="AU143" s="54"/>
      <c r="AV143" s="54"/>
      <c r="AW143" s="54"/>
      <c r="AX143" s="57"/>
      <c r="AY143" s="54"/>
      <c r="AZ143" s="54"/>
      <c r="BA143" s="54"/>
      <c r="BB143" s="54"/>
      <c r="BC143" s="55"/>
      <c r="BD143" s="54"/>
      <c r="BE143" s="54"/>
      <c r="BF143" s="54"/>
      <c r="BG143" s="57"/>
      <c r="BH143" s="54"/>
      <c r="BI143" s="54"/>
      <c r="BJ143" s="54"/>
      <c r="BK143" s="54"/>
      <c r="BL143" s="55"/>
      <c r="BM143" s="55"/>
      <c r="BQ143" t="s">
        <v>49</v>
      </c>
      <c r="BR143" s="7">
        <f>MIN(AQ142,AZ142)</f>
        <v>11422.039682539684</v>
      </c>
      <c r="BS143" s="1">
        <f>MIN(AR142,BA142)</f>
        <v>68261</v>
      </c>
      <c r="BT143" s="1">
        <f>MIN(AS142,BB142)</f>
        <v>77.5</v>
      </c>
      <c r="CG143" s="129"/>
      <c r="CH143" s="101"/>
      <c r="CI143" s="102"/>
      <c r="CJ143" s="102"/>
      <c r="CK143" s="102"/>
      <c r="CL143" s="102"/>
      <c r="CM143" s="103"/>
      <c r="CN143" s="126"/>
      <c r="CO143" s="126"/>
      <c r="CP143" s="126"/>
      <c r="CQ143" s="110"/>
      <c r="CR143" s="111"/>
      <c r="CS143" s="111"/>
      <c r="CT143" s="111"/>
      <c r="CU143" s="111"/>
      <c r="CV143" s="112"/>
      <c r="CW143" s="126"/>
      <c r="CX143" s="126"/>
      <c r="CY143" s="126"/>
      <c r="CZ143" s="119"/>
      <c r="DA143" s="120"/>
      <c r="DB143" s="120"/>
      <c r="DC143" s="120"/>
      <c r="DD143" s="120"/>
      <c r="DE143" s="121"/>
      <c r="DF143" s="132"/>
      <c r="DJ143" t="s">
        <v>49</v>
      </c>
      <c r="DK143" s="7">
        <f>MIN(CJ142,CS142)</f>
        <v>12271.5</v>
      </c>
      <c r="DL143" s="1">
        <f>MIN(CK142,CT142)</f>
        <v>68261</v>
      </c>
      <c r="DM143" s="1">
        <f>MIN(CL142,CU142)</f>
        <v>77.5</v>
      </c>
      <c r="DQ143" s="57"/>
      <c r="DR143" s="57"/>
      <c r="DS143" s="54"/>
      <c r="DT143" s="54"/>
      <c r="DU143" s="54"/>
      <c r="DV143" s="54"/>
      <c r="DW143" s="55"/>
      <c r="DX143" s="54"/>
      <c r="DY143" s="54"/>
      <c r="DZ143" s="54"/>
      <c r="EA143" s="57"/>
      <c r="EB143" s="54"/>
      <c r="EC143" s="54"/>
      <c r="ED143" s="54"/>
      <c r="EE143" s="54"/>
      <c r="EF143" s="55"/>
      <c r="EG143" s="54"/>
      <c r="EH143" s="54"/>
      <c r="EI143" s="54"/>
      <c r="EJ143" s="57"/>
      <c r="EK143" s="54"/>
      <c r="EL143" s="54"/>
      <c r="EM143" s="54"/>
      <c r="EN143" s="54"/>
      <c r="EO143" s="55"/>
      <c r="EP143" s="55"/>
      <c r="ET143" t="s">
        <v>49</v>
      </c>
      <c r="EU143" s="7">
        <f>MIN(DT142,EC142)</f>
        <v>11424.166666666666</v>
      </c>
      <c r="EV143" s="1">
        <f>MIN(DU142,ED142)</f>
        <v>68261</v>
      </c>
      <c r="EW143" s="1">
        <f>MIN(DV142,EE142)</f>
        <v>77.5</v>
      </c>
      <c r="FJ143" s="129"/>
      <c r="FK143" s="101"/>
      <c r="FL143" s="102"/>
      <c r="FM143" s="102"/>
      <c r="FN143" s="102"/>
      <c r="FO143" s="102"/>
      <c r="FP143" s="103"/>
      <c r="FQ143" s="126"/>
      <c r="FR143" s="126"/>
      <c r="FS143" s="126"/>
      <c r="FT143" s="110"/>
      <c r="FU143" s="111"/>
      <c r="FV143" s="111"/>
      <c r="FW143" s="111"/>
      <c r="FX143" s="111"/>
      <c r="FY143" s="112"/>
      <c r="FZ143" s="126"/>
      <c r="GA143" s="126"/>
      <c r="GB143" s="126"/>
      <c r="GC143" s="119"/>
      <c r="GD143" s="120"/>
      <c r="GE143" s="120"/>
      <c r="GF143" s="120"/>
      <c r="GG143" s="120"/>
      <c r="GH143" s="121"/>
      <c r="GI143" s="132"/>
      <c r="GM143" t="s">
        <v>49</v>
      </c>
      <c r="GN143" s="7">
        <f>MIN(FM142,FV142)</f>
        <v>12271.5</v>
      </c>
      <c r="GO143" s="1">
        <f>MIN(FN142,FW142)</f>
        <v>68261</v>
      </c>
      <c r="GP143" s="1">
        <f>MIN(FO142,FX142)</f>
        <v>77.5</v>
      </c>
      <c r="GT143" s="57"/>
      <c r="GU143" s="57"/>
      <c r="GV143" s="54"/>
      <c r="GW143" s="54"/>
      <c r="GX143" s="54"/>
      <c r="GY143" s="54"/>
      <c r="GZ143" s="55"/>
      <c r="HA143" s="54"/>
      <c r="HB143" s="54"/>
      <c r="HC143" s="54"/>
      <c r="HD143" s="57"/>
      <c r="HE143" s="54"/>
      <c r="HF143" s="54"/>
      <c r="HG143" s="54"/>
      <c r="HH143" s="54"/>
      <c r="HI143" s="55"/>
      <c r="HJ143" s="54"/>
      <c r="HK143" s="54"/>
      <c r="HL143" s="54"/>
      <c r="HM143" s="57"/>
      <c r="HN143" s="54"/>
      <c r="HO143" s="54"/>
      <c r="HP143" s="54"/>
      <c r="HQ143" s="54"/>
      <c r="HR143" s="55"/>
      <c r="HS143" s="55"/>
      <c r="HW143" t="s">
        <v>49</v>
      </c>
      <c r="HX143" s="7">
        <f>MIN(GW142,HF142)</f>
        <v>11141.722222222221</v>
      </c>
      <c r="HY143" s="1">
        <f>MIN(GX142,HG142)</f>
        <v>68261</v>
      </c>
      <c r="HZ143" s="1">
        <f>MIN(GY142,HH142)</f>
        <v>77.5</v>
      </c>
    </row>
    <row r="144" spans="4:252" ht="15.75" thickBot="1" x14ac:dyDescent="0.3">
      <c r="D144" s="130"/>
      <c r="E144" s="104"/>
      <c r="F144" s="105"/>
      <c r="G144" s="105"/>
      <c r="H144" s="105"/>
      <c r="I144" s="105"/>
      <c r="J144" s="106"/>
      <c r="K144" s="127"/>
      <c r="L144" s="127"/>
      <c r="M144" s="127"/>
      <c r="N144" s="113"/>
      <c r="O144" s="114"/>
      <c r="P144" s="114"/>
      <c r="Q144" s="114"/>
      <c r="R144" s="114"/>
      <c r="S144" s="115"/>
      <c r="T144" s="127"/>
      <c r="U144" s="127"/>
      <c r="V144" s="127"/>
      <c r="W144" s="122"/>
      <c r="X144" s="123"/>
      <c r="Y144" s="123"/>
      <c r="Z144" s="123"/>
      <c r="AA144" s="123"/>
      <c r="AB144" s="124"/>
      <c r="AC144" s="133"/>
      <c r="AN144" s="95"/>
      <c r="AO144" s="95"/>
      <c r="AP144" s="96"/>
      <c r="AQ144" s="96"/>
      <c r="AR144" s="96"/>
      <c r="AS144" s="96"/>
      <c r="AT144" s="97"/>
      <c r="AU144" s="96"/>
      <c r="AV144" s="96"/>
      <c r="AW144" s="96"/>
      <c r="AX144" s="95"/>
      <c r="AY144" s="96"/>
      <c r="AZ144" s="96"/>
      <c r="BA144" s="96"/>
      <c r="BB144" s="96"/>
      <c r="BC144" s="97"/>
      <c r="BD144" s="96"/>
      <c r="BE144" s="96"/>
      <c r="BF144" s="96"/>
      <c r="BG144" s="95"/>
      <c r="BH144" s="96"/>
      <c r="BI144" s="96"/>
      <c r="BJ144" s="96"/>
      <c r="BK144" s="96"/>
      <c r="BL144" s="97"/>
      <c r="BM144" s="97"/>
      <c r="CG144" s="130"/>
      <c r="CH144" s="104"/>
      <c r="CI144" s="105"/>
      <c r="CJ144" s="105"/>
      <c r="CK144" s="105"/>
      <c r="CL144" s="105"/>
      <c r="CM144" s="106"/>
      <c r="CN144" s="127"/>
      <c r="CO144" s="127"/>
      <c r="CP144" s="127"/>
      <c r="CQ144" s="113"/>
      <c r="CR144" s="114"/>
      <c r="CS144" s="114"/>
      <c r="CT144" s="114"/>
      <c r="CU144" s="114"/>
      <c r="CV144" s="115"/>
      <c r="CW144" s="127"/>
      <c r="CX144" s="127"/>
      <c r="CY144" s="127"/>
      <c r="CZ144" s="122"/>
      <c r="DA144" s="123"/>
      <c r="DB144" s="123"/>
      <c r="DC144" s="123"/>
      <c r="DD144" s="123"/>
      <c r="DE144" s="124"/>
      <c r="DF144" s="133"/>
      <c r="DQ144" s="95"/>
      <c r="DR144" s="95"/>
      <c r="DS144" s="96"/>
      <c r="DT144" s="96"/>
      <c r="DU144" s="96"/>
      <c r="DV144" s="96"/>
      <c r="DW144" s="97"/>
      <c r="DX144" s="96"/>
      <c r="DY144" s="96"/>
      <c r="DZ144" s="96"/>
      <c r="EA144" s="95"/>
      <c r="EB144" s="96"/>
      <c r="EC144" s="96"/>
      <c r="ED144" s="96"/>
      <c r="EE144" s="96"/>
      <c r="EF144" s="97"/>
      <c r="EG144" s="96"/>
      <c r="EH144" s="96"/>
      <c r="EI144" s="96"/>
      <c r="EJ144" s="95"/>
      <c r="EK144" s="96"/>
      <c r="EL144" s="96"/>
      <c r="EM144" s="96"/>
      <c r="EN144" s="96"/>
      <c r="EO144" s="97"/>
      <c r="EP144" s="97"/>
      <c r="FJ144" s="130"/>
      <c r="FK144" s="104"/>
      <c r="FL144" s="105"/>
      <c r="FM144" s="105"/>
      <c r="FN144" s="105"/>
      <c r="FO144" s="105"/>
      <c r="FP144" s="106"/>
      <c r="FQ144" s="127"/>
      <c r="FR144" s="127"/>
      <c r="FS144" s="127"/>
      <c r="FT144" s="113"/>
      <c r="FU144" s="114"/>
      <c r="FV144" s="114"/>
      <c r="FW144" s="114"/>
      <c r="FX144" s="114"/>
      <c r="FY144" s="115"/>
      <c r="FZ144" s="127"/>
      <c r="GA144" s="127"/>
      <c r="GB144" s="127"/>
      <c r="GC144" s="122"/>
      <c r="GD144" s="123"/>
      <c r="GE144" s="123"/>
      <c r="GF144" s="123"/>
      <c r="GG144" s="123"/>
      <c r="GH144" s="124"/>
      <c r="GI144" s="133"/>
      <c r="GT144" s="95"/>
      <c r="GU144" s="95"/>
      <c r="GV144" s="96"/>
      <c r="GW144" s="96"/>
      <c r="GX144" s="96"/>
      <c r="GY144" s="96"/>
      <c r="GZ144" s="97"/>
      <c r="HA144" s="96"/>
      <c r="HB144" s="96"/>
      <c r="HC144" s="96"/>
      <c r="HD144" s="95"/>
      <c r="HE144" s="96"/>
      <c r="HF144" s="96"/>
      <c r="HG144" s="96"/>
      <c r="HH144" s="96"/>
      <c r="HI144" s="97"/>
      <c r="HJ144" s="96"/>
      <c r="HK144" s="96"/>
      <c r="HL144" s="96"/>
      <c r="HM144" s="95"/>
      <c r="HN144" s="96"/>
      <c r="HO144" s="96"/>
      <c r="HP144" s="96"/>
      <c r="HQ144" s="96"/>
      <c r="HR144" s="97"/>
      <c r="HS144" s="97"/>
    </row>
    <row r="145" spans="4:252" x14ac:dyDescent="0.25">
      <c r="E145" s="101"/>
      <c r="F145" s="102"/>
      <c r="G145" s="102"/>
      <c r="H145" s="102"/>
      <c r="I145" s="102"/>
      <c r="J145" s="103"/>
      <c r="N145" s="110"/>
      <c r="O145" s="111"/>
      <c r="P145" s="111"/>
      <c r="Q145" s="111"/>
      <c r="R145" s="111"/>
      <c r="S145" s="112"/>
      <c r="W145" s="119"/>
      <c r="X145" s="120"/>
      <c r="Y145" s="120"/>
      <c r="Z145" s="120"/>
      <c r="AA145" s="120"/>
      <c r="AB145" s="121"/>
      <c r="AO145" s="57"/>
      <c r="AP145" s="54"/>
      <c r="AQ145" s="54"/>
      <c r="AR145" s="54"/>
      <c r="AS145" s="54"/>
      <c r="AT145" s="55"/>
      <c r="AX145" s="57"/>
      <c r="AY145" s="54"/>
      <c r="AZ145" s="54"/>
      <c r="BA145" s="54"/>
      <c r="BB145" s="54"/>
      <c r="BC145" s="55"/>
      <c r="BG145" s="57"/>
      <c r="BH145" s="54"/>
      <c r="BI145" s="54"/>
      <c r="BJ145" s="54"/>
      <c r="BK145" s="54"/>
      <c r="BL145" s="55"/>
      <c r="CH145" s="101"/>
      <c r="CI145" s="102"/>
      <c r="CJ145" s="102"/>
      <c r="CK145" s="102"/>
      <c r="CL145" s="102"/>
      <c r="CM145" s="103"/>
      <c r="CQ145" s="110"/>
      <c r="CR145" s="111"/>
      <c r="CS145" s="111"/>
      <c r="CT145" s="111"/>
      <c r="CU145" s="111"/>
      <c r="CV145" s="112"/>
      <c r="CZ145" s="119"/>
      <c r="DA145" s="120"/>
      <c r="DB145" s="120"/>
      <c r="DC145" s="120"/>
      <c r="DD145" s="120"/>
      <c r="DE145" s="121"/>
      <c r="DR145" s="57"/>
      <c r="DS145" s="54"/>
      <c r="DT145" s="54"/>
      <c r="DU145" s="54"/>
      <c r="DV145" s="54"/>
      <c r="DW145" s="55"/>
      <c r="EA145" s="57"/>
      <c r="EB145" s="54"/>
      <c r="EC145" s="54"/>
      <c r="ED145" s="54"/>
      <c r="EE145" s="54"/>
      <c r="EF145" s="55"/>
      <c r="EJ145" s="57"/>
      <c r="EK145" s="54"/>
      <c r="EL145" s="54"/>
      <c r="EM145" s="54"/>
      <c r="EN145" s="54"/>
      <c r="EO145" s="55"/>
      <c r="FK145" s="101"/>
      <c r="FL145" s="102"/>
      <c r="FM145" s="102"/>
      <c r="FN145" s="102"/>
      <c r="FO145" s="102"/>
      <c r="FP145" s="103"/>
      <c r="FT145" s="110"/>
      <c r="FU145" s="111"/>
      <c r="FV145" s="111"/>
      <c r="FW145" s="111"/>
      <c r="FX145" s="111"/>
      <c r="FY145" s="112"/>
      <c r="GC145" s="119"/>
      <c r="GD145" s="120"/>
      <c r="GE145" s="120"/>
      <c r="GF145" s="120"/>
      <c r="GG145" s="120"/>
      <c r="GH145" s="121"/>
      <c r="GU145" s="57"/>
      <c r="GV145" s="54"/>
      <c r="GW145" s="54"/>
      <c r="GX145" s="54"/>
      <c r="GY145" s="54"/>
      <c r="GZ145" s="55"/>
      <c r="HD145" s="57"/>
      <c r="HE145" s="54"/>
      <c r="HF145" s="54"/>
      <c r="HG145" s="54"/>
      <c r="HH145" s="54"/>
      <c r="HI145" s="55"/>
      <c r="HM145" s="57"/>
      <c r="HN145" s="54"/>
      <c r="HO145" s="54"/>
      <c r="HP145" s="54"/>
      <c r="HQ145" s="54"/>
      <c r="HR145" s="55"/>
    </row>
    <row r="146" spans="4:252" ht="15.75" thickBot="1" x14ac:dyDescent="0.3">
      <c r="E146" s="101"/>
      <c r="F146" s="102"/>
      <c r="G146" s="102"/>
      <c r="H146" s="102"/>
      <c r="I146" s="102"/>
      <c r="J146" s="103"/>
      <c r="N146" s="110"/>
      <c r="O146" s="111"/>
      <c r="P146" s="111"/>
      <c r="Q146" s="111"/>
      <c r="R146" s="111"/>
      <c r="S146" s="112"/>
      <c r="W146" s="119"/>
      <c r="X146" s="120"/>
      <c r="Y146" s="120"/>
      <c r="Z146" s="120"/>
      <c r="AA146" s="120"/>
      <c r="AB146" s="121"/>
      <c r="AO146" s="57"/>
      <c r="AP146" s="54"/>
      <c r="AQ146" s="54"/>
      <c r="AR146" s="54"/>
      <c r="AS146" s="54"/>
      <c r="AT146" s="55"/>
      <c r="AX146" s="57"/>
      <c r="AY146" s="54"/>
      <c r="AZ146" s="54"/>
      <c r="BA146" s="54"/>
      <c r="BB146" s="54"/>
      <c r="BC146" s="55"/>
      <c r="BG146" s="57"/>
      <c r="BH146" s="54"/>
      <c r="BI146" s="54"/>
      <c r="BJ146" s="54"/>
      <c r="BK146" s="54"/>
      <c r="BL146" s="55"/>
      <c r="CH146" s="101"/>
      <c r="CI146" s="102"/>
      <c r="CJ146" s="102"/>
      <c r="CK146" s="102"/>
      <c r="CL146" s="102"/>
      <c r="CM146" s="103"/>
      <c r="CQ146" s="110"/>
      <c r="CR146" s="111"/>
      <c r="CS146" s="111"/>
      <c r="CT146" s="111"/>
      <c r="CU146" s="111"/>
      <c r="CV146" s="112"/>
      <c r="CZ146" s="119"/>
      <c r="DA146" s="120"/>
      <c r="DB146" s="120"/>
      <c r="DC146" s="120"/>
      <c r="DD146" s="120"/>
      <c r="DE146" s="121"/>
      <c r="DR146" s="57"/>
      <c r="DS146" s="54"/>
      <c r="DT146" s="54"/>
      <c r="DU146" s="54"/>
      <c r="DV146" s="54"/>
      <c r="DW146" s="55"/>
      <c r="EA146" s="57"/>
      <c r="EB146" s="54"/>
      <c r="EC146" s="54"/>
      <c r="ED146" s="54"/>
      <c r="EE146" s="54"/>
      <c r="EF146" s="55"/>
      <c r="EJ146" s="57"/>
      <c r="EK146" s="54"/>
      <c r="EL146" s="54"/>
      <c r="EM146" s="54"/>
      <c r="EN146" s="54"/>
      <c r="EO146" s="55"/>
      <c r="FK146" s="101"/>
      <c r="FL146" s="102"/>
      <c r="FM146" s="102"/>
      <c r="FN146" s="102"/>
      <c r="FO146" s="102"/>
      <c r="FP146" s="103"/>
      <c r="FT146" s="110"/>
      <c r="FU146" s="111"/>
      <c r="FV146" s="111"/>
      <c r="FW146" s="111"/>
      <c r="FX146" s="111"/>
      <c r="FY146" s="112"/>
      <c r="GC146" s="119"/>
      <c r="GD146" s="120"/>
      <c r="GE146" s="120"/>
      <c r="GF146" s="120"/>
      <c r="GG146" s="120"/>
      <c r="GH146" s="121"/>
      <c r="GU146" s="57"/>
      <c r="GV146" s="54"/>
      <c r="GW146" s="54"/>
      <c r="GX146" s="54"/>
      <c r="GY146" s="54"/>
      <c r="GZ146" s="55"/>
      <c r="HD146" s="57"/>
      <c r="HE146" s="54"/>
      <c r="HF146" s="54"/>
      <c r="HG146" s="54"/>
      <c r="HH146" s="54"/>
      <c r="HI146" s="55"/>
      <c r="HM146" s="57"/>
      <c r="HN146" s="54"/>
      <c r="HO146" s="54"/>
      <c r="HP146" s="54"/>
      <c r="HQ146" s="54"/>
      <c r="HR146" s="55"/>
    </row>
    <row r="147" spans="4:252" ht="15.75" thickBot="1" x14ac:dyDescent="0.3">
      <c r="D147" s="128"/>
      <c r="E147" s="98"/>
      <c r="F147" s="99"/>
      <c r="G147" s="99"/>
      <c r="H147" s="99"/>
      <c r="I147" s="99"/>
      <c r="J147" s="100"/>
      <c r="K147" s="125"/>
      <c r="L147" s="125"/>
      <c r="M147" s="125"/>
      <c r="N147" s="107"/>
      <c r="O147" s="108"/>
      <c r="P147" s="108"/>
      <c r="Q147" s="108"/>
      <c r="R147" s="108"/>
      <c r="S147" s="109"/>
      <c r="T147" s="125"/>
      <c r="U147" s="125"/>
      <c r="V147" s="125"/>
      <c r="W147" s="116"/>
      <c r="X147" s="117"/>
      <c r="Y147" s="117"/>
      <c r="Z147" s="117"/>
      <c r="AA147" s="117"/>
      <c r="AB147" s="118"/>
      <c r="AC147" s="131"/>
      <c r="AN147" s="94"/>
      <c r="AO147" s="94"/>
      <c r="AP147" s="50"/>
      <c r="AQ147" s="50"/>
      <c r="AR147" s="50"/>
      <c r="AS147" s="50"/>
      <c r="AT147" s="51"/>
      <c r="AU147" s="50"/>
      <c r="AV147" s="50"/>
      <c r="AW147" s="50"/>
      <c r="AX147" s="94"/>
      <c r="AY147" s="50"/>
      <c r="AZ147" s="50"/>
      <c r="BA147" s="50"/>
      <c r="BB147" s="50"/>
      <c r="BC147" s="51"/>
      <c r="BD147" s="50"/>
      <c r="BE147" s="50"/>
      <c r="BF147" s="50"/>
      <c r="BG147" s="94"/>
      <c r="BH147" s="50"/>
      <c r="BI147" s="50"/>
      <c r="BJ147" s="50"/>
      <c r="BK147" s="50"/>
      <c r="BL147" s="51"/>
      <c r="BM147" s="51"/>
      <c r="CG147" s="128"/>
      <c r="CH147" s="98"/>
      <c r="CI147" s="99"/>
      <c r="CJ147" s="99"/>
      <c r="CK147" s="99"/>
      <c r="CL147" s="99"/>
      <c r="CM147" s="100"/>
      <c r="CN147" s="125"/>
      <c r="CO147" s="125"/>
      <c r="CP147" s="125"/>
      <c r="CQ147" s="107"/>
      <c r="CR147" s="108"/>
      <c r="CS147" s="108"/>
      <c r="CT147" s="108"/>
      <c r="CU147" s="108"/>
      <c r="CV147" s="109"/>
      <c r="CW147" s="125"/>
      <c r="CX147" s="125"/>
      <c r="CY147" s="125"/>
      <c r="CZ147" s="116"/>
      <c r="DA147" s="117"/>
      <c r="DB147" s="117"/>
      <c r="DC147" s="117"/>
      <c r="DD147" s="117"/>
      <c r="DE147" s="118"/>
      <c r="DF147" s="131"/>
      <c r="DQ147" s="94"/>
      <c r="DR147" s="94"/>
      <c r="DS147" s="50"/>
      <c r="DT147" s="50"/>
      <c r="DU147" s="50"/>
      <c r="DV147" s="50"/>
      <c r="DW147" s="51"/>
      <c r="DX147" s="50"/>
      <c r="DY147" s="50"/>
      <c r="DZ147" s="50"/>
      <c r="EA147" s="94"/>
      <c r="EB147" s="50"/>
      <c r="EC147" s="50"/>
      <c r="ED147" s="50"/>
      <c r="EE147" s="50"/>
      <c r="EF147" s="51"/>
      <c r="EG147" s="50"/>
      <c r="EH147" s="50"/>
      <c r="EI147" s="50"/>
      <c r="EJ147" s="94"/>
      <c r="EK147" s="50"/>
      <c r="EL147" s="50"/>
      <c r="EM147" s="50"/>
      <c r="EN147" s="50"/>
      <c r="EO147" s="51"/>
      <c r="EP147" s="51"/>
      <c r="FJ147" s="128"/>
      <c r="FK147" s="98"/>
      <c r="FL147" s="99"/>
      <c r="FM147" s="99"/>
      <c r="FN147" s="99"/>
      <c r="FO147" s="99"/>
      <c r="FP147" s="100"/>
      <c r="FQ147" s="125"/>
      <c r="FR147" s="125"/>
      <c r="FS147" s="125"/>
      <c r="FT147" s="107"/>
      <c r="FU147" s="108"/>
      <c r="FV147" s="108"/>
      <c r="FW147" s="108"/>
      <c r="FX147" s="108"/>
      <c r="FY147" s="109"/>
      <c r="FZ147" s="125"/>
      <c r="GA147" s="125"/>
      <c r="GB147" s="125"/>
      <c r="GC147" s="116"/>
      <c r="GD147" s="117"/>
      <c r="GE147" s="117"/>
      <c r="GF147" s="117"/>
      <c r="GG147" s="117"/>
      <c r="GH147" s="118"/>
      <c r="GI147" s="131"/>
      <c r="GT147" s="94"/>
      <c r="GU147" s="94"/>
      <c r="GV147" s="50"/>
      <c r="GW147" s="50"/>
      <c r="GX147" s="50"/>
      <c r="GY147" s="50"/>
      <c r="GZ147" s="51"/>
      <c r="HA147" s="50"/>
      <c r="HB147" s="50"/>
      <c r="HC147" s="50"/>
      <c r="HD147" s="94"/>
      <c r="HE147" s="50"/>
      <c r="HF147" s="50"/>
      <c r="HG147" s="50"/>
      <c r="HH147" s="50"/>
      <c r="HI147" s="51"/>
      <c r="HJ147" s="50"/>
      <c r="HK147" s="50"/>
      <c r="HL147" s="50"/>
      <c r="HM147" s="94"/>
      <c r="HN147" s="50"/>
      <c r="HO147" s="50"/>
      <c r="HP147" s="50"/>
      <c r="HQ147" s="50"/>
      <c r="HR147" s="51"/>
      <c r="HS147" s="51"/>
    </row>
    <row r="148" spans="4:252" ht="15.75" thickBot="1" x14ac:dyDescent="0.3">
      <c r="D148" s="129"/>
      <c r="E148" s="101"/>
      <c r="F148" s="179" t="s">
        <v>114</v>
      </c>
      <c r="G148" s="180"/>
      <c r="H148" s="102"/>
      <c r="I148" s="102"/>
      <c r="J148" s="103"/>
      <c r="K148" s="126"/>
      <c r="L148" s="126"/>
      <c r="M148" s="126"/>
      <c r="N148" s="110"/>
      <c r="O148" s="179" t="s">
        <v>117</v>
      </c>
      <c r="P148" s="180"/>
      <c r="Q148" s="111"/>
      <c r="R148" s="111"/>
      <c r="S148" s="112"/>
      <c r="T148" s="126"/>
      <c r="U148" s="126"/>
      <c r="V148" s="126"/>
      <c r="W148" s="119"/>
      <c r="X148" s="179" t="s">
        <v>121</v>
      </c>
      <c r="Y148" s="180"/>
      <c r="Z148" s="120"/>
      <c r="AA148" s="120"/>
      <c r="AB148" s="121"/>
      <c r="AC148" s="132"/>
      <c r="AN148" s="57"/>
      <c r="AO148" s="57"/>
      <c r="AP148" s="181" t="s">
        <v>126</v>
      </c>
      <c r="AQ148" s="182"/>
      <c r="AR148" s="183"/>
      <c r="AS148" s="54"/>
      <c r="AT148" s="55"/>
      <c r="AU148" s="54"/>
      <c r="AV148" s="54"/>
      <c r="AW148" s="54"/>
      <c r="AX148" s="57"/>
      <c r="AY148" s="181" t="s">
        <v>127</v>
      </c>
      <c r="AZ148" s="182"/>
      <c r="BA148" s="183"/>
      <c r="BB148" s="54"/>
      <c r="BC148" s="55"/>
      <c r="BD148" s="54"/>
      <c r="BE148" s="54"/>
      <c r="BF148" s="54"/>
      <c r="BG148" s="57"/>
      <c r="BH148" s="181" t="s">
        <v>137</v>
      </c>
      <c r="BI148" s="182"/>
      <c r="BJ148" s="183"/>
      <c r="BK148" s="54"/>
      <c r="BL148" s="55"/>
      <c r="BM148" s="55"/>
      <c r="CG148" s="129"/>
      <c r="CH148" s="101"/>
      <c r="CI148" s="179" t="s">
        <v>114</v>
      </c>
      <c r="CJ148" s="180"/>
      <c r="CK148" s="102"/>
      <c r="CL148" s="102"/>
      <c r="CM148" s="103"/>
      <c r="CN148" s="126"/>
      <c r="CO148" s="126"/>
      <c r="CP148" s="126"/>
      <c r="CQ148" s="110"/>
      <c r="CR148" s="179" t="s">
        <v>40</v>
      </c>
      <c r="CS148" s="180"/>
      <c r="CT148" s="111"/>
      <c r="CU148" s="111"/>
      <c r="CV148" s="112"/>
      <c r="CW148" s="126"/>
      <c r="CX148" s="126"/>
      <c r="CY148" s="126"/>
      <c r="CZ148" s="119"/>
      <c r="DA148" s="179" t="s">
        <v>161</v>
      </c>
      <c r="DB148" s="180"/>
      <c r="DC148" s="120"/>
      <c r="DD148" s="120"/>
      <c r="DE148" s="121"/>
      <c r="DF148" s="132"/>
      <c r="DQ148" s="57"/>
      <c r="DR148" s="57"/>
      <c r="DS148" s="181" t="s">
        <v>146</v>
      </c>
      <c r="DT148" s="182"/>
      <c r="DU148" s="183"/>
      <c r="DV148" s="54"/>
      <c r="DW148" s="55"/>
      <c r="DX148" s="54"/>
      <c r="DY148" s="54"/>
      <c r="DZ148" s="54"/>
      <c r="EA148" s="57"/>
      <c r="EB148" s="181" t="s">
        <v>153</v>
      </c>
      <c r="EC148" s="182"/>
      <c r="ED148" s="183"/>
      <c r="EE148" s="54"/>
      <c r="EF148" s="55"/>
      <c r="EG148" s="54"/>
      <c r="EH148" s="54"/>
      <c r="EI148" s="54"/>
      <c r="EJ148" s="57"/>
      <c r="EK148" s="181" t="s">
        <v>169</v>
      </c>
      <c r="EL148" s="182"/>
      <c r="EM148" s="183"/>
      <c r="EN148" s="54"/>
      <c r="EO148" s="55"/>
      <c r="EP148" s="55"/>
      <c r="FJ148" s="129"/>
      <c r="FK148" s="101"/>
      <c r="FL148" s="179" t="s">
        <v>40</v>
      </c>
      <c r="FM148" s="180"/>
      <c r="FN148" s="102"/>
      <c r="FO148" s="102"/>
      <c r="FP148" s="103"/>
      <c r="FQ148" s="126"/>
      <c r="FR148" s="126"/>
      <c r="FS148" s="126"/>
      <c r="FT148" s="110"/>
      <c r="FU148" s="179" t="s">
        <v>117</v>
      </c>
      <c r="FV148" s="180"/>
      <c r="FW148" s="111"/>
      <c r="FX148" s="111"/>
      <c r="FY148" s="112"/>
      <c r="FZ148" s="126"/>
      <c r="GA148" s="126"/>
      <c r="GB148" s="126"/>
      <c r="GC148" s="119"/>
      <c r="GD148" s="179" t="s">
        <v>176</v>
      </c>
      <c r="GE148" s="180"/>
      <c r="GF148" s="120"/>
      <c r="GG148" s="120"/>
      <c r="GH148" s="121"/>
      <c r="GI148" s="132"/>
      <c r="GT148" s="57"/>
      <c r="GU148" s="57"/>
      <c r="GV148" s="181" t="s">
        <v>146</v>
      </c>
      <c r="GW148" s="182"/>
      <c r="GX148" s="183"/>
      <c r="GY148" s="54"/>
      <c r="GZ148" s="55"/>
      <c r="HA148" s="54"/>
      <c r="HB148" s="54"/>
      <c r="HC148" s="54"/>
      <c r="HD148" s="57"/>
      <c r="HE148" s="181" t="s">
        <v>153</v>
      </c>
      <c r="HF148" s="182"/>
      <c r="HG148" s="183"/>
      <c r="HH148" s="54"/>
      <c r="HI148" s="55"/>
      <c r="HJ148" s="54"/>
      <c r="HK148" s="54"/>
      <c r="HL148" s="54"/>
      <c r="HM148" s="57"/>
      <c r="HN148" s="181" t="s">
        <v>133</v>
      </c>
      <c r="HO148" s="182"/>
      <c r="HP148" s="183"/>
      <c r="HQ148" s="54"/>
      <c r="HR148" s="55"/>
      <c r="HS148" s="55"/>
    </row>
    <row r="149" spans="4:252" x14ac:dyDescent="0.25">
      <c r="D149" s="129"/>
      <c r="E149" s="101"/>
      <c r="F149" s="134" t="s">
        <v>3</v>
      </c>
      <c r="G149" s="135" t="s" vm="1">
        <v>22</v>
      </c>
      <c r="H149" s="136"/>
      <c r="I149" s="137"/>
      <c r="J149" s="103"/>
      <c r="K149" s="126"/>
      <c r="L149" s="126"/>
      <c r="M149" s="126"/>
      <c r="N149" s="110"/>
      <c r="O149" s="134" t="s">
        <v>3</v>
      </c>
      <c r="P149" s="161" t="s">
        <v>5</v>
      </c>
      <c r="Q149" s="136"/>
      <c r="R149" s="137"/>
      <c r="S149" s="112"/>
      <c r="T149" s="126"/>
      <c r="U149" s="126"/>
      <c r="V149" s="126"/>
      <c r="W149" s="119"/>
      <c r="X149" s="134" t="s">
        <v>3</v>
      </c>
      <c r="Y149" s="165" t="s">
        <v>32</v>
      </c>
      <c r="Z149" s="136"/>
      <c r="AA149" s="137"/>
      <c r="AB149" s="121"/>
      <c r="AC149" s="132"/>
      <c r="AN149" s="57"/>
      <c r="AO149" s="57"/>
      <c r="AP149" s="48" t="s">
        <v>3</v>
      </c>
      <c r="AQ149" s="49" t="s" vm="1">
        <v>22</v>
      </c>
      <c r="AR149" s="50"/>
      <c r="AS149" s="51"/>
      <c r="AT149" s="55"/>
      <c r="AU149" s="54"/>
      <c r="AV149" s="54"/>
      <c r="AW149" s="54"/>
      <c r="AX149" s="57"/>
      <c r="AY149" s="48" t="s">
        <v>3</v>
      </c>
      <c r="AZ149" s="64" t="s">
        <v>5</v>
      </c>
      <c r="BA149" s="50"/>
      <c r="BB149" s="51"/>
      <c r="BC149" s="55"/>
      <c r="BD149" s="54"/>
      <c r="BE149" s="54"/>
      <c r="BF149" s="54"/>
      <c r="BG149" s="57"/>
      <c r="BH149" s="48" t="s">
        <v>3</v>
      </c>
      <c r="BI149" s="70" t="s">
        <v>32</v>
      </c>
      <c r="BJ149" s="50"/>
      <c r="BK149" s="51"/>
      <c r="BL149" s="55"/>
      <c r="BM149" s="55"/>
      <c r="CG149" s="129"/>
      <c r="CH149" s="101"/>
      <c r="CI149" s="134" t="s">
        <v>3</v>
      </c>
      <c r="CJ149" s="135" t="s" vm="1">
        <v>22</v>
      </c>
      <c r="CK149" s="136"/>
      <c r="CL149" s="137"/>
      <c r="CM149" s="103"/>
      <c r="CN149" s="126"/>
      <c r="CO149" s="126"/>
      <c r="CP149" s="126"/>
      <c r="CQ149" s="110"/>
      <c r="CR149" s="134" t="s">
        <v>3</v>
      </c>
      <c r="CS149" s="161" t="s" vm="2">
        <v>4</v>
      </c>
      <c r="CT149" s="136"/>
      <c r="CU149" s="137"/>
      <c r="CV149" s="112"/>
      <c r="CW149" s="126"/>
      <c r="CX149" s="126"/>
      <c r="CY149" s="126"/>
      <c r="CZ149" s="119"/>
      <c r="DA149" s="134" t="s">
        <v>3</v>
      </c>
      <c r="DB149" s="165" t="s">
        <v>32</v>
      </c>
      <c r="DC149" s="136"/>
      <c r="DD149" s="137"/>
      <c r="DE149" s="121"/>
      <c r="DF149" s="132"/>
      <c r="DQ149" s="57"/>
      <c r="DR149" s="57"/>
      <c r="DS149" s="48" t="s">
        <v>3</v>
      </c>
      <c r="DT149" s="49" t="s" vm="1">
        <v>22</v>
      </c>
      <c r="DU149" s="50"/>
      <c r="DV149" s="51"/>
      <c r="DW149" s="55"/>
      <c r="DX149" s="54"/>
      <c r="DY149" s="54"/>
      <c r="DZ149" s="54"/>
      <c r="EA149" s="57"/>
      <c r="EB149" s="48" t="s">
        <v>3</v>
      </c>
      <c r="EC149" s="64" t="s" vm="2">
        <v>4</v>
      </c>
      <c r="ED149" s="50"/>
      <c r="EE149" s="51"/>
      <c r="EF149" s="55"/>
      <c r="EG149" s="54"/>
      <c r="EH149" s="54"/>
      <c r="EI149" s="54"/>
      <c r="EJ149" s="57"/>
      <c r="EK149" s="48" t="s">
        <v>3</v>
      </c>
      <c r="EL149" s="70" t="s">
        <v>32</v>
      </c>
      <c r="EM149" s="50"/>
      <c r="EN149" s="51"/>
      <c r="EO149" s="55"/>
      <c r="EP149" s="55"/>
      <c r="FJ149" s="129"/>
      <c r="FK149" s="101"/>
      <c r="FL149" s="134" t="s">
        <v>3</v>
      </c>
      <c r="FM149" s="135" t="s" vm="2">
        <v>4</v>
      </c>
      <c r="FN149" s="136"/>
      <c r="FO149" s="137"/>
      <c r="FP149" s="103"/>
      <c r="FQ149" s="126"/>
      <c r="FR149" s="126"/>
      <c r="FS149" s="126"/>
      <c r="FT149" s="110"/>
      <c r="FU149" s="134" t="s">
        <v>3</v>
      </c>
      <c r="FV149" s="161" t="s">
        <v>5</v>
      </c>
      <c r="FW149" s="136"/>
      <c r="FX149" s="137"/>
      <c r="FY149" s="112"/>
      <c r="FZ149" s="126"/>
      <c r="GA149" s="126"/>
      <c r="GB149" s="126"/>
      <c r="GC149" s="119"/>
      <c r="GD149" s="134" t="s">
        <v>3</v>
      </c>
      <c r="GE149" s="165" t="s">
        <v>32</v>
      </c>
      <c r="GF149" s="136"/>
      <c r="GG149" s="137"/>
      <c r="GH149" s="121"/>
      <c r="GI149" s="132"/>
      <c r="GT149" s="57"/>
      <c r="GU149" s="57"/>
      <c r="GV149" s="48" t="s">
        <v>3</v>
      </c>
      <c r="GW149" s="64" t="s" vm="1">
        <v>22</v>
      </c>
      <c r="GX149" s="50"/>
      <c r="GY149" s="51"/>
      <c r="GZ149" s="55"/>
      <c r="HA149" s="54"/>
      <c r="HB149" s="54"/>
      <c r="HC149" s="54"/>
      <c r="HD149" s="57"/>
      <c r="HE149" s="48" t="s">
        <v>3</v>
      </c>
      <c r="HF149" s="64" t="s" vm="2">
        <v>4</v>
      </c>
      <c r="HG149" s="50"/>
      <c r="HH149" s="51"/>
      <c r="HI149" s="55"/>
      <c r="HJ149" s="54"/>
      <c r="HK149" s="54"/>
      <c r="HL149" s="54"/>
      <c r="HM149" s="57"/>
      <c r="HN149" s="48" t="s">
        <v>3</v>
      </c>
      <c r="HO149" s="70" t="s">
        <v>32</v>
      </c>
      <c r="HP149" s="50"/>
      <c r="HQ149" s="51"/>
      <c r="HR149" s="55"/>
      <c r="HS149" s="55"/>
    </row>
    <row r="150" spans="4:252" x14ac:dyDescent="0.25">
      <c r="D150" s="129"/>
      <c r="E150" s="101"/>
      <c r="F150" s="138" t="s">
        <v>9</v>
      </c>
      <c r="G150" s="139" t="s" vm="3">
        <v>22</v>
      </c>
      <c r="H150" s="140"/>
      <c r="I150" s="141"/>
      <c r="J150" s="103"/>
      <c r="K150" s="126"/>
      <c r="L150" s="126"/>
      <c r="M150" s="126"/>
      <c r="N150" s="110"/>
      <c r="O150" s="138" t="s">
        <v>9</v>
      </c>
      <c r="P150" s="152" t="s">
        <v>5</v>
      </c>
      <c r="Q150" s="140"/>
      <c r="R150" s="141"/>
      <c r="S150" s="112"/>
      <c r="T150" s="126"/>
      <c r="U150" s="126"/>
      <c r="V150" s="126"/>
      <c r="W150" s="119"/>
      <c r="X150" s="138" t="s">
        <v>9</v>
      </c>
      <c r="Y150" s="166" t="s">
        <v>32</v>
      </c>
      <c r="Z150" s="140"/>
      <c r="AA150" s="141"/>
      <c r="AB150" s="121"/>
      <c r="AC150" s="132"/>
      <c r="AN150" s="57"/>
      <c r="AO150" s="57"/>
      <c r="AP150" s="52" t="s">
        <v>9</v>
      </c>
      <c r="AQ150" s="53" t="s" vm="3">
        <v>22</v>
      </c>
      <c r="AR150" s="54"/>
      <c r="AS150" s="55"/>
      <c r="AT150" s="55"/>
      <c r="AU150" s="54"/>
      <c r="AV150" s="54"/>
      <c r="AW150" s="54"/>
      <c r="AX150" s="57"/>
      <c r="AY150" s="52" t="s">
        <v>9</v>
      </c>
      <c r="AZ150" s="65" t="s">
        <v>5</v>
      </c>
      <c r="BA150" s="54"/>
      <c r="BB150" s="55"/>
      <c r="BC150" s="55"/>
      <c r="BD150" s="54"/>
      <c r="BE150" s="54"/>
      <c r="BF150" s="54"/>
      <c r="BG150" s="57"/>
      <c r="BH150" s="52" t="s">
        <v>9</v>
      </c>
      <c r="BI150" s="71" t="s">
        <v>32</v>
      </c>
      <c r="BJ150" s="54"/>
      <c r="BK150" s="55"/>
      <c r="BL150" s="55"/>
      <c r="BM150" s="55"/>
      <c r="CG150" s="129"/>
      <c r="CH150" s="101"/>
      <c r="CI150" s="138" t="s">
        <v>9</v>
      </c>
      <c r="CJ150" s="139" t="s" vm="3">
        <v>22</v>
      </c>
      <c r="CK150" s="140"/>
      <c r="CL150" s="141"/>
      <c r="CM150" s="103"/>
      <c r="CN150" s="126"/>
      <c r="CO150" s="126"/>
      <c r="CP150" s="126"/>
      <c r="CQ150" s="110"/>
      <c r="CR150" s="138" t="s">
        <v>9</v>
      </c>
      <c r="CS150" s="152" t="s" vm="6">
        <v>4</v>
      </c>
      <c r="CT150" s="140"/>
      <c r="CU150" s="141"/>
      <c r="CV150" s="112"/>
      <c r="CW150" s="126"/>
      <c r="CX150" s="126"/>
      <c r="CY150" s="126"/>
      <c r="CZ150" s="119"/>
      <c r="DA150" s="138" t="s">
        <v>9</v>
      </c>
      <c r="DB150" s="166" t="s">
        <v>32</v>
      </c>
      <c r="DC150" s="140"/>
      <c r="DD150" s="141"/>
      <c r="DE150" s="121"/>
      <c r="DF150" s="132"/>
      <c r="DQ150" s="57"/>
      <c r="DR150" s="57"/>
      <c r="DS150" s="52" t="s">
        <v>9</v>
      </c>
      <c r="DT150" s="53" t="s" vm="3">
        <v>22</v>
      </c>
      <c r="DU150" s="54"/>
      <c r="DV150" s="55"/>
      <c r="DW150" s="55"/>
      <c r="DX150" s="54"/>
      <c r="DY150" s="54"/>
      <c r="DZ150" s="54"/>
      <c r="EA150" s="57"/>
      <c r="EB150" s="52" t="s">
        <v>9</v>
      </c>
      <c r="EC150" s="65" t="s" vm="6">
        <v>4</v>
      </c>
      <c r="ED150" s="54"/>
      <c r="EE150" s="55"/>
      <c r="EF150" s="55"/>
      <c r="EG150" s="54"/>
      <c r="EH150" s="54"/>
      <c r="EI150" s="54"/>
      <c r="EJ150" s="57"/>
      <c r="EK150" s="52" t="s">
        <v>9</v>
      </c>
      <c r="EL150" s="71" t="s">
        <v>32</v>
      </c>
      <c r="EM150" s="54"/>
      <c r="EN150" s="55"/>
      <c r="EO150" s="55"/>
      <c r="EP150" s="55"/>
      <c r="FJ150" s="129"/>
      <c r="FK150" s="101"/>
      <c r="FL150" s="138" t="s">
        <v>9</v>
      </c>
      <c r="FM150" s="139" t="s" vm="6">
        <v>4</v>
      </c>
      <c r="FN150" s="140"/>
      <c r="FO150" s="141"/>
      <c r="FP150" s="103"/>
      <c r="FQ150" s="126"/>
      <c r="FR150" s="126"/>
      <c r="FS150" s="126"/>
      <c r="FT150" s="110"/>
      <c r="FU150" s="138" t="s">
        <v>9</v>
      </c>
      <c r="FV150" s="152" t="s">
        <v>5</v>
      </c>
      <c r="FW150" s="140"/>
      <c r="FX150" s="141"/>
      <c r="FY150" s="112"/>
      <c r="FZ150" s="126"/>
      <c r="GA150" s="126"/>
      <c r="GB150" s="126"/>
      <c r="GC150" s="119"/>
      <c r="GD150" s="138" t="s">
        <v>9</v>
      </c>
      <c r="GE150" s="166" t="s">
        <v>32</v>
      </c>
      <c r="GF150" s="140"/>
      <c r="GG150" s="141"/>
      <c r="GH150" s="121"/>
      <c r="GI150" s="132"/>
      <c r="GT150" s="57"/>
      <c r="GU150" s="57"/>
      <c r="GV150" s="52" t="s">
        <v>9</v>
      </c>
      <c r="GW150" s="65" t="s" vm="3">
        <v>22</v>
      </c>
      <c r="GX150" s="54"/>
      <c r="GY150" s="55"/>
      <c r="GZ150" s="55"/>
      <c r="HA150" s="54"/>
      <c r="HB150" s="54"/>
      <c r="HC150" s="54"/>
      <c r="HD150" s="57"/>
      <c r="HE150" s="52" t="s">
        <v>9</v>
      </c>
      <c r="HF150" s="65" t="s" vm="6">
        <v>4</v>
      </c>
      <c r="HG150" s="54"/>
      <c r="HH150" s="55"/>
      <c r="HI150" s="55"/>
      <c r="HJ150" s="54"/>
      <c r="HK150" s="54"/>
      <c r="HL150" s="54"/>
      <c r="HM150" s="57"/>
      <c r="HN150" s="52" t="s">
        <v>9</v>
      </c>
      <c r="HO150" s="71" t="s">
        <v>32</v>
      </c>
      <c r="HP150" s="54"/>
      <c r="HQ150" s="55"/>
      <c r="HR150" s="55"/>
      <c r="HS150" s="55"/>
    </row>
    <row r="151" spans="4:252" x14ac:dyDescent="0.25">
      <c r="D151" s="129"/>
      <c r="E151" s="101"/>
      <c r="F151" s="138" t="s">
        <v>0</v>
      </c>
      <c r="G151" s="152" t="s">
        <v>5</v>
      </c>
      <c r="H151" s="140"/>
      <c r="I151" s="141"/>
      <c r="J151" s="103"/>
      <c r="K151" s="126"/>
      <c r="L151" s="126"/>
      <c r="M151" s="126"/>
      <c r="N151" s="110"/>
      <c r="O151" s="138" t="s">
        <v>0</v>
      </c>
      <c r="P151" s="163" t="s" vm="4">
        <v>22</v>
      </c>
      <c r="Q151" s="140"/>
      <c r="R151" s="141"/>
      <c r="S151" s="112"/>
      <c r="T151" s="126"/>
      <c r="U151" s="126"/>
      <c r="V151" s="126"/>
      <c r="W151" s="119"/>
      <c r="X151" s="138" t="s">
        <v>0</v>
      </c>
      <c r="Y151" s="166" t="s">
        <v>32</v>
      </c>
      <c r="Z151" s="140"/>
      <c r="AA151" s="141"/>
      <c r="AB151" s="121"/>
      <c r="AC151" s="132"/>
      <c r="AN151" s="57"/>
      <c r="AO151" s="57"/>
      <c r="AP151" s="52" t="s">
        <v>0</v>
      </c>
      <c r="AQ151" s="65" t="s">
        <v>5</v>
      </c>
      <c r="AR151" s="54"/>
      <c r="AS151" s="55"/>
      <c r="AT151" s="55"/>
      <c r="AU151" s="54"/>
      <c r="AV151" s="54"/>
      <c r="AW151" s="54"/>
      <c r="AX151" s="57"/>
      <c r="AY151" s="52" t="s">
        <v>0</v>
      </c>
      <c r="AZ151" s="77" t="s" vm="4">
        <v>22</v>
      </c>
      <c r="BA151" s="54"/>
      <c r="BB151" s="55"/>
      <c r="BC151" s="55"/>
      <c r="BD151" s="54"/>
      <c r="BE151" s="54"/>
      <c r="BF151" s="54"/>
      <c r="BG151" s="57"/>
      <c r="BH151" s="52" t="s">
        <v>0</v>
      </c>
      <c r="BI151" s="71" t="s">
        <v>32</v>
      </c>
      <c r="BJ151" s="54"/>
      <c r="BK151" s="55"/>
      <c r="BL151" s="55"/>
      <c r="BM151" s="55"/>
      <c r="CG151" s="129"/>
      <c r="CH151" s="101"/>
      <c r="CI151" s="138" t="s">
        <v>0</v>
      </c>
      <c r="CJ151" s="152" t="s">
        <v>5</v>
      </c>
      <c r="CK151" s="140"/>
      <c r="CL151" s="141"/>
      <c r="CM151" s="103"/>
      <c r="CN151" s="126"/>
      <c r="CO151" s="126"/>
      <c r="CP151" s="126"/>
      <c r="CQ151" s="110"/>
      <c r="CR151" s="138" t="s">
        <v>0</v>
      </c>
      <c r="CS151" s="163" t="s" vm="4">
        <v>22</v>
      </c>
      <c r="CT151" s="140"/>
      <c r="CU151" s="141"/>
      <c r="CV151" s="112"/>
      <c r="CW151" s="126"/>
      <c r="CX151" s="126"/>
      <c r="CY151" s="126"/>
      <c r="CZ151" s="119"/>
      <c r="DA151" s="138" t="s">
        <v>0</v>
      </c>
      <c r="DB151" s="166" t="s">
        <v>32</v>
      </c>
      <c r="DC151" s="140"/>
      <c r="DD151" s="141"/>
      <c r="DE151" s="121"/>
      <c r="DF151" s="132"/>
      <c r="DQ151" s="57"/>
      <c r="DR151" s="57"/>
      <c r="DS151" s="52" t="s">
        <v>0</v>
      </c>
      <c r="DT151" s="65" t="s">
        <v>5</v>
      </c>
      <c r="DU151" s="54"/>
      <c r="DV151" s="55"/>
      <c r="DW151" s="55"/>
      <c r="DX151" s="54"/>
      <c r="DY151" s="54"/>
      <c r="DZ151" s="54"/>
      <c r="EA151" s="57"/>
      <c r="EB151" s="52" t="s">
        <v>0</v>
      </c>
      <c r="EC151" s="77" t="s" vm="4">
        <v>22</v>
      </c>
      <c r="ED151" s="54"/>
      <c r="EE151" s="55"/>
      <c r="EF151" s="55"/>
      <c r="EG151" s="54"/>
      <c r="EH151" s="54"/>
      <c r="EI151" s="54"/>
      <c r="EJ151" s="57"/>
      <c r="EK151" s="52" t="s">
        <v>0</v>
      </c>
      <c r="EL151" s="71" t="s">
        <v>32</v>
      </c>
      <c r="EM151" s="54"/>
      <c r="EN151" s="55"/>
      <c r="EO151" s="55"/>
      <c r="EP151" s="55"/>
      <c r="FJ151" s="129"/>
      <c r="FK151" s="101"/>
      <c r="FL151" s="138" t="s">
        <v>0</v>
      </c>
      <c r="FM151" s="152" t="s" vm="4">
        <v>22</v>
      </c>
      <c r="FN151" s="140"/>
      <c r="FO151" s="141"/>
      <c r="FP151" s="103"/>
      <c r="FQ151" s="126"/>
      <c r="FR151" s="126"/>
      <c r="FS151" s="126"/>
      <c r="FT151" s="110"/>
      <c r="FU151" s="138" t="s">
        <v>0</v>
      </c>
      <c r="FV151" s="163" t="s" vm="4">
        <v>22</v>
      </c>
      <c r="FW151" s="140"/>
      <c r="FX151" s="141"/>
      <c r="FY151" s="112"/>
      <c r="FZ151" s="126"/>
      <c r="GA151" s="126"/>
      <c r="GB151" s="126"/>
      <c r="GC151" s="119"/>
      <c r="GD151" s="138" t="s">
        <v>0</v>
      </c>
      <c r="GE151" s="166" t="s">
        <v>32</v>
      </c>
      <c r="GF151" s="140"/>
      <c r="GG151" s="141"/>
      <c r="GH151" s="121"/>
      <c r="GI151" s="132"/>
      <c r="GT151" s="57"/>
      <c r="GU151" s="57"/>
      <c r="GV151" s="52" t="s">
        <v>0</v>
      </c>
      <c r="GW151" s="77" t="s">
        <v>5</v>
      </c>
      <c r="GX151" s="54"/>
      <c r="GY151" s="55"/>
      <c r="GZ151" s="55"/>
      <c r="HA151" s="54"/>
      <c r="HB151" s="54"/>
      <c r="HC151" s="54"/>
      <c r="HD151" s="57"/>
      <c r="HE151" s="52" t="s">
        <v>0</v>
      </c>
      <c r="HF151" s="77" t="s" vm="4">
        <v>22</v>
      </c>
      <c r="HG151" s="54"/>
      <c r="HH151" s="55"/>
      <c r="HI151" s="55"/>
      <c r="HJ151" s="54"/>
      <c r="HK151" s="54"/>
      <c r="HL151" s="54"/>
      <c r="HM151" s="57"/>
      <c r="HN151" s="52" t="s">
        <v>0</v>
      </c>
      <c r="HO151" s="71" t="s">
        <v>32</v>
      </c>
      <c r="HP151" s="54"/>
      <c r="HQ151" s="55"/>
      <c r="HR151" s="55"/>
      <c r="HS151" s="55"/>
    </row>
    <row r="152" spans="4:252" x14ac:dyDescent="0.25">
      <c r="D152" s="129"/>
      <c r="E152" s="101"/>
      <c r="F152" s="142" t="s">
        <v>1</v>
      </c>
      <c r="G152" s="153" t="s" vm="5">
        <v>22</v>
      </c>
      <c r="H152" s="140"/>
      <c r="I152" s="141"/>
      <c r="J152" s="103"/>
      <c r="K152" s="126"/>
      <c r="L152" s="126"/>
      <c r="M152" s="126"/>
      <c r="N152" s="110"/>
      <c r="O152" s="142" t="s">
        <v>1</v>
      </c>
      <c r="P152" s="154" t="s">
        <v>5</v>
      </c>
      <c r="Q152" s="140"/>
      <c r="R152" s="141"/>
      <c r="S152" s="112"/>
      <c r="T152" s="126"/>
      <c r="U152" s="126"/>
      <c r="V152" s="126"/>
      <c r="W152" s="119"/>
      <c r="X152" s="142" t="s">
        <v>1</v>
      </c>
      <c r="Y152" s="166" t="s">
        <v>32</v>
      </c>
      <c r="Z152" s="140"/>
      <c r="AA152" s="141"/>
      <c r="AB152" s="121"/>
      <c r="AC152" s="132"/>
      <c r="AG152" t="s">
        <v>71</v>
      </c>
      <c r="AH152" s="7">
        <f>AH153-AH156</f>
        <v>0</v>
      </c>
      <c r="AI152" s="1">
        <f>AI153-AI156</f>
        <v>0</v>
      </c>
      <c r="AJ152" s="1">
        <f>AJ153-AJ156</f>
        <v>0</v>
      </c>
      <c r="AN152" s="57"/>
      <c r="AO152" s="57"/>
      <c r="AP152" s="56" t="s">
        <v>1</v>
      </c>
      <c r="AQ152" s="26" t="s" vm="5">
        <v>22</v>
      </c>
      <c r="AR152" s="54"/>
      <c r="AS152" s="55"/>
      <c r="AT152" s="55"/>
      <c r="AU152" s="54"/>
      <c r="AV152" s="54"/>
      <c r="AW152" s="54"/>
      <c r="AX152" s="57"/>
      <c r="AY152" s="56" t="s">
        <v>1</v>
      </c>
      <c r="AZ152" s="22" t="s">
        <v>5</v>
      </c>
      <c r="BA152" s="54"/>
      <c r="BB152" s="55"/>
      <c r="BC152" s="55"/>
      <c r="BD152" s="54"/>
      <c r="BE152" s="54"/>
      <c r="BF152" s="54"/>
      <c r="BG152" s="57"/>
      <c r="BH152" s="56" t="s">
        <v>1</v>
      </c>
      <c r="BI152" s="71" t="s">
        <v>32</v>
      </c>
      <c r="BJ152" s="54"/>
      <c r="BK152" s="55"/>
      <c r="BL152" s="55"/>
      <c r="BM152" s="55"/>
      <c r="BQ152" t="s">
        <v>71</v>
      </c>
      <c r="BR152" s="7">
        <f>BR153-BR156</f>
        <v>39.460317460316219</v>
      </c>
      <c r="BS152" s="1">
        <f>BS153-BS156</f>
        <v>2415.8181818181765</v>
      </c>
      <c r="BT152" s="1">
        <f>BT153-BT156</f>
        <v>992.27272727272725</v>
      </c>
      <c r="CG152" s="129"/>
      <c r="CH152" s="101"/>
      <c r="CI152" s="142" t="s">
        <v>1</v>
      </c>
      <c r="CJ152" s="153" t="s" vm="5">
        <v>22</v>
      </c>
      <c r="CK152" s="140"/>
      <c r="CL152" s="141"/>
      <c r="CM152" s="103"/>
      <c r="CN152" s="126"/>
      <c r="CO152" s="126"/>
      <c r="CP152" s="126"/>
      <c r="CQ152" s="110"/>
      <c r="CR152" s="142" t="s">
        <v>1</v>
      </c>
      <c r="CS152" s="154" t="s" vm="8">
        <v>4</v>
      </c>
      <c r="CT152" s="140"/>
      <c r="CU152" s="141"/>
      <c r="CV152" s="112"/>
      <c r="CW152" s="126"/>
      <c r="CX152" s="126"/>
      <c r="CY152" s="126"/>
      <c r="CZ152" s="119"/>
      <c r="DA152" s="142" t="s">
        <v>1</v>
      </c>
      <c r="DB152" s="166" t="s">
        <v>32</v>
      </c>
      <c r="DC152" s="140"/>
      <c r="DD152" s="141"/>
      <c r="DE152" s="121"/>
      <c r="DF152" s="132"/>
      <c r="DJ152" t="s">
        <v>71</v>
      </c>
      <c r="DK152" s="7">
        <f>DK153-DK156</f>
        <v>0</v>
      </c>
      <c r="DL152" s="1">
        <f>DL153-DL156</f>
        <v>0</v>
      </c>
      <c r="DM152" s="1">
        <f>DM153-DM156</f>
        <v>0</v>
      </c>
      <c r="DQ152" s="57"/>
      <c r="DR152" s="57"/>
      <c r="DS152" s="56" t="s">
        <v>1</v>
      </c>
      <c r="DT152" s="26" t="s" vm="5">
        <v>22</v>
      </c>
      <c r="DU152" s="54"/>
      <c r="DV152" s="55"/>
      <c r="DW152" s="55"/>
      <c r="DX152" s="54"/>
      <c r="DY152" s="54"/>
      <c r="DZ152" s="54"/>
      <c r="EA152" s="57"/>
      <c r="EB152" s="56" t="s">
        <v>1</v>
      </c>
      <c r="EC152" s="22" t="s" vm="8">
        <v>4</v>
      </c>
      <c r="ED152" s="54"/>
      <c r="EE152" s="55"/>
      <c r="EF152" s="55"/>
      <c r="EG152" s="54"/>
      <c r="EH152" s="54"/>
      <c r="EI152" s="54"/>
      <c r="EJ152" s="57"/>
      <c r="EK152" s="56" t="s">
        <v>1</v>
      </c>
      <c r="EL152" s="71" t="s">
        <v>32</v>
      </c>
      <c r="EM152" s="54"/>
      <c r="EN152" s="55"/>
      <c r="EO152" s="55"/>
      <c r="EP152" s="55"/>
      <c r="ET152" t="s">
        <v>71</v>
      </c>
      <c r="EU152" s="7">
        <f>EU153-EU156</f>
        <v>210.23809523809723</v>
      </c>
      <c r="EV152" s="1">
        <f>EV153-EV156</f>
        <v>2415.8181818181765</v>
      </c>
      <c r="EW152" s="1">
        <f>EW153-EW156</f>
        <v>992.27272727272725</v>
      </c>
      <c r="FJ152" s="129"/>
      <c r="FK152" s="101"/>
      <c r="FL152" s="142" t="s">
        <v>1</v>
      </c>
      <c r="FM152" s="153" t="s" vm="8">
        <v>4</v>
      </c>
      <c r="FN152" s="140"/>
      <c r="FO152" s="141"/>
      <c r="FP152" s="103"/>
      <c r="FQ152" s="126"/>
      <c r="FR152" s="126"/>
      <c r="FS152" s="126"/>
      <c r="FT152" s="110"/>
      <c r="FU152" s="142" t="s">
        <v>1</v>
      </c>
      <c r="FV152" s="154" t="s">
        <v>5</v>
      </c>
      <c r="FW152" s="140"/>
      <c r="FX152" s="141"/>
      <c r="FY152" s="112"/>
      <c r="FZ152" s="126"/>
      <c r="GA152" s="126"/>
      <c r="GB152" s="126"/>
      <c r="GC152" s="119"/>
      <c r="GD152" s="142" t="s">
        <v>1</v>
      </c>
      <c r="GE152" s="166" t="s">
        <v>32</v>
      </c>
      <c r="GF152" s="140"/>
      <c r="GG152" s="141"/>
      <c r="GH152" s="121"/>
      <c r="GI152" s="132"/>
      <c r="GM152" t="s">
        <v>71</v>
      </c>
      <c r="GN152" s="7">
        <f>GN153-GN156</f>
        <v>0</v>
      </c>
      <c r="GO152" s="1">
        <f>GO153-GO156</f>
        <v>0</v>
      </c>
      <c r="GP152" s="1">
        <f>GP153-GP156</f>
        <v>0</v>
      </c>
      <c r="GT152" s="57"/>
      <c r="GU152" s="57"/>
      <c r="GV152" s="56" t="s">
        <v>1</v>
      </c>
      <c r="GW152" s="22" t="s" vm="5">
        <v>22</v>
      </c>
      <c r="GX152" s="54"/>
      <c r="GY152" s="55"/>
      <c r="GZ152" s="55"/>
      <c r="HA152" s="54"/>
      <c r="HB152" s="54"/>
      <c r="HC152" s="54"/>
      <c r="HD152" s="57"/>
      <c r="HE152" s="56" t="s">
        <v>1</v>
      </c>
      <c r="HF152" s="22" t="s" vm="8">
        <v>4</v>
      </c>
      <c r="HG152" s="54"/>
      <c r="HH152" s="55"/>
      <c r="HI152" s="55"/>
      <c r="HJ152" s="54"/>
      <c r="HK152" s="54"/>
      <c r="HL152" s="54"/>
      <c r="HM152" s="57"/>
      <c r="HN152" s="56" t="s">
        <v>1</v>
      </c>
      <c r="HO152" s="71" t="s">
        <v>32</v>
      </c>
      <c r="HP152" s="54"/>
      <c r="HQ152" s="55"/>
      <c r="HR152" s="55"/>
      <c r="HS152" s="55"/>
      <c r="HW152" t="s">
        <v>71</v>
      </c>
      <c r="HX152" s="7">
        <f>HX153-HX156</f>
        <v>319.77777777777919</v>
      </c>
      <c r="HY152" s="1">
        <f>HY153-HY156</f>
        <v>2415.8181818181765</v>
      </c>
      <c r="HZ152" s="1">
        <f>HZ153-HZ156</f>
        <v>992.27272727272725</v>
      </c>
    </row>
    <row r="153" spans="4:252" x14ac:dyDescent="0.25">
      <c r="D153" s="129"/>
      <c r="E153" s="101"/>
      <c r="F153" s="144"/>
      <c r="G153" s="140"/>
      <c r="H153" s="140"/>
      <c r="I153" s="141"/>
      <c r="J153" s="103"/>
      <c r="K153" s="126"/>
      <c r="L153" s="126"/>
      <c r="M153" s="126"/>
      <c r="N153" s="110"/>
      <c r="O153" s="144"/>
      <c r="P153" s="140"/>
      <c r="Q153" s="140"/>
      <c r="R153" s="141"/>
      <c r="S153" s="112"/>
      <c r="T153" s="126"/>
      <c r="U153" s="126"/>
      <c r="V153" s="126"/>
      <c r="W153" s="119"/>
      <c r="X153" s="144"/>
      <c r="Y153" s="140"/>
      <c r="Z153" s="140"/>
      <c r="AA153" s="141"/>
      <c r="AB153" s="121"/>
      <c r="AC153" s="132"/>
      <c r="AG153" t="s">
        <v>50</v>
      </c>
      <c r="AH153" s="7">
        <f>MAX(G155,P155)</f>
        <v>11664</v>
      </c>
      <c r="AI153" s="1">
        <f>MAX(H155,Q155)</f>
        <v>71397</v>
      </c>
      <c r="AJ153" s="1">
        <f>MAX(I155,R155)</f>
        <v>34</v>
      </c>
      <c r="AN153" s="57"/>
      <c r="AO153" s="57"/>
      <c r="AP153" s="57"/>
      <c r="AQ153" s="54"/>
      <c r="AR153" s="54"/>
      <c r="AS153" s="55"/>
      <c r="AT153" s="55"/>
      <c r="AU153" s="54"/>
      <c r="AV153" s="54"/>
      <c r="AW153" s="54"/>
      <c r="AX153" s="57"/>
      <c r="AY153" s="57"/>
      <c r="AZ153" s="54"/>
      <c r="BA153" s="54"/>
      <c r="BB153" s="55"/>
      <c r="BC153" s="55"/>
      <c r="BD153" s="54"/>
      <c r="BE153" s="54"/>
      <c r="BF153" s="54"/>
      <c r="BG153" s="57"/>
      <c r="BH153" s="57"/>
      <c r="BI153" s="54"/>
      <c r="BJ153" s="54"/>
      <c r="BK153" s="55"/>
      <c r="BL153" s="55"/>
      <c r="BM153" s="55"/>
      <c r="BQ153" t="s">
        <v>50</v>
      </c>
      <c r="BR153" s="7">
        <f>MAX(AQ155,AZ155)</f>
        <v>11664</v>
      </c>
      <c r="BS153" s="1">
        <f>MAX(AR155,BA155)</f>
        <v>71397</v>
      </c>
      <c r="BT153" s="1">
        <f>MAX(AS155,BB155)</f>
        <v>1026.2727272727273</v>
      </c>
      <c r="CA153" s="7"/>
      <c r="CB153" s="1"/>
      <c r="CC153" s="1"/>
      <c r="CG153" s="129"/>
      <c r="CH153" s="101"/>
      <c r="CI153" s="144"/>
      <c r="CJ153" s="140"/>
      <c r="CK153" s="140"/>
      <c r="CL153" s="141"/>
      <c r="CM153" s="103"/>
      <c r="CN153" s="126"/>
      <c r="CO153" s="126"/>
      <c r="CP153" s="126"/>
      <c r="CQ153" s="110"/>
      <c r="CR153" s="144"/>
      <c r="CS153" s="140"/>
      <c r="CT153" s="140"/>
      <c r="CU153" s="141"/>
      <c r="CV153" s="112"/>
      <c r="CW153" s="126"/>
      <c r="CX153" s="126"/>
      <c r="CY153" s="126"/>
      <c r="CZ153" s="119"/>
      <c r="DA153" s="144"/>
      <c r="DB153" s="140"/>
      <c r="DC153" s="140"/>
      <c r="DD153" s="141"/>
      <c r="DE153" s="121"/>
      <c r="DF153" s="132"/>
      <c r="DJ153" t="s">
        <v>50</v>
      </c>
      <c r="DK153" s="7">
        <f>MAX(CJ155,CS155)</f>
        <v>11664</v>
      </c>
      <c r="DL153" s="1">
        <f>MAX(CK155,CT155)</f>
        <v>71397</v>
      </c>
      <c r="DM153" s="1">
        <f>MAX(CL155,CU155)</f>
        <v>34</v>
      </c>
      <c r="DQ153" s="57"/>
      <c r="DR153" s="57"/>
      <c r="DS153" s="57"/>
      <c r="DT153" s="54"/>
      <c r="DU153" s="54"/>
      <c r="DV153" s="55"/>
      <c r="DW153" s="55"/>
      <c r="DX153" s="54"/>
      <c r="DY153" s="54"/>
      <c r="DZ153" s="54"/>
      <c r="EA153" s="57"/>
      <c r="EB153" s="57"/>
      <c r="EC153" s="54"/>
      <c r="ED153" s="54"/>
      <c r="EE153" s="55"/>
      <c r="EF153" s="55"/>
      <c r="EG153" s="54"/>
      <c r="EH153" s="54"/>
      <c r="EI153" s="54"/>
      <c r="EJ153" s="57"/>
      <c r="EK153" s="57"/>
      <c r="EL153" s="54"/>
      <c r="EM153" s="54"/>
      <c r="EN153" s="55"/>
      <c r="EO153" s="55"/>
      <c r="EP153" s="55"/>
      <c r="ET153" t="s">
        <v>50</v>
      </c>
      <c r="EU153" s="7">
        <f>MAX(DT155,EC155)</f>
        <v>11634.404761904763</v>
      </c>
      <c r="EV153" s="1">
        <f>MAX(DU155,ED155)</f>
        <v>71397</v>
      </c>
      <c r="EW153" s="1">
        <f>MAX(DV155,EE155)</f>
        <v>1026.2727272727273</v>
      </c>
      <c r="FD153" s="7"/>
      <c r="FE153" s="1"/>
      <c r="FF153" s="1"/>
      <c r="FJ153" s="129"/>
      <c r="FK153" s="101"/>
      <c r="FL153" s="144"/>
      <c r="FM153" s="140"/>
      <c r="FN153" s="140"/>
      <c r="FO153" s="141"/>
      <c r="FP153" s="103"/>
      <c r="FQ153" s="126"/>
      <c r="FR153" s="126"/>
      <c r="FS153" s="126"/>
      <c r="FT153" s="110"/>
      <c r="FU153" s="144"/>
      <c r="FV153" s="140"/>
      <c r="FW153" s="140"/>
      <c r="FX153" s="141"/>
      <c r="FY153" s="112"/>
      <c r="FZ153" s="126"/>
      <c r="GA153" s="126"/>
      <c r="GB153" s="126"/>
      <c r="GC153" s="119"/>
      <c r="GD153" s="144"/>
      <c r="GE153" s="140"/>
      <c r="GF153" s="140"/>
      <c r="GG153" s="141"/>
      <c r="GH153" s="121"/>
      <c r="GI153" s="132"/>
      <c r="GM153" t="s">
        <v>50</v>
      </c>
      <c r="GN153" s="7">
        <f>MAX(FM155,FV155)</f>
        <v>11664</v>
      </c>
      <c r="GO153" s="1">
        <f>MAX(FN155,FW155)</f>
        <v>71397</v>
      </c>
      <c r="GP153" s="1">
        <f>MAX(FO155,FX155)</f>
        <v>34</v>
      </c>
      <c r="GT153" s="57"/>
      <c r="GU153" s="57"/>
      <c r="GV153" s="57"/>
      <c r="GW153" s="54"/>
      <c r="GX153" s="54"/>
      <c r="GY153" s="55"/>
      <c r="GZ153" s="55"/>
      <c r="HA153" s="54"/>
      <c r="HB153" s="54"/>
      <c r="HC153" s="54"/>
      <c r="HD153" s="57"/>
      <c r="HE153" s="57"/>
      <c r="HF153" s="54"/>
      <c r="HG153" s="54"/>
      <c r="HH153" s="55"/>
      <c r="HI153" s="55"/>
      <c r="HJ153" s="54"/>
      <c r="HK153" s="54"/>
      <c r="HL153" s="54"/>
      <c r="HM153" s="57"/>
      <c r="HN153" s="57"/>
      <c r="HO153" s="54"/>
      <c r="HP153" s="54"/>
      <c r="HQ153" s="55"/>
      <c r="HR153" s="55"/>
      <c r="HS153" s="55"/>
      <c r="HW153" t="s">
        <v>50</v>
      </c>
      <c r="HX153" s="7">
        <f>MAX(GW155,HF155)</f>
        <v>11664</v>
      </c>
      <c r="HY153" s="1">
        <f>MAX(GX155,HG155)</f>
        <v>71397</v>
      </c>
      <c r="HZ153" s="1">
        <f>MAX(GY155,HH155)</f>
        <v>1026.2727272727273</v>
      </c>
      <c r="IG153" s="7"/>
      <c r="IH153" s="1"/>
      <c r="II153" s="1"/>
      <c r="IP153" s="7"/>
      <c r="IQ153" s="1"/>
      <c r="IR153" s="1"/>
    </row>
    <row r="154" spans="4:252" x14ac:dyDescent="0.25">
      <c r="D154" s="129"/>
      <c r="E154" s="101"/>
      <c r="F154" s="145"/>
      <c r="G154" s="146" t="s">
        <v>6</v>
      </c>
      <c r="H154" s="146" t="s">
        <v>7</v>
      </c>
      <c r="I154" s="147" t="s">
        <v>2</v>
      </c>
      <c r="J154" s="103"/>
      <c r="K154" s="126"/>
      <c r="L154" s="126"/>
      <c r="M154" s="126"/>
      <c r="N154" s="110"/>
      <c r="O154" s="145"/>
      <c r="P154" s="146" t="s">
        <v>6</v>
      </c>
      <c r="Q154" s="146" t="s">
        <v>7</v>
      </c>
      <c r="R154" s="147" t="s">
        <v>2</v>
      </c>
      <c r="S154" s="112"/>
      <c r="T154" s="126"/>
      <c r="U154" s="126"/>
      <c r="V154" s="126"/>
      <c r="W154" s="119"/>
      <c r="X154" s="145"/>
      <c r="Y154" s="146" t="s">
        <v>6</v>
      </c>
      <c r="Z154" s="146" t="s">
        <v>7</v>
      </c>
      <c r="AA154" s="147" t="s">
        <v>2</v>
      </c>
      <c r="AB154" s="121"/>
      <c r="AC154" s="132"/>
      <c r="AG154" t="s">
        <v>70</v>
      </c>
      <c r="AH154" s="7">
        <f>MEDIAN(G155,P155)</f>
        <v>11664</v>
      </c>
      <c r="AI154" s="1">
        <f>MEDIAN(H155,Q155)</f>
        <v>71397</v>
      </c>
      <c r="AJ154" s="1">
        <f>MEDIAN(I155,R155)</f>
        <v>34</v>
      </c>
      <c r="AN154" s="57"/>
      <c r="AO154" s="57"/>
      <c r="AP154" s="58"/>
      <c r="AQ154" s="5" t="s">
        <v>6</v>
      </c>
      <c r="AR154" s="5" t="s">
        <v>7</v>
      </c>
      <c r="AS154" s="59" t="s">
        <v>2</v>
      </c>
      <c r="AT154" s="55"/>
      <c r="AU154" s="54"/>
      <c r="AV154" s="54"/>
      <c r="AW154" s="54"/>
      <c r="AX154" s="57"/>
      <c r="AY154" s="58"/>
      <c r="AZ154" s="5" t="s">
        <v>6</v>
      </c>
      <c r="BA154" s="5" t="s">
        <v>7</v>
      </c>
      <c r="BB154" s="59" t="s">
        <v>2</v>
      </c>
      <c r="BC154" s="55"/>
      <c r="BD154" s="54"/>
      <c r="BE154" s="54"/>
      <c r="BF154" s="54"/>
      <c r="BG154" s="57"/>
      <c r="BH154" s="58"/>
      <c r="BI154" s="5" t="s">
        <v>6</v>
      </c>
      <c r="BJ154" s="5" t="s">
        <v>7</v>
      </c>
      <c r="BK154" s="59" t="s">
        <v>2</v>
      </c>
      <c r="BL154" s="55"/>
      <c r="BM154" s="55"/>
      <c r="BQ154" t="s">
        <v>70</v>
      </c>
      <c r="BR154" s="7">
        <f>MEDIAN(AQ155,AZ155)</f>
        <v>11644.269841269841</v>
      </c>
      <c r="BS154" s="1">
        <f>MEDIAN(AR155,BA155)</f>
        <v>70189.090909090912</v>
      </c>
      <c r="BT154" s="1">
        <f>MEDIAN(AS155,BB155)</f>
        <v>530.13636363636363</v>
      </c>
      <c r="CA154" s="7"/>
      <c r="CB154" s="1"/>
      <c r="CC154" s="1"/>
      <c r="CG154" s="129"/>
      <c r="CH154" s="101"/>
      <c r="CI154" s="145"/>
      <c r="CJ154" s="146" t="s">
        <v>6</v>
      </c>
      <c r="CK154" s="146" t="s">
        <v>7</v>
      </c>
      <c r="CL154" s="147" t="s">
        <v>2</v>
      </c>
      <c r="CM154" s="103"/>
      <c r="CN154" s="126"/>
      <c r="CO154" s="126"/>
      <c r="CP154" s="126"/>
      <c r="CQ154" s="110"/>
      <c r="CR154" s="145"/>
      <c r="CS154" s="146" t="s">
        <v>6</v>
      </c>
      <c r="CT154" s="146" t="s">
        <v>7</v>
      </c>
      <c r="CU154" s="147" t="s">
        <v>2</v>
      </c>
      <c r="CV154" s="112"/>
      <c r="CW154" s="126"/>
      <c r="CX154" s="126"/>
      <c r="CY154" s="126"/>
      <c r="CZ154" s="119"/>
      <c r="DA154" s="145"/>
      <c r="DB154" s="146" t="s">
        <v>6</v>
      </c>
      <c r="DC154" s="146" t="s">
        <v>7</v>
      </c>
      <c r="DD154" s="147" t="s">
        <v>2</v>
      </c>
      <c r="DE154" s="121"/>
      <c r="DF154" s="132"/>
      <c r="DJ154" t="s">
        <v>70</v>
      </c>
      <c r="DK154" s="7">
        <f>MEDIAN(CJ155,CS155)</f>
        <v>11664</v>
      </c>
      <c r="DL154" s="1">
        <f>MEDIAN(CK155,CT155)</f>
        <v>71397</v>
      </c>
      <c r="DM154" s="1">
        <f>MEDIAN(CL155,CU155)</f>
        <v>34</v>
      </c>
      <c r="DQ154" s="57"/>
      <c r="DR154" s="57"/>
      <c r="DS154" s="58"/>
      <c r="DT154" s="5" t="s">
        <v>6</v>
      </c>
      <c r="DU154" s="5" t="s">
        <v>7</v>
      </c>
      <c r="DV154" s="59" t="s">
        <v>2</v>
      </c>
      <c r="DW154" s="55"/>
      <c r="DX154" s="54"/>
      <c r="DY154" s="54"/>
      <c r="DZ154" s="54"/>
      <c r="EA154" s="57"/>
      <c r="EB154" s="58"/>
      <c r="EC154" s="5" t="s">
        <v>6</v>
      </c>
      <c r="ED154" s="5" t="s">
        <v>7</v>
      </c>
      <c r="EE154" s="59" t="s">
        <v>2</v>
      </c>
      <c r="EF154" s="55"/>
      <c r="EG154" s="54"/>
      <c r="EH154" s="54"/>
      <c r="EI154" s="54"/>
      <c r="EJ154" s="57"/>
      <c r="EK154" s="58"/>
      <c r="EL154" s="5" t="s">
        <v>6</v>
      </c>
      <c r="EM154" s="5" t="s">
        <v>7</v>
      </c>
      <c r="EN154" s="59" t="s">
        <v>2</v>
      </c>
      <c r="EO154" s="55"/>
      <c r="EP154" s="55"/>
      <c r="ET154" t="s">
        <v>70</v>
      </c>
      <c r="EU154" s="7">
        <f>MEDIAN(DT155,EC155)</f>
        <v>11529.285714285714</v>
      </c>
      <c r="EV154" s="1">
        <f>MEDIAN(DU155,ED155)</f>
        <v>70189.090909090912</v>
      </c>
      <c r="EW154" s="1">
        <f>MEDIAN(DV155,EE155)</f>
        <v>530.13636363636363</v>
      </c>
      <c r="FD154" s="7"/>
      <c r="FE154" s="1"/>
      <c r="FF154" s="1"/>
      <c r="FJ154" s="129"/>
      <c r="FK154" s="101"/>
      <c r="FL154" s="145"/>
      <c r="FM154" s="146" t="s">
        <v>6</v>
      </c>
      <c r="FN154" s="146" t="s">
        <v>7</v>
      </c>
      <c r="FO154" s="147" t="s">
        <v>2</v>
      </c>
      <c r="FP154" s="103"/>
      <c r="FQ154" s="126"/>
      <c r="FR154" s="126"/>
      <c r="FS154" s="126"/>
      <c r="FT154" s="110"/>
      <c r="FU154" s="145"/>
      <c r="FV154" s="146" t="s">
        <v>6</v>
      </c>
      <c r="FW154" s="146" t="s">
        <v>7</v>
      </c>
      <c r="FX154" s="147" t="s">
        <v>2</v>
      </c>
      <c r="FY154" s="112"/>
      <c r="FZ154" s="126"/>
      <c r="GA154" s="126"/>
      <c r="GB154" s="126"/>
      <c r="GC154" s="119"/>
      <c r="GD154" s="145"/>
      <c r="GE154" s="146" t="s">
        <v>6</v>
      </c>
      <c r="GF154" s="146" t="s">
        <v>7</v>
      </c>
      <c r="GG154" s="147" t="s">
        <v>2</v>
      </c>
      <c r="GH154" s="121"/>
      <c r="GI154" s="132"/>
      <c r="GM154" t="s">
        <v>70</v>
      </c>
      <c r="GN154" s="7">
        <f>MEDIAN(FM155,FV155)</f>
        <v>11664</v>
      </c>
      <c r="GO154" s="1">
        <f>MEDIAN(FN155,FW155)</f>
        <v>71397</v>
      </c>
      <c r="GP154" s="1">
        <f>MEDIAN(FO155,FX155)</f>
        <v>34</v>
      </c>
      <c r="GT154" s="57"/>
      <c r="GU154" s="57"/>
      <c r="GV154" s="58"/>
      <c r="GW154" s="5" t="s">
        <v>6</v>
      </c>
      <c r="GX154" s="5" t="s">
        <v>7</v>
      </c>
      <c r="GY154" s="59" t="s">
        <v>2</v>
      </c>
      <c r="GZ154" s="55"/>
      <c r="HA154" s="54"/>
      <c r="HB154" s="54"/>
      <c r="HC154" s="54"/>
      <c r="HD154" s="57"/>
      <c r="HE154" s="58"/>
      <c r="HF154" s="5" t="s">
        <v>6</v>
      </c>
      <c r="HG154" s="5" t="s">
        <v>7</v>
      </c>
      <c r="HH154" s="59" t="s">
        <v>2</v>
      </c>
      <c r="HI154" s="55"/>
      <c r="HJ154" s="54"/>
      <c r="HK154" s="54"/>
      <c r="HL154" s="54"/>
      <c r="HM154" s="57"/>
      <c r="HN154" s="58"/>
      <c r="HO154" s="5" t="s">
        <v>6</v>
      </c>
      <c r="HP154" s="5" t="s">
        <v>7</v>
      </c>
      <c r="HQ154" s="59" t="s">
        <v>2</v>
      </c>
      <c r="HR154" s="55"/>
      <c r="HS154" s="55"/>
      <c r="HW154" t="s">
        <v>70</v>
      </c>
      <c r="HX154" s="7">
        <f>MEDIAN(GW155,HF155)</f>
        <v>11504.111111111109</v>
      </c>
      <c r="HY154" s="1">
        <f>MEDIAN(GX155,HG155)</f>
        <v>70189.090909090912</v>
      </c>
      <c r="HZ154" s="1">
        <f>MEDIAN(GY155,HH155)</f>
        <v>530.13636363636363</v>
      </c>
      <c r="IG154" s="7"/>
      <c r="IH154" s="1"/>
      <c r="II154" s="1"/>
      <c r="IP154" s="7"/>
      <c r="IQ154" s="1"/>
      <c r="IR154" s="1"/>
    </row>
    <row r="155" spans="4:252" ht="15.75" thickBot="1" x14ac:dyDescent="0.3">
      <c r="D155" s="129"/>
      <c r="E155" s="101"/>
      <c r="F155" s="148" t="s">
        <v>8</v>
      </c>
      <c r="G155" s="149">
        <v>11664</v>
      </c>
      <c r="H155" s="150">
        <v>71397</v>
      </c>
      <c r="I155" s="151">
        <v>34</v>
      </c>
      <c r="J155" s="103"/>
      <c r="K155" s="126"/>
      <c r="L155" s="126"/>
      <c r="M155" s="126"/>
      <c r="N155" s="110"/>
      <c r="O155" s="157" t="s">
        <v>8</v>
      </c>
      <c r="P155" s="158" t="s">
        <v>84</v>
      </c>
      <c r="Q155" s="159" t="s">
        <v>85</v>
      </c>
      <c r="R155" s="160" t="s">
        <v>86</v>
      </c>
      <c r="S155" s="112"/>
      <c r="T155" s="126"/>
      <c r="U155" s="126"/>
      <c r="V155" s="126"/>
      <c r="W155" s="119"/>
      <c r="X155" s="167" t="s">
        <v>8</v>
      </c>
      <c r="Y155" s="168">
        <f>AVERAGE(G155,P155)</f>
        <v>11664</v>
      </c>
      <c r="Z155" s="169">
        <f>AVERAGE(H155,Q155)</f>
        <v>71397</v>
      </c>
      <c r="AA155" s="170">
        <f>AVERAGE(I155,R155)</f>
        <v>34</v>
      </c>
      <c r="AB155" s="121"/>
      <c r="AC155" s="132"/>
      <c r="AG155" t="s">
        <v>8</v>
      </c>
      <c r="AH155" s="7">
        <f>AVERAGE(G155,P155)</f>
        <v>11664</v>
      </c>
      <c r="AI155" s="1">
        <f t="shared" ref="AI155" si="169">AVERAGE(H155,Q155)</f>
        <v>71397</v>
      </c>
      <c r="AJ155" s="1">
        <f t="shared" ref="AJ155" si="170">AVERAGE(I155,R155)</f>
        <v>34</v>
      </c>
      <c r="AN155" s="57"/>
      <c r="AO155" s="57"/>
      <c r="AP155" s="60" t="s">
        <v>8</v>
      </c>
      <c r="AQ155" s="61">
        <f>AVERAGE(P142,G155,P168,P181)</f>
        <v>11664</v>
      </c>
      <c r="AR155" s="62">
        <v>68981.181818181823</v>
      </c>
      <c r="AS155" s="63">
        <v>1026.2727272727273</v>
      </c>
      <c r="AT155" s="55"/>
      <c r="AU155" s="54"/>
      <c r="AV155" s="54"/>
      <c r="AW155" s="54"/>
      <c r="AX155" s="57"/>
      <c r="AY155" s="66" t="s">
        <v>8</v>
      </c>
      <c r="AZ155" s="67">
        <f>AVERAGE(G142,P155,G168,G181)</f>
        <v>11624.539682539684</v>
      </c>
      <c r="BA155" s="68">
        <v>71397</v>
      </c>
      <c r="BB155" s="69">
        <v>34</v>
      </c>
      <c r="BC155" s="55"/>
      <c r="BD155" s="54"/>
      <c r="BE155" s="54"/>
      <c r="BF155" s="54"/>
      <c r="BG155" s="57"/>
      <c r="BH155" s="72" t="s">
        <v>8</v>
      </c>
      <c r="BI155" s="73">
        <f>AVERAGE(AQ155,AZ155)</f>
        <v>11644.269841269841</v>
      </c>
      <c r="BJ155" s="74">
        <f>AVERAGE(AR155,BA155)</f>
        <v>70189.090909090912</v>
      </c>
      <c r="BK155" s="75">
        <f>AVERAGE(AS155,BB155)</f>
        <v>530.13636363636363</v>
      </c>
      <c r="BL155" s="55"/>
      <c r="BM155" s="55"/>
      <c r="BQ155" t="s">
        <v>8</v>
      </c>
      <c r="BR155" s="7">
        <f>AVERAGE(AQ155,AZ155)</f>
        <v>11644.269841269841</v>
      </c>
      <c r="BS155" s="1">
        <f t="shared" ref="BS155" si="171">AVERAGE(AR155,BA155)</f>
        <v>70189.090909090912</v>
      </c>
      <c r="BT155" s="1">
        <f t="shared" ref="BT155" si="172">AVERAGE(AS155,BB155)</f>
        <v>530.13636363636363</v>
      </c>
      <c r="CA155" s="7"/>
      <c r="CB155" s="1"/>
      <c r="CC155" s="1"/>
      <c r="CG155" s="129"/>
      <c r="CH155" s="101"/>
      <c r="CI155" s="148" t="s">
        <v>8</v>
      </c>
      <c r="CJ155" s="149">
        <v>11664</v>
      </c>
      <c r="CK155" s="150">
        <v>71397</v>
      </c>
      <c r="CL155" s="151">
        <v>34</v>
      </c>
      <c r="CM155" s="103"/>
      <c r="CN155" s="126"/>
      <c r="CO155" s="126"/>
      <c r="CP155" s="126"/>
      <c r="CQ155" s="110"/>
      <c r="CR155" s="157" t="s">
        <v>8</v>
      </c>
      <c r="CS155" s="158">
        <v>11664</v>
      </c>
      <c r="CT155" s="159">
        <v>71397</v>
      </c>
      <c r="CU155" s="160">
        <v>34</v>
      </c>
      <c r="CV155" s="112"/>
      <c r="CW155" s="126"/>
      <c r="CX155" s="126"/>
      <c r="CY155" s="126"/>
      <c r="CZ155" s="119"/>
      <c r="DA155" s="167" t="s">
        <v>8</v>
      </c>
      <c r="DB155" s="168">
        <f>AVERAGE(CJ155,CS155)</f>
        <v>11664</v>
      </c>
      <c r="DC155" s="169">
        <f>AVERAGE(CK155,CT155)</f>
        <v>71397</v>
      </c>
      <c r="DD155" s="170">
        <f>AVERAGE(CL155,CU155)</f>
        <v>34</v>
      </c>
      <c r="DE155" s="121"/>
      <c r="DF155" s="132"/>
      <c r="DJ155" t="s">
        <v>8</v>
      </c>
      <c r="DK155" s="7">
        <f>AVERAGE(CJ155,CS155)</f>
        <v>11664</v>
      </c>
      <c r="DL155" s="1">
        <f t="shared" ref="DL155" si="173">AVERAGE(CK155,CT155)</f>
        <v>71397</v>
      </c>
      <c r="DM155" s="1">
        <f t="shared" ref="DM155" si="174">AVERAGE(CL155,CU155)</f>
        <v>34</v>
      </c>
      <c r="DQ155" s="57"/>
      <c r="DR155" s="57"/>
      <c r="DS155" s="60" t="s">
        <v>8</v>
      </c>
      <c r="DT155" s="61">
        <f>AVERAGE(CS142,CJ155,CS168,CS181)</f>
        <v>11424.166666666666</v>
      </c>
      <c r="DU155" s="62">
        <v>68981.181818181823</v>
      </c>
      <c r="DV155" s="63">
        <v>1026.2727272727273</v>
      </c>
      <c r="DW155" s="55"/>
      <c r="DX155" s="54"/>
      <c r="DY155" s="54"/>
      <c r="DZ155" s="54"/>
      <c r="EA155" s="57"/>
      <c r="EB155" s="66" t="s">
        <v>8</v>
      </c>
      <c r="EC155" s="67">
        <f>AVERAGE(CJ142,CS155,CJ168,CJ181)</f>
        <v>11634.404761904763</v>
      </c>
      <c r="ED155" s="68">
        <v>71397</v>
      </c>
      <c r="EE155" s="69">
        <v>34</v>
      </c>
      <c r="EF155" s="55"/>
      <c r="EG155" s="54"/>
      <c r="EH155" s="54"/>
      <c r="EI155" s="54"/>
      <c r="EJ155" s="57"/>
      <c r="EK155" s="72" t="s">
        <v>8</v>
      </c>
      <c r="EL155" s="73">
        <f>AVERAGE(DT155,EC155)</f>
        <v>11529.285714285714</v>
      </c>
      <c r="EM155" s="74">
        <f>AVERAGE(DU155,ED155)</f>
        <v>70189.090909090912</v>
      </c>
      <c r="EN155" s="75">
        <f>AVERAGE(DV155,EE155)</f>
        <v>530.13636363636363</v>
      </c>
      <c r="EO155" s="55"/>
      <c r="EP155" s="55"/>
      <c r="ET155" t="s">
        <v>8</v>
      </c>
      <c r="EU155" s="7">
        <f>AVERAGE(DT155,EC155)</f>
        <v>11529.285714285714</v>
      </c>
      <c r="EV155" s="1">
        <f t="shared" ref="EV155" si="175">AVERAGE(DU155,ED155)</f>
        <v>70189.090909090912</v>
      </c>
      <c r="EW155" s="1">
        <f t="shared" ref="EW155" si="176">AVERAGE(DV155,EE155)</f>
        <v>530.13636363636363</v>
      </c>
      <c r="FD155" s="7"/>
      <c r="FE155" s="1"/>
      <c r="FF155" s="1"/>
      <c r="FJ155" s="129"/>
      <c r="FK155" s="101"/>
      <c r="FL155" s="148" t="s">
        <v>8</v>
      </c>
      <c r="FM155" s="149">
        <v>11664</v>
      </c>
      <c r="FN155" s="150">
        <v>71397</v>
      </c>
      <c r="FO155" s="151">
        <v>34</v>
      </c>
      <c r="FP155" s="103"/>
      <c r="FQ155" s="126"/>
      <c r="FR155" s="126"/>
      <c r="FS155" s="126"/>
      <c r="FT155" s="110"/>
      <c r="FU155" s="157" t="s">
        <v>8</v>
      </c>
      <c r="FV155" s="158" t="s">
        <v>84</v>
      </c>
      <c r="FW155" s="159" t="s">
        <v>85</v>
      </c>
      <c r="FX155" s="160" t="s">
        <v>86</v>
      </c>
      <c r="FY155" s="112"/>
      <c r="FZ155" s="126"/>
      <c r="GA155" s="126"/>
      <c r="GB155" s="126"/>
      <c r="GC155" s="119"/>
      <c r="GD155" s="167" t="s">
        <v>8</v>
      </c>
      <c r="GE155" s="168">
        <f>AVERAGE(FM155,FV155)</f>
        <v>11664</v>
      </c>
      <c r="GF155" s="169">
        <f>AVERAGE(FN155,FW155)</f>
        <v>71397</v>
      </c>
      <c r="GG155" s="170">
        <f>AVERAGE(FO155,FX155)</f>
        <v>34</v>
      </c>
      <c r="GH155" s="121"/>
      <c r="GI155" s="132"/>
      <c r="GM155" t="s">
        <v>8</v>
      </c>
      <c r="GN155" s="7">
        <f>AVERAGE(FM155,FV155)</f>
        <v>11664</v>
      </c>
      <c r="GO155" s="1">
        <f t="shared" ref="GO155" si="177">AVERAGE(FN155,FW155)</f>
        <v>71397</v>
      </c>
      <c r="GP155" s="1">
        <f t="shared" ref="GP155" si="178">AVERAGE(FO155,FX155)</f>
        <v>34</v>
      </c>
      <c r="GT155" s="57"/>
      <c r="GU155" s="57"/>
      <c r="GV155" s="66" t="s">
        <v>8</v>
      </c>
      <c r="GW155" s="67">
        <f>AVERAGE(FV142,FM155,FV168,FV181)</f>
        <v>11664</v>
      </c>
      <c r="GX155" s="68">
        <v>68981.181818181823</v>
      </c>
      <c r="GY155" s="69">
        <v>1026.2727272727273</v>
      </c>
      <c r="GZ155" s="55"/>
      <c r="HA155" s="54"/>
      <c r="HB155" s="54"/>
      <c r="HC155" s="54"/>
      <c r="HD155" s="57"/>
      <c r="HE155" s="66" t="s">
        <v>8</v>
      </c>
      <c r="HF155" s="67">
        <f>AVERAGE(FM142,FV155,FM168,FM181)</f>
        <v>11344.222222222221</v>
      </c>
      <c r="HG155" s="68">
        <v>71397</v>
      </c>
      <c r="HH155" s="69">
        <v>34</v>
      </c>
      <c r="HI155" s="55"/>
      <c r="HJ155" s="54"/>
      <c r="HK155" s="54"/>
      <c r="HL155" s="54"/>
      <c r="HM155" s="57"/>
      <c r="HN155" s="72" t="s">
        <v>8</v>
      </c>
      <c r="HO155" s="73">
        <f>AVERAGE(GW155,HF155)</f>
        <v>11504.111111111109</v>
      </c>
      <c r="HP155" s="74">
        <f>AVERAGE(GX155,HG155)</f>
        <v>70189.090909090912</v>
      </c>
      <c r="HQ155" s="75">
        <f>AVERAGE(GY155,HH155)</f>
        <v>530.13636363636363</v>
      </c>
      <c r="HR155" s="55"/>
      <c r="HS155" s="55"/>
      <c r="HW155" t="s">
        <v>8</v>
      </c>
      <c r="HX155" s="7">
        <f>AVERAGE(GW155,HF155)</f>
        <v>11504.111111111109</v>
      </c>
      <c r="HY155" s="1">
        <f t="shared" ref="HY155" si="179">AVERAGE(GX155,HG155)</f>
        <v>70189.090909090912</v>
      </c>
      <c r="HZ155" s="1">
        <f t="shared" ref="HZ155" si="180">AVERAGE(GY155,HH155)</f>
        <v>530.13636363636363</v>
      </c>
      <c r="IG155" s="7"/>
      <c r="IH155" s="1"/>
      <c r="II155" s="1"/>
      <c r="IP155" s="7"/>
      <c r="IQ155" s="1"/>
      <c r="IR155" s="1"/>
    </row>
    <row r="156" spans="4:252" x14ac:dyDescent="0.25">
      <c r="D156" s="129"/>
      <c r="E156" s="101"/>
      <c r="F156" s="102"/>
      <c r="G156" s="102"/>
      <c r="H156" s="102"/>
      <c r="I156" s="102"/>
      <c r="J156" s="103"/>
      <c r="K156" s="126"/>
      <c r="L156" s="126"/>
      <c r="M156" s="126"/>
      <c r="N156" s="110"/>
      <c r="O156" s="111"/>
      <c r="P156" s="111"/>
      <c r="Q156" s="111"/>
      <c r="R156" s="111"/>
      <c r="S156" s="112"/>
      <c r="T156" s="126"/>
      <c r="U156" s="126"/>
      <c r="V156" s="126"/>
      <c r="W156" s="119"/>
      <c r="X156" s="120"/>
      <c r="Y156" s="120"/>
      <c r="Z156" s="120"/>
      <c r="AA156" s="120"/>
      <c r="AB156" s="121"/>
      <c r="AC156" s="132"/>
      <c r="AG156" t="s">
        <v>49</v>
      </c>
      <c r="AH156" s="7">
        <f>MIN(G155,P155)</f>
        <v>11664</v>
      </c>
      <c r="AI156" s="1">
        <f>MIN(H155,Q155)</f>
        <v>71397</v>
      </c>
      <c r="AJ156" s="1">
        <f>MIN(I155,R155)</f>
        <v>34</v>
      </c>
      <c r="AN156" s="57"/>
      <c r="AO156" s="57"/>
      <c r="AP156" s="54"/>
      <c r="AQ156" s="54"/>
      <c r="AR156" s="54"/>
      <c r="AS156" s="54"/>
      <c r="AT156" s="55"/>
      <c r="AU156" s="54"/>
      <c r="AV156" s="54"/>
      <c r="AW156" s="54"/>
      <c r="AX156" s="57"/>
      <c r="AY156" s="54"/>
      <c r="AZ156" s="54"/>
      <c r="BA156" s="54"/>
      <c r="BB156" s="54"/>
      <c r="BC156" s="55"/>
      <c r="BD156" s="54"/>
      <c r="BE156" s="54"/>
      <c r="BF156" s="54"/>
      <c r="BG156" s="57"/>
      <c r="BH156" s="54"/>
      <c r="BI156" s="54"/>
      <c r="BJ156" s="54"/>
      <c r="BK156" s="54"/>
      <c r="BL156" s="55"/>
      <c r="BM156" s="55"/>
      <c r="BQ156" t="s">
        <v>49</v>
      </c>
      <c r="BR156" s="7">
        <f>MIN(AQ155,AZ155)</f>
        <v>11624.539682539684</v>
      </c>
      <c r="BS156" s="1">
        <f>MIN(AR155,BA155)</f>
        <v>68981.181818181823</v>
      </c>
      <c r="BT156" s="1">
        <f>MIN(AS155,BB155)</f>
        <v>34</v>
      </c>
      <c r="CG156" s="129"/>
      <c r="CH156" s="101"/>
      <c r="CI156" s="102"/>
      <c r="CJ156" s="102"/>
      <c r="CK156" s="102"/>
      <c r="CL156" s="102"/>
      <c r="CM156" s="103"/>
      <c r="CN156" s="126"/>
      <c r="CO156" s="126"/>
      <c r="CP156" s="126"/>
      <c r="CQ156" s="110"/>
      <c r="CR156" s="111"/>
      <c r="CS156" s="111"/>
      <c r="CT156" s="111"/>
      <c r="CU156" s="111"/>
      <c r="CV156" s="112"/>
      <c r="CW156" s="126"/>
      <c r="CX156" s="126"/>
      <c r="CY156" s="126"/>
      <c r="CZ156" s="119"/>
      <c r="DA156" s="120"/>
      <c r="DB156" s="120"/>
      <c r="DC156" s="120"/>
      <c r="DD156" s="120"/>
      <c r="DE156" s="121"/>
      <c r="DF156" s="132"/>
      <c r="DJ156" t="s">
        <v>49</v>
      </c>
      <c r="DK156" s="7">
        <f>MIN(CJ155,CS155)</f>
        <v>11664</v>
      </c>
      <c r="DL156" s="1">
        <f>MIN(CK155,CT155)</f>
        <v>71397</v>
      </c>
      <c r="DM156" s="1">
        <f>MIN(CL155,CU155)</f>
        <v>34</v>
      </c>
      <c r="DQ156" s="57"/>
      <c r="DR156" s="57"/>
      <c r="DS156" s="54"/>
      <c r="DT156" s="54"/>
      <c r="DU156" s="54"/>
      <c r="DV156" s="54"/>
      <c r="DW156" s="55"/>
      <c r="DX156" s="54"/>
      <c r="DY156" s="54"/>
      <c r="DZ156" s="54"/>
      <c r="EA156" s="57"/>
      <c r="EB156" s="54"/>
      <c r="EC156" s="54"/>
      <c r="ED156" s="54"/>
      <c r="EE156" s="54"/>
      <c r="EF156" s="55"/>
      <c r="EG156" s="54"/>
      <c r="EH156" s="54"/>
      <c r="EI156" s="54"/>
      <c r="EJ156" s="57"/>
      <c r="EK156" s="54"/>
      <c r="EL156" s="54"/>
      <c r="EM156" s="54"/>
      <c r="EN156" s="54"/>
      <c r="EO156" s="55"/>
      <c r="EP156" s="55"/>
      <c r="ET156" t="s">
        <v>49</v>
      </c>
      <c r="EU156" s="7">
        <f>MIN(DT155,EC155)</f>
        <v>11424.166666666666</v>
      </c>
      <c r="EV156" s="1">
        <f>MIN(DU155,ED155)</f>
        <v>68981.181818181823</v>
      </c>
      <c r="EW156" s="1">
        <f>MIN(DV155,EE155)</f>
        <v>34</v>
      </c>
      <c r="FJ156" s="129"/>
      <c r="FK156" s="101"/>
      <c r="FL156" s="102"/>
      <c r="FM156" s="102"/>
      <c r="FN156" s="102"/>
      <c r="FO156" s="102"/>
      <c r="FP156" s="103"/>
      <c r="FQ156" s="126"/>
      <c r="FR156" s="126"/>
      <c r="FS156" s="126"/>
      <c r="FT156" s="110"/>
      <c r="FU156" s="111"/>
      <c r="FV156" s="111"/>
      <c r="FW156" s="111"/>
      <c r="FX156" s="111"/>
      <c r="FY156" s="112"/>
      <c r="FZ156" s="126"/>
      <c r="GA156" s="126"/>
      <c r="GB156" s="126"/>
      <c r="GC156" s="119"/>
      <c r="GD156" s="120"/>
      <c r="GE156" s="120"/>
      <c r="GF156" s="120"/>
      <c r="GG156" s="120"/>
      <c r="GH156" s="121"/>
      <c r="GI156" s="132"/>
      <c r="GM156" t="s">
        <v>49</v>
      </c>
      <c r="GN156" s="7">
        <f>MIN(FM155,FV155)</f>
        <v>11664</v>
      </c>
      <c r="GO156" s="1">
        <f>MIN(FN155,FW155)</f>
        <v>71397</v>
      </c>
      <c r="GP156" s="1">
        <f>MIN(FO155,FX155)</f>
        <v>34</v>
      </c>
      <c r="GT156" s="57"/>
      <c r="GU156" s="57"/>
      <c r="GV156" s="54"/>
      <c r="GW156" s="54"/>
      <c r="GX156" s="54"/>
      <c r="GY156" s="54"/>
      <c r="GZ156" s="55"/>
      <c r="HA156" s="54"/>
      <c r="HB156" s="54"/>
      <c r="HC156" s="54"/>
      <c r="HD156" s="57"/>
      <c r="HE156" s="54"/>
      <c r="HF156" s="54"/>
      <c r="HG156" s="54"/>
      <c r="HH156" s="54"/>
      <c r="HI156" s="55"/>
      <c r="HJ156" s="54"/>
      <c r="HK156" s="54"/>
      <c r="HL156" s="54"/>
      <c r="HM156" s="57"/>
      <c r="HN156" s="54"/>
      <c r="HO156" s="54"/>
      <c r="HP156" s="54"/>
      <c r="HQ156" s="54"/>
      <c r="HR156" s="55"/>
      <c r="HS156" s="55"/>
      <c r="HW156" t="s">
        <v>49</v>
      </c>
      <c r="HX156" s="7">
        <f>MIN(GW155,HF155)</f>
        <v>11344.222222222221</v>
      </c>
      <c r="HY156" s="1">
        <f>MIN(GX155,HG155)</f>
        <v>68981.181818181823</v>
      </c>
      <c r="HZ156" s="1">
        <f>MIN(GY155,HH155)</f>
        <v>34</v>
      </c>
    </row>
    <row r="157" spans="4:252" ht="15.75" thickBot="1" x14ac:dyDescent="0.3">
      <c r="D157" s="130"/>
      <c r="E157" s="104"/>
      <c r="F157" s="105"/>
      <c r="G157" s="105"/>
      <c r="H157" s="105"/>
      <c r="I157" s="105"/>
      <c r="J157" s="106"/>
      <c r="K157" s="127"/>
      <c r="L157" s="127"/>
      <c r="M157" s="127"/>
      <c r="N157" s="113"/>
      <c r="O157" s="114"/>
      <c r="P157" s="114"/>
      <c r="Q157" s="114"/>
      <c r="R157" s="114"/>
      <c r="S157" s="115"/>
      <c r="T157" s="127"/>
      <c r="U157" s="127"/>
      <c r="V157" s="127"/>
      <c r="W157" s="122"/>
      <c r="X157" s="123"/>
      <c r="Y157" s="123"/>
      <c r="Z157" s="123"/>
      <c r="AA157" s="123"/>
      <c r="AB157" s="124"/>
      <c r="AC157" s="133"/>
      <c r="AN157" s="95"/>
      <c r="AO157" s="95"/>
      <c r="AP157" s="96"/>
      <c r="AQ157" s="96"/>
      <c r="AR157" s="96"/>
      <c r="AS157" s="96"/>
      <c r="AT157" s="97"/>
      <c r="AU157" s="96"/>
      <c r="AV157" s="96"/>
      <c r="AW157" s="96"/>
      <c r="AX157" s="95"/>
      <c r="AY157" s="96"/>
      <c r="AZ157" s="96"/>
      <c r="BA157" s="96"/>
      <c r="BB157" s="96"/>
      <c r="BC157" s="97"/>
      <c r="BD157" s="96"/>
      <c r="BE157" s="96"/>
      <c r="BF157" s="96"/>
      <c r="BG157" s="95"/>
      <c r="BH157" s="96"/>
      <c r="BI157" s="96"/>
      <c r="BJ157" s="96"/>
      <c r="BK157" s="96"/>
      <c r="BL157" s="97"/>
      <c r="BM157" s="97"/>
      <c r="CG157" s="130"/>
      <c r="CH157" s="104"/>
      <c r="CI157" s="105"/>
      <c r="CJ157" s="105"/>
      <c r="CK157" s="105"/>
      <c r="CL157" s="105"/>
      <c r="CM157" s="106"/>
      <c r="CN157" s="127"/>
      <c r="CO157" s="127"/>
      <c r="CP157" s="127"/>
      <c r="CQ157" s="113"/>
      <c r="CR157" s="114"/>
      <c r="CS157" s="114"/>
      <c r="CT157" s="114"/>
      <c r="CU157" s="114"/>
      <c r="CV157" s="115"/>
      <c r="CW157" s="127"/>
      <c r="CX157" s="127"/>
      <c r="CY157" s="127"/>
      <c r="CZ157" s="122"/>
      <c r="DA157" s="123"/>
      <c r="DB157" s="123"/>
      <c r="DC157" s="123"/>
      <c r="DD157" s="123"/>
      <c r="DE157" s="124"/>
      <c r="DF157" s="133"/>
      <c r="DQ157" s="95"/>
      <c r="DR157" s="95"/>
      <c r="DS157" s="96"/>
      <c r="DT157" s="96"/>
      <c r="DU157" s="96"/>
      <c r="DV157" s="96"/>
      <c r="DW157" s="97"/>
      <c r="DX157" s="96"/>
      <c r="DY157" s="96"/>
      <c r="DZ157" s="96"/>
      <c r="EA157" s="95"/>
      <c r="EB157" s="96"/>
      <c r="EC157" s="96"/>
      <c r="ED157" s="96"/>
      <c r="EE157" s="96"/>
      <c r="EF157" s="97"/>
      <c r="EG157" s="96"/>
      <c r="EH157" s="96"/>
      <c r="EI157" s="96"/>
      <c r="EJ157" s="95"/>
      <c r="EK157" s="96"/>
      <c r="EL157" s="96"/>
      <c r="EM157" s="96"/>
      <c r="EN157" s="96"/>
      <c r="EO157" s="97"/>
      <c r="EP157" s="97"/>
      <c r="FJ157" s="130"/>
      <c r="FK157" s="104"/>
      <c r="FL157" s="105"/>
      <c r="FM157" s="105"/>
      <c r="FN157" s="105"/>
      <c r="FO157" s="105"/>
      <c r="FP157" s="106"/>
      <c r="FQ157" s="127"/>
      <c r="FR157" s="127"/>
      <c r="FS157" s="127"/>
      <c r="FT157" s="113"/>
      <c r="FU157" s="114"/>
      <c r="FV157" s="114"/>
      <c r="FW157" s="114"/>
      <c r="FX157" s="114"/>
      <c r="FY157" s="115"/>
      <c r="FZ157" s="127"/>
      <c r="GA157" s="127"/>
      <c r="GB157" s="127"/>
      <c r="GC157" s="122"/>
      <c r="GD157" s="123"/>
      <c r="GE157" s="123"/>
      <c r="GF157" s="123"/>
      <c r="GG157" s="123"/>
      <c r="GH157" s="124"/>
      <c r="GI157" s="133"/>
      <c r="GT157" s="95"/>
      <c r="GU157" s="95"/>
      <c r="GV157" s="96"/>
      <c r="GW157" s="96"/>
      <c r="GX157" s="96"/>
      <c r="GY157" s="96"/>
      <c r="GZ157" s="97"/>
      <c r="HA157" s="96"/>
      <c r="HB157" s="96"/>
      <c r="HC157" s="96"/>
      <c r="HD157" s="95"/>
      <c r="HE157" s="96"/>
      <c r="HF157" s="96"/>
      <c r="HG157" s="96"/>
      <c r="HH157" s="96"/>
      <c r="HI157" s="97"/>
      <c r="HJ157" s="96"/>
      <c r="HK157" s="96"/>
      <c r="HL157" s="96"/>
      <c r="HM157" s="95"/>
      <c r="HN157" s="96"/>
      <c r="HO157" s="96"/>
      <c r="HP157" s="96"/>
      <c r="HQ157" s="96"/>
      <c r="HR157" s="97"/>
      <c r="HS157" s="97"/>
    </row>
    <row r="158" spans="4:252" x14ac:dyDescent="0.25">
      <c r="E158" s="101"/>
      <c r="F158" s="102"/>
      <c r="G158" s="102"/>
      <c r="H158" s="102"/>
      <c r="I158" s="102"/>
      <c r="J158" s="103"/>
      <c r="N158" s="110"/>
      <c r="O158" s="111"/>
      <c r="P158" s="111"/>
      <c r="Q158" s="111"/>
      <c r="R158" s="111"/>
      <c r="S158" s="112"/>
      <c r="W158" s="119"/>
      <c r="X158" s="120"/>
      <c r="Y158" s="120"/>
      <c r="Z158" s="120"/>
      <c r="AA158" s="120"/>
      <c r="AB158" s="121"/>
      <c r="AO158" s="57"/>
      <c r="AP158" s="54"/>
      <c r="AQ158" s="54"/>
      <c r="AR158" s="54"/>
      <c r="AS158" s="54"/>
      <c r="AT158" s="55"/>
      <c r="AX158" s="57"/>
      <c r="AY158" s="54"/>
      <c r="AZ158" s="54"/>
      <c r="BA158" s="54"/>
      <c r="BB158" s="54"/>
      <c r="BC158" s="55"/>
      <c r="BG158" s="57"/>
      <c r="BH158" s="54"/>
      <c r="BI158" s="54"/>
      <c r="BJ158" s="54"/>
      <c r="BK158" s="54"/>
      <c r="BL158" s="55"/>
      <c r="CH158" s="101"/>
      <c r="CI158" s="102"/>
      <c r="CJ158" s="102"/>
      <c r="CK158" s="102"/>
      <c r="CL158" s="102"/>
      <c r="CM158" s="103"/>
      <c r="CQ158" s="110"/>
      <c r="CR158" s="111"/>
      <c r="CS158" s="111"/>
      <c r="CT158" s="111"/>
      <c r="CU158" s="111"/>
      <c r="CV158" s="112"/>
      <c r="CZ158" s="119"/>
      <c r="DA158" s="120"/>
      <c r="DB158" s="120"/>
      <c r="DC158" s="120"/>
      <c r="DD158" s="120"/>
      <c r="DE158" s="121"/>
      <c r="DR158" s="57"/>
      <c r="DS158" s="54"/>
      <c r="DT158" s="54"/>
      <c r="DU158" s="54"/>
      <c r="DV158" s="54"/>
      <c r="DW158" s="55"/>
      <c r="EA158" s="57"/>
      <c r="EB158" s="54"/>
      <c r="EC158" s="54"/>
      <c r="ED158" s="54"/>
      <c r="EE158" s="54"/>
      <c r="EF158" s="55"/>
      <c r="EJ158" s="57"/>
      <c r="EK158" s="54"/>
      <c r="EL158" s="54"/>
      <c r="EM158" s="54"/>
      <c r="EN158" s="54"/>
      <c r="EO158" s="55"/>
      <c r="FK158" s="101"/>
      <c r="FL158" s="102"/>
      <c r="FM158" s="102"/>
      <c r="FN158" s="102"/>
      <c r="FO158" s="102"/>
      <c r="FP158" s="103"/>
      <c r="FT158" s="110"/>
      <c r="FU158" s="111"/>
      <c r="FV158" s="111"/>
      <c r="FW158" s="111"/>
      <c r="FX158" s="111"/>
      <c r="FY158" s="112"/>
      <c r="GC158" s="119"/>
      <c r="GD158" s="120"/>
      <c r="GE158" s="120"/>
      <c r="GF158" s="120"/>
      <c r="GG158" s="120"/>
      <c r="GH158" s="121"/>
      <c r="GU158" s="57"/>
      <c r="GV158" s="54"/>
      <c r="GW158" s="54"/>
      <c r="GX158" s="54"/>
      <c r="GY158" s="54"/>
      <c r="GZ158" s="55"/>
      <c r="HD158" s="57"/>
      <c r="HE158" s="54"/>
      <c r="HF158" s="54"/>
      <c r="HG158" s="54"/>
      <c r="HH158" s="54"/>
      <c r="HI158" s="55"/>
      <c r="HM158" s="57"/>
      <c r="HN158" s="54"/>
      <c r="HO158" s="54"/>
      <c r="HP158" s="54"/>
      <c r="HQ158" s="54"/>
      <c r="HR158" s="55"/>
    </row>
    <row r="159" spans="4:252" ht="15.75" thickBot="1" x14ac:dyDescent="0.3">
      <c r="E159" s="101"/>
      <c r="F159" s="102"/>
      <c r="G159" s="102"/>
      <c r="H159" s="102"/>
      <c r="I159" s="102"/>
      <c r="J159" s="103"/>
      <c r="N159" s="110"/>
      <c r="O159" s="111"/>
      <c r="P159" s="111"/>
      <c r="Q159" s="111"/>
      <c r="R159" s="111"/>
      <c r="S159" s="112"/>
      <c r="W159" s="119"/>
      <c r="X159" s="120"/>
      <c r="Y159" s="120"/>
      <c r="Z159" s="120"/>
      <c r="AA159" s="120"/>
      <c r="AB159" s="121"/>
      <c r="AO159" s="57"/>
      <c r="AP159" s="54"/>
      <c r="AQ159" s="54"/>
      <c r="AR159" s="54"/>
      <c r="AS159" s="54"/>
      <c r="AT159" s="55"/>
      <c r="AX159" s="57"/>
      <c r="AY159" s="54"/>
      <c r="AZ159" s="54"/>
      <c r="BA159" s="54"/>
      <c r="BB159" s="54"/>
      <c r="BC159" s="55"/>
      <c r="BG159" s="57"/>
      <c r="BH159" s="54"/>
      <c r="BI159" s="54"/>
      <c r="BJ159" s="54"/>
      <c r="BK159" s="54"/>
      <c r="BL159" s="55"/>
      <c r="CH159" s="101"/>
      <c r="CI159" s="102"/>
      <c r="CJ159" s="102"/>
      <c r="CK159" s="102"/>
      <c r="CL159" s="102"/>
      <c r="CM159" s="103"/>
      <c r="CQ159" s="110"/>
      <c r="CR159" s="111"/>
      <c r="CS159" s="111"/>
      <c r="CT159" s="111"/>
      <c r="CU159" s="111"/>
      <c r="CV159" s="112"/>
      <c r="CZ159" s="119"/>
      <c r="DA159" s="120"/>
      <c r="DB159" s="120"/>
      <c r="DC159" s="120"/>
      <c r="DD159" s="120"/>
      <c r="DE159" s="121"/>
      <c r="DR159" s="57"/>
      <c r="DS159" s="54"/>
      <c r="DT159" s="54"/>
      <c r="DU159" s="54"/>
      <c r="DV159" s="54"/>
      <c r="DW159" s="55"/>
      <c r="EA159" s="57"/>
      <c r="EB159" s="54"/>
      <c r="EC159" s="54"/>
      <c r="ED159" s="54"/>
      <c r="EE159" s="54"/>
      <c r="EF159" s="55"/>
      <c r="EJ159" s="57"/>
      <c r="EK159" s="54"/>
      <c r="EL159" s="54"/>
      <c r="EM159" s="54"/>
      <c r="EN159" s="54"/>
      <c r="EO159" s="55"/>
      <c r="FK159" s="101"/>
      <c r="FL159" s="102"/>
      <c r="FM159" s="102"/>
      <c r="FN159" s="102"/>
      <c r="FO159" s="102"/>
      <c r="FP159" s="103"/>
      <c r="FT159" s="110"/>
      <c r="FU159" s="111"/>
      <c r="FV159" s="111"/>
      <c r="FW159" s="111"/>
      <c r="FX159" s="111"/>
      <c r="FY159" s="112"/>
      <c r="GC159" s="119"/>
      <c r="GD159" s="120"/>
      <c r="GE159" s="120"/>
      <c r="GF159" s="120"/>
      <c r="GG159" s="120"/>
      <c r="GH159" s="121"/>
      <c r="GU159" s="57"/>
      <c r="GV159" s="54"/>
      <c r="GW159" s="54"/>
      <c r="GX159" s="54"/>
      <c r="GY159" s="54"/>
      <c r="GZ159" s="55"/>
      <c r="HD159" s="57"/>
      <c r="HE159" s="54"/>
      <c r="HF159" s="54"/>
      <c r="HG159" s="54"/>
      <c r="HH159" s="54"/>
      <c r="HI159" s="55"/>
      <c r="HM159" s="57"/>
      <c r="HN159" s="54"/>
      <c r="HO159" s="54"/>
      <c r="HP159" s="54"/>
      <c r="HQ159" s="54"/>
      <c r="HR159" s="55"/>
    </row>
    <row r="160" spans="4:252" ht="15.75" thickBot="1" x14ac:dyDescent="0.3">
      <c r="D160" s="128"/>
      <c r="E160" s="98"/>
      <c r="F160" s="99"/>
      <c r="G160" s="99"/>
      <c r="H160" s="99"/>
      <c r="I160" s="99"/>
      <c r="J160" s="100"/>
      <c r="K160" s="125"/>
      <c r="L160" s="125"/>
      <c r="M160" s="125"/>
      <c r="N160" s="107"/>
      <c r="O160" s="108"/>
      <c r="P160" s="108"/>
      <c r="Q160" s="108"/>
      <c r="R160" s="108"/>
      <c r="S160" s="109"/>
      <c r="T160" s="125"/>
      <c r="U160" s="125"/>
      <c r="V160" s="125"/>
      <c r="W160" s="116"/>
      <c r="X160" s="117"/>
      <c r="Y160" s="117"/>
      <c r="Z160" s="117"/>
      <c r="AA160" s="117"/>
      <c r="AB160" s="118"/>
      <c r="AC160" s="131"/>
      <c r="AN160" s="94"/>
      <c r="AO160" s="94"/>
      <c r="AP160" s="50"/>
      <c r="AQ160" s="50"/>
      <c r="AR160" s="50"/>
      <c r="AS160" s="50"/>
      <c r="AT160" s="51"/>
      <c r="AU160" s="50"/>
      <c r="AV160" s="50"/>
      <c r="AW160" s="50"/>
      <c r="AX160" s="94"/>
      <c r="AY160" s="50"/>
      <c r="AZ160" s="50"/>
      <c r="BA160" s="50"/>
      <c r="BB160" s="50"/>
      <c r="BC160" s="51"/>
      <c r="BD160" s="50"/>
      <c r="BE160" s="50"/>
      <c r="BF160" s="50"/>
      <c r="BG160" s="94"/>
      <c r="BH160" s="50"/>
      <c r="BI160" s="50"/>
      <c r="BJ160" s="50"/>
      <c r="BK160" s="50"/>
      <c r="BL160" s="51"/>
      <c r="BM160" s="51"/>
      <c r="CG160" s="128"/>
      <c r="CH160" s="98"/>
      <c r="CI160" s="99"/>
      <c r="CJ160" s="99"/>
      <c r="CK160" s="99"/>
      <c r="CL160" s="99"/>
      <c r="CM160" s="100"/>
      <c r="CN160" s="125"/>
      <c r="CO160" s="125"/>
      <c r="CP160" s="125"/>
      <c r="CQ160" s="107"/>
      <c r="CR160" s="108"/>
      <c r="CS160" s="108"/>
      <c r="CT160" s="108"/>
      <c r="CU160" s="108"/>
      <c r="CV160" s="109"/>
      <c r="CW160" s="125"/>
      <c r="CX160" s="125"/>
      <c r="CY160" s="125"/>
      <c r="CZ160" s="116"/>
      <c r="DA160" s="117"/>
      <c r="DB160" s="117"/>
      <c r="DC160" s="117"/>
      <c r="DD160" s="117"/>
      <c r="DE160" s="118"/>
      <c r="DF160" s="131"/>
      <c r="DQ160" s="94"/>
      <c r="DR160" s="94"/>
      <c r="DS160" s="50"/>
      <c r="DT160" s="50"/>
      <c r="DU160" s="50"/>
      <c r="DV160" s="50"/>
      <c r="DW160" s="51"/>
      <c r="DX160" s="50"/>
      <c r="DY160" s="50"/>
      <c r="DZ160" s="50"/>
      <c r="EA160" s="94"/>
      <c r="EB160" s="50"/>
      <c r="EC160" s="50"/>
      <c r="ED160" s="50"/>
      <c r="EE160" s="50"/>
      <c r="EF160" s="51"/>
      <c r="EG160" s="50"/>
      <c r="EH160" s="50"/>
      <c r="EI160" s="50"/>
      <c r="EJ160" s="94"/>
      <c r="EK160" s="50"/>
      <c r="EL160" s="50"/>
      <c r="EM160" s="50"/>
      <c r="EN160" s="50"/>
      <c r="EO160" s="51"/>
      <c r="EP160" s="51"/>
      <c r="FJ160" s="128"/>
      <c r="FK160" s="98"/>
      <c r="FL160" s="99"/>
      <c r="FM160" s="99"/>
      <c r="FN160" s="99"/>
      <c r="FO160" s="99"/>
      <c r="FP160" s="100"/>
      <c r="FQ160" s="125"/>
      <c r="FR160" s="125"/>
      <c r="FS160" s="125"/>
      <c r="FT160" s="107"/>
      <c r="FU160" s="108"/>
      <c r="FV160" s="108"/>
      <c r="FW160" s="108"/>
      <c r="FX160" s="108"/>
      <c r="FY160" s="109"/>
      <c r="FZ160" s="125"/>
      <c r="GA160" s="125"/>
      <c r="GB160" s="125"/>
      <c r="GC160" s="116"/>
      <c r="GD160" s="117"/>
      <c r="GE160" s="117"/>
      <c r="GF160" s="117"/>
      <c r="GG160" s="117"/>
      <c r="GH160" s="118"/>
      <c r="GI160" s="131"/>
      <c r="GT160" s="94"/>
      <c r="GU160" s="94"/>
      <c r="GV160" s="50"/>
      <c r="GW160" s="50"/>
      <c r="GX160" s="50"/>
      <c r="GY160" s="50"/>
      <c r="GZ160" s="51"/>
      <c r="HA160" s="50"/>
      <c r="HB160" s="50"/>
      <c r="HC160" s="50"/>
      <c r="HD160" s="94"/>
      <c r="HE160" s="50"/>
      <c r="HF160" s="50"/>
      <c r="HG160" s="50"/>
      <c r="HH160" s="50"/>
      <c r="HI160" s="51"/>
      <c r="HJ160" s="50"/>
      <c r="HK160" s="50"/>
      <c r="HL160" s="50"/>
      <c r="HM160" s="94"/>
      <c r="HN160" s="50"/>
      <c r="HO160" s="50"/>
      <c r="HP160" s="50"/>
      <c r="HQ160" s="50"/>
      <c r="HR160" s="51"/>
      <c r="HS160" s="51"/>
    </row>
    <row r="161" spans="4:252" ht="15.75" thickBot="1" x14ac:dyDescent="0.3">
      <c r="D161" s="129"/>
      <c r="E161" s="101"/>
      <c r="F161" s="179" t="s">
        <v>115</v>
      </c>
      <c r="G161" s="180"/>
      <c r="H161" s="102"/>
      <c r="I161" s="102"/>
      <c r="J161" s="103"/>
      <c r="K161" s="126"/>
      <c r="L161" s="126"/>
      <c r="M161" s="126"/>
      <c r="N161" s="110"/>
      <c r="O161" s="179" t="s">
        <v>118</v>
      </c>
      <c r="P161" s="180"/>
      <c r="Q161" s="111"/>
      <c r="R161" s="111"/>
      <c r="S161" s="112"/>
      <c r="T161" s="126"/>
      <c r="U161" s="126"/>
      <c r="V161" s="126"/>
      <c r="W161" s="119"/>
      <c r="X161" s="179" t="s">
        <v>122</v>
      </c>
      <c r="Y161" s="180"/>
      <c r="Z161" s="120"/>
      <c r="AA161" s="120"/>
      <c r="AB161" s="121"/>
      <c r="AC161" s="132"/>
      <c r="AN161" s="57"/>
      <c r="AO161" s="57"/>
      <c r="AP161" s="181" t="s">
        <v>128</v>
      </c>
      <c r="AQ161" s="182"/>
      <c r="AR161" s="183"/>
      <c r="AS161" s="54"/>
      <c r="AT161" s="55"/>
      <c r="AU161" s="54"/>
      <c r="AV161" s="54"/>
      <c r="AW161" s="54"/>
      <c r="AX161" s="57"/>
      <c r="AY161" s="181" t="s">
        <v>129</v>
      </c>
      <c r="AZ161" s="182"/>
      <c r="BA161" s="183"/>
      <c r="BB161" s="54"/>
      <c r="BC161" s="55"/>
      <c r="BD161" s="54"/>
      <c r="BE161" s="54"/>
      <c r="BF161" s="54"/>
      <c r="BG161" s="57"/>
      <c r="BH161" s="181" t="s">
        <v>138</v>
      </c>
      <c r="BI161" s="182"/>
      <c r="BJ161" s="183"/>
      <c r="BK161" s="54"/>
      <c r="BL161" s="55"/>
      <c r="BM161" s="55"/>
      <c r="CG161" s="129"/>
      <c r="CH161" s="101"/>
      <c r="CI161" s="179" t="s">
        <v>115</v>
      </c>
      <c r="CJ161" s="180"/>
      <c r="CK161" s="102"/>
      <c r="CL161" s="102"/>
      <c r="CM161" s="103"/>
      <c r="CN161" s="126"/>
      <c r="CO161" s="126"/>
      <c r="CP161" s="126"/>
      <c r="CQ161" s="110"/>
      <c r="CR161" s="179" t="s">
        <v>42</v>
      </c>
      <c r="CS161" s="180"/>
      <c r="CT161" s="111"/>
      <c r="CU161" s="111"/>
      <c r="CV161" s="112"/>
      <c r="CW161" s="126"/>
      <c r="CX161" s="126"/>
      <c r="CY161" s="126"/>
      <c r="CZ161" s="119"/>
      <c r="DA161" s="179" t="s">
        <v>162</v>
      </c>
      <c r="DB161" s="180"/>
      <c r="DC161" s="120"/>
      <c r="DD161" s="120"/>
      <c r="DE161" s="121"/>
      <c r="DF161" s="132"/>
      <c r="DQ161" s="57"/>
      <c r="DR161" s="57"/>
      <c r="DS161" s="181" t="s">
        <v>147</v>
      </c>
      <c r="DT161" s="182"/>
      <c r="DU161" s="183"/>
      <c r="DV161" s="54"/>
      <c r="DW161" s="55"/>
      <c r="DX161" s="54"/>
      <c r="DY161" s="54"/>
      <c r="DZ161" s="54"/>
      <c r="EA161" s="57"/>
      <c r="EB161" s="181" t="s">
        <v>154</v>
      </c>
      <c r="EC161" s="182"/>
      <c r="ED161" s="183"/>
      <c r="EE161" s="54"/>
      <c r="EF161" s="55"/>
      <c r="EG161" s="54"/>
      <c r="EH161" s="54"/>
      <c r="EI161" s="54"/>
      <c r="EJ161" s="57"/>
      <c r="EK161" s="181" t="s">
        <v>170</v>
      </c>
      <c r="EL161" s="182"/>
      <c r="EM161" s="183"/>
      <c r="EN161" s="54"/>
      <c r="EO161" s="55"/>
      <c r="EP161" s="55"/>
      <c r="FJ161" s="129"/>
      <c r="FK161" s="101"/>
      <c r="FL161" s="179" t="s">
        <v>42</v>
      </c>
      <c r="FM161" s="180"/>
      <c r="FN161" s="102"/>
      <c r="FO161" s="102"/>
      <c r="FP161" s="103"/>
      <c r="FQ161" s="126"/>
      <c r="FR161" s="126"/>
      <c r="FS161" s="126"/>
      <c r="FT161" s="110"/>
      <c r="FU161" s="179" t="s">
        <v>118</v>
      </c>
      <c r="FV161" s="180"/>
      <c r="FW161" s="111"/>
      <c r="FX161" s="111"/>
      <c r="FY161" s="112"/>
      <c r="FZ161" s="126"/>
      <c r="GA161" s="126"/>
      <c r="GB161" s="126"/>
      <c r="GC161" s="119"/>
      <c r="GD161" s="179" t="s">
        <v>177</v>
      </c>
      <c r="GE161" s="180"/>
      <c r="GF161" s="120"/>
      <c r="GG161" s="120"/>
      <c r="GH161" s="121"/>
      <c r="GI161" s="132"/>
      <c r="GT161" s="57"/>
      <c r="GU161" s="57"/>
      <c r="GV161" s="181" t="s">
        <v>147</v>
      </c>
      <c r="GW161" s="182"/>
      <c r="GX161" s="183"/>
      <c r="GY161" s="54"/>
      <c r="GZ161" s="55"/>
      <c r="HA161" s="54"/>
      <c r="HB161" s="54"/>
      <c r="HC161" s="54"/>
      <c r="HD161" s="57"/>
      <c r="HE161" s="181" t="s">
        <v>154</v>
      </c>
      <c r="HF161" s="182"/>
      <c r="HG161" s="183"/>
      <c r="HH161" s="54"/>
      <c r="HI161" s="55"/>
      <c r="HJ161" s="54"/>
      <c r="HK161" s="54"/>
      <c r="HL161" s="54"/>
      <c r="HM161" s="57"/>
      <c r="HN161" s="181" t="s">
        <v>134</v>
      </c>
      <c r="HO161" s="182"/>
      <c r="HP161" s="183"/>
      <c r="HQ161" s="54"/>
      <c r="HR161" s="55"/>
      <c r="HS161" s="55"/>
    </row>
    <row r="162" spans="4:252" x14ac:dyDescent="0.25">
      <c r="D162" s="129"/>
      <c r="E162" s="101"/>
      <c r="F162" s="134" t="s">
        <v>3</v>
      </c>
      <c r="G162" s="135" t="s" vm="1">
        <v>22</v>
      </c>
      <c r="H162" s="136"/>
      <c r="I162" s="137"/>
      <c r="J162" s="103"/>
      <c r="K162" s="126"/>
      <c r="L162" s="126"/>
      <c r="M162" s="126"/>
      <c r="N162" s="110"/>
      <c r="O162" s="134" t="s">
        <v>3</v>
      </c>
      <c r="P162" s="161" t="s">
        <v>5</v>
      </c>
      <c r="Q162" s="136"/>
      <c r="R162" s="137"/>
      <c r="S162" s="112"/>
      <c r="T162" s="126"/>
      <c r="U162" s="126"/>
      <c r="V162" s="126"/>
      <c r="W162" s="119"/>
      <c r="X162" s="134" t="s">
        <v>3</v>
      </c>
      <c r="Y162" s="165" t="s">
        <v>32</v>
      </c>
      <c r="Z162" s="136"/>
      <c r="AA162" s="137"/>
      <c r="AB162" s="121"/>
      <c r="AC162" s="132"/>
      <c r="AN162" s="57"/>
      <c r="AO162" s="57"/>
      <c r="AP162" s="48" t="s">
        <v>3</v>
      </c>
      <c r="AQ162" s="49" t="s" vm="1">
        <v>22</v>
      </c>
      <c r="AR162" s="50"/>
      <c r="AS162" s="51"/>
      <c r="AT162" s="55"/>
      <c r="AU162" s="54"/>
      <c r="AV162" s="54"/>
      <c r="AW162" s="54"/>
      <c r="AX162" s="57"/>
      <c r="AY162" s="48" t="s">
        <v>3</v>
      </c>
      <c r="AZ162" s="64" t="s">
        <v>5</v>
      </c>
      <c r="BA162" s="50"/>
      <c r="BB162" s="51"/>
      <c r="BC162" s="55"/>
      <c r="BD162" s="54"/>
      <c r="BE162" s="54"/>
      <c r="BF162" s="54"/>
      <c r="BG162" s="57"/>
      <c r="BH162" s="48" t="s">
        <v>3</v>
      </c>
      <c r="BI162" s="70" t="s">
        <v>32</v>
      </c>
      <c r="BJ162" s="50"/>
      <c r="BK162" s="51"/>
      <c r="BL162" s="55"/>
      <c r="BM162" s="55"/>
      <c r="CG162" s="129"/>
      <c r="CH162" s="101"/>
      <c r="CI162" s="134" t="s">
        <v>3</v>
      </c>
      <c r="CJ162" s="135" t="s" vm="1">
        <v>22</v>
      </c>
      <c r="CK162" s="136"/>
      <c r="CL162" s="137"/>
      <c r="CM162" s="103"/>
      <c r="CN162" s="126"/>
      <c r="CO162" s="126"/>
      <c r="CP162" s="126"/>
      <c r="CQ162" s="110"/>
      <c r="CR162" s="134" t="s">
        <v>3</v>
      </c>
      <c r="CS162" s="161" t="s" vm="2">
        <v>4</v>
      </c>
      <c r="CT162" s="136"/>
      <c r="CU162" s="137"/>
      <c r="CV162" s="112"/>
      <c r="CW162" s="126"/>
      <c r="CX162" s="126"/>
      <c r="CY162" s="126"/>
      <c r="CZ162" s="119"/>
      <c r="DA162" s="134" t="s">
        <v>3</v>
      </c>
      <c r="DB162" s="165" t="s">
        <v>32</v>
      </c>
      <c r="DC162" s="136"/>
      <c r="DD162" s="137"/>
      <c r="DE162" s="121"/>
      <c r="DF162" s="132"/>
      <c r="DQ162" s="57"/>
      <c r="DR162" s="57"/>
      <c r="DS162" s="48" t="s">
        <v>3</v>
      </c>
      <c r="DT162" s="49" t="s" vm="1">
        <v>22</v>
      </c>
      <c r="DU162" s="50"/>
      <c r="DV162" s="51"/>
      <c r="DW162" s="55"/>
      <c r="DX162" s="54"/>
      <c r="DY162" s="54"/>
      <c r="DZ162" s="54"/>
      <c r="EA162" s="57"/>
      <c r="EB162" s="48" t="s">
        <v>3</v>
      </c>
      <c r="EC162" s="64" t="s" vm="2">
        <v>4</v>
      </c>
      <c r="ED162" s="50"/>
      <c r="EE162" s="51"/>
      <c r="EF162" s="55"/>
      <c r="EG162" s="54"/>
      <c r="EH162" s="54"/>
      <c r="EI162" s="54"/>
      <c r="EJ162" s="57"/>
      <c r="EK162" s="48" t="s">
        <v>3</v>
      </c>
      <c r="EL162" s="70" t="s">
        <v>32</v>
      </c>
      <c r="EM162" s="50"/>
      <c r="EN162" s="51"/>
      <c r="EO162" s="55"/>
      <c r="EP162" s="55"/>
      <c r="FJ162" s="129"/>
      <c r="FK162" s="101"/>
      <c r="FL162" s="134" t="s">
        <v>3</v>
      </c>
      <c r="FM162" s="135" t="s" vm="2">
        <v>4</v>
      </c>
      <c r="FN162" s="136"/>
      <c r="FO162" s="137"/>
      <c r="FP162" s="103"/>
      <c r="FQ162" s="126"/>
      <c r="FR162" s="126"/>
      <c r="FS162" s="126"/>
      <c r="FT162" s="110"/>
      <c r="FU162" s="134" t="s">
        <v>3</v>
      </c>
      <c r="FV162" s="161" t="s">
        <v>5</v>
      </c>
      <c r="FW162" s="136"/>
      <c r="FX162" s="137"/>
      <c r="FY162" s="112"/>
      <c r="FZ162" s="126"/>
      <c r="GA162" s="126"/>
      <c r="GB162" s="126"/>
      <c r="GC162" s="119"/>
      <c r="GD162" s="134" t="s">
        <v>3</v>
      </c>
      <c r="GE162" s="165" t="s">
        <v>32</v>
      </c>
      <c r="GF162" s="136"/>
      <c r="GG162" s="137"/>
      <c r="GH162" s="121"/>
      <c r="GI162" s="132"/>
      <c r="GT162" s="57"/>
      <c r="GU162" s="57"/>
      <c r="GV162" s="48" t="s">
        <v>3</v>
      </c>
      <c r="GW162" s="64" t="s" vm="1">
        <v>22</v>
      </c>
      <c r="GX162" s="50"/>
      <c r="GY162" s="51"/>
      <c r="GZ162" s="55"/>
      <c r="HA162" s="54"/>
      <c r="HB162" s="54"/>
      <c r="HC162" s="54"/>
      <c r="HD162" s="57"/>
      <c r="HE162" s="48" t="s">
        <v>3</v>
      </c>
      <c r="HF162" s="64" t="s" vm="2">
        <v>4</v>
      </c>
      <c r="HG162" s="50"/>
      <c r="HH162" s="51"/>
      <c r="HI162" s="55"/>
      <c r="HJ162" s="54"/>
      <c r="HK162" s="54"/>
      <c r="HL162" s="54"/>
      <c r="HM162" s="57"/>
      <c r="HN162" s="48" t="s">
        <v>3</v>
      </c>
      <c r="HO162" s="70" t="s">
        <v>32</v>
      </c>
      <c r="HP162" s="50"/>
      <c r="HQ162" s="51"/>
      <c r="HR162" s="55"/>
      <c r="HS162" s="55"/>
    </row>
    <row r="163" spans="4:252" x14ac:dyDescent="0.25">
      <c r="D163" s="129"/>
      <c r="E163" s="101"/>
      <c r="F163" s="138" t="s">
        <v>9</v>
      </c>
      <c r="G163" s="154" t="s">
        <v>5</v>
      </c>
      <c r="H163" s="140"/>
      <c r="I163" s="141"/>
      <c r="J163" s="103"/>
      <c r="K163" s="126"/>
      <c r="L163" s="126"/>
      <c r="M163" s="126"/>
      <c r="N163" s="110"/>
      <c r="O163" s="138" t="s">
        <v>9</v>
      </c>
      <c r="P163" s="162" t="s" vm="3">
        <v>22</v>
      </c>
      <c r="Q163" s="140"/>
      <c r="R163" s="141"/>
      <c r="S163" s="112"/>
      <c r="T163" s="126"/>
      <c r="U163" s="126"/>
      <c r="V163" s="126"/>
      <c r="W163" s="119"/>
      <c r="X163" s="138" t="s">
        <v>9</v>
      </c>
      <c r="Y163" s="166" t="s">
        <v>32</v>
      </c>
      <c r="Z163" s="140"/>
      <c r="AA163" s="141"/>
      <c r="AB163" s="121"/>
      <c r="AC163" s="132"/>
      <c r="AN163" s="57"/>
      <c r="AO163" s="57"/>
      <c r="AP163" s="52" t="s">
        <v>9</v>
      </c>
      <c r="AQ163" s="22" t="s">
        <v>5</v>
      </c>
      <c r="AR163" s="54"/>
      <c r="AS163" s="55"/>
      <c r="AT163" s="55"/>
      <c r="AU163" s="54"/>
      <c r="AV163" s="54"/>
      <c r="AW163" s="54"/>
      <c r="AX163" s="57"/>
      <c r="AY163" s="52" t="s">
        <v>9</v>
      </c>
      <c r="AZ163" s="29" t="s" vm="3">
        <v>22</v>
      </c>
      <c r="BA163" s="54"/>
      <c r="BB163" s="55"/>
      <c r="BC163" s="55"/>
      <c r="BD163" s="54"/>
      <c r="BE163" s="54"/>
      <c r="BF163" s="54"/>
      <c r="BG163" s="57"/>
      <c r="BH163" s="52" t="s">
        <v>9</v>
      </c>
      <c r="BI163" s="71" t="s">
        <v>32</v>
      </c>
      <c r="BJ163" s="54"/>
      <c r="BK163" s="55"/>
      <c r="BL163" s="55"/>
      <c r="BM163" s="55"/>
      <c r="CG163" s="129"/>
      <c r="CH163" s="101"/>
      <c r="CI163" s="138" t="s">
        <v>9</v>
      </c>
      <c r="CJ163" s="154" t="s">
        <v>5</v>
      </c>
      <c r="CK163" s="140"/>
      <c r="CL163" s="141"/>
      <c r="CM163" s="103"/>
      <c r="CN163" s="126"/>
      <c r="CO163" s="126"/>
      <c r="CP163" s="126"/>
      <c r="CQ163" s="110"/>
      <c r="CR163" s="138" t="s">
        <v>9</v>
      </c>
      <c r="CS163" s="162" t="s" vm="3">
        <v>22</v>
      </c>
      <c r="CT163" s="140"/>
      <c r="CU163" s="141"/>
      <c r="CV163" s="112"/>
      <c r="CW163" s="126"/>
      <c r="CX163" s="126"/>
      <c r="CY163" s="126"/>
      <c r="CZ163" s="119"/>
      <c r="DA163" s="138" t="s">
        <v>9</v>
      </c>
      <c r="DB163" s="166" t="s">
        <v>32</v>
      </c>
      <c r="DC163" s="140"/>
      <c r="DD163" s="141"/>
      <c r="DE163" s="121"/>
      <c r="DF163" s="132"/>
      <c r="DQ163" s="57"/>
      <c r="DR163" s="57"/>
      <c r="DS163" s="52" t="s">
        <v>9</v>
      </c>
      <c r="DT163" s="22" t="s">
        <v>5</v>
      </c>
      <c r="DU163" s="54"/>
      <c r="DV163" s="55"/>
      <c r="DW163" s="55"/>
      <c r="DX163" s="54"/>
      <c r="DY163" s="54"/>
      <c r="DZ163" s="54"/>
      <c r="EA163" s="57"/>
      <c r="EB163" s="52" t="s">
        <v>9</v>
      </c>
      <c r="EC163" s="29" t="s" vm="3">
        <v>22</v>
      </c>
      <c r="ED163" s="54"/>
      <c r="EE163" s="55"/>
      <c r="EF163" s="55"/>
      <c r="EG163" s="54"/>
      <c r="EH163" s="54"/>
      <c r="EI163" s="54"/>
      <c r="EJ163" s="57"/>
      <c r="EK163" s="52" t="s">
        <v>9</v>
      </c>
      <c r="EL163" s="71" t="s">
        <v>32</v>
      </c>
      <c r="EM163" s="54"/>
      <c r="EN163" s="55"/>
      <c r="EO163" s="55"/>
      <c r="EP163" s="55"/>
      <c r="FJ163" s="129"/>
      <c r="FK163" s="101"/>
      <c r="FL163" s="138" t="s">
        <v>9</v>
      </c>
      <c r="FM163" s="154" t="s" vm="3">
        <v>22</v>
      </c>
      <c r="FN163" s="140"/>
      <c r="FO163" s="141"/>
      <c r="FP163" s="103"/>
      <c r="FQ163" s="126"/>
      <c r="FR163" s="126"/>
      <c r="FS163" s="126"/>
      <c r="FT163" s="110"/>
      <c r="FU163" s="138" t="s">
        <v>9</v>
      </c>
      <c r="FV163" s="162" t="s" vm="3">
        <v>22</v>
      </c>
      <c r="FW163" s="140"/>
      <c r="FX163" s="141"/>
      <c r="FY163" s="112"/>
      <c r="FZ163" s="126"/>
      <c r="GA163" s="126"/>
      <c r="GB163" s="126"/>
      <c r="GC163" s="119"/>
      <c r="GD163" s="138" t="s">
        <v>9</v>
      </c>
      <c r="GE163" s="166" t="s">
        <v>32</v>
      </c>
      <c r="GF163" s="140"/>
      <c r="GG163" s="141"/>
      <c r="GH163" s="121"/>
      <c r="GI163" s="132"/>
      <c r="GT163" s="57"/>
      <c r="GU163" s="57"/>
      <c r="GV163" s="52" t="s">
        <v>9</v>
      </c>
      <c r="GW163" s="29" t="s">
        <v>5</v>
      </c>
      <c r="GX163" s="54"/>
      <c r="GY163" s="55"/>
      <c r="GZ163" s="55"/>
      <c r="HA163" s="54"/>
      <c r="HB163" s="54"/>
      <c r="HC163" s="54"/>
      <c r="HD163" s="57"/>
      <c r="HE163" s="52" t="s">
        <v>9</v>
      </c>
      <c r="HF163" s="29" t="s" vm="3">
        <v>22</v>
      </c>
      <c r="HG163" s="54"/>
      <c r="HH163" s="55"/>
      <c r="HI163" s="55"/>
      <c r="HJ163" s="54"/>
      <c r="HK163" s="54"/>
      <c r="HL163" s="54"/>
      <c r="HM163" s="57"/>
      <c r="HN163" s="52" t="s">
        <v>9</v>
      </c>
      <c r="HO163" s="71" t="s">
        <v>32</v>
      </c>
      <c r="HP163" s="54"/>
      <c r="HQ163" s="55"/>
      <c r="HR163" s="55"/>
      <c r="HS163" s="55"/>
    </row>
    <row r="164" spans="4:252" x14ac:dyDescent="0.25">
      <c r="D164" s="129"/>
      <c r="E164" s="101"/>
      <c r="F164" s="138" t="s">
        <v>0</v>
      </c>
      <c r="G164" s="139" t="s" vm="4">
        <v>22</v>
      </c>
      <c r="H164" s="140"/>
      <c r="I164" s="141"/>
      <c r="J164" s="103"/>
      <c r="K164" s="126"/>
      <c r="L164" s="126"/>
      <c r="M164" s="126"/>
      <c r="N164" s="110"/>
      <c r="O164" s="138" t="s">
        <v>0</v>
      </c>
      <c r="P164" s="152" t="s">
        <v>5</v>
      </c>
      <c r="Q164" s="140"/>
      <c r="R164" s="141"/>
      <c r="S164" s="112"/>
      <c r="T164" s="126"/>
      <c r="U164" s="126"/>
      <c r="V164" s="126"/>
      <c r="W164" s="119"/>
      <c r="X164" s="138" t="s">
        <v>0</v>
      </c>
      <c r="Y164" s="166" t="s">
        <v>32</v>
      </c>
      <c r="Z164" s="140"/>
      <c r="AA164" s="141"/>
      <c r="AB164" s="121"/>
      <c r="AC164" s="132"/>
      <c r="AN164" s="57"/>
      <c r="AO164" s="57"/>
      <c r="AP164" s="52" t="s">
        <v>0</v>
      </c>
      <c r="AQ164" s="53" t="s" vm="4">
        <v>22</v>
      </c>
      <c r="AR164" s="54"/>
      <c r="AS164" s="55"/>
      <c r="AT164" s="55"/>
      <c r="AU164" s="54"/>
      <c r="AV164" s="54"/>
      <c r="AW164" s="54"/>
      <c r="AX164" s="57"/>
      <c r="AY164" s="52" t="s">
        <v>0</v>
      </c>
      <c r="AZ164" s="65" t="s">
        <v>5</v>
      </c>
      <c r="BA164" s="54"/>
      <c r="BB164" s="55"/>
      <c r="BC164" s="55"/>
      <c r="BD164" s="54"/>
      <c r="BE164" s="54"/>
      <c r="BF164" s="54"/>
      <c r="BG164" s="57"/>
      <c r="BH164" s="52" t="s">
        <v>0</v>
      </c>
      <c r="BI164" s="71" t="s">
        <v>32</v>
      </c>
      <c r="BJ164" s="54"/>
      <c r="BK164" s="55"/>
      <c r="BL164" s="55"/>
      <c r="BM164" s="55"/>
      <c r="CG164" s="129"/>
      <c r="CH164" s="101"/>
      <c r="CI164" s="138" t="s">
        <v>0</v>
      </c>
      <c r="CJ164" s="139" t="s" vm="4">
        <v>22</v>
      </c>
      <c r="CK164" s="140"/>
      <c r="CL164" s="141"/>
      <c r="CM164" s="103"/>
      <c r="CN164" s="126"/>
      <c r="CO164" s="126"/>
      <c r="CP164" s="126"/>
      <c r="CQ164" s="110"/>
      <c r="CR164" s="138" t="s">
        <v>0</v>
      </c>
      <c r="CS164" s="152" t="s" vm="7">
        <v>4</v>
      </c>
      <c r="CT164" s="140"/>
      <c r="CU164" s="141"/>
      <c r="CV164" s="112"/>
      <c r="CW164" s="126"/>
      <c r="CX164" s="126"/>
      <c r="CY164" s="126"/>
      <c r="CZ164" s="119"/>
      <c r="DA164" s="138" t="s">
        <v>0</v>
      </c>
      <c r="DB164" s="166" t="s">
        <v>32</v>
      </c>
      <c r="DC164" s="140"/>
      <c r="DD164" s="141"/>
      <c r="DE164" s="121"/>
      <c r="DF164" s="132"/>
      <c r="DQ164" s="57"/>
      <c r="DR164" s="57"/>
      <c r="DS164" s="52" t="s">
        <v>0</v>
      </c>
      <c r="DT164" s="53" t="s" vm="4">
        <v>22</v>
      </c>
      <c r="DU164" s="54"/>
      <c r="DV164" s="55"/>
      <c r="DW164" s="55"/>
      <c r="DX164" s="54"/>
      <c r="DY164" s="54"/>
      <c r="DZ164" s="54"/>
      <c r="EA164" s="57"/>
      <c r="EB164" s="52" t="s">
        <v>0</v>
      </c>
      <c r="EC164" s="65" t="s" vm="7">
        <v>4</v>
      </c>
      <c r="ED164" s="54"/>
      <c r="EE164" s="55"/>
      <c r="EF164" s="55"/>
      <c r="EG164" s="54"/>
      <c r="EH164" s="54"/>
      <c r="EI164" s="54"/>
      <c r="EJ164" s="57"/>
      <c r="EK164" s="52" t="s">
        <v>0</v>
      </c>
      <c r="EL164" s="71" t="s">
        <v>32</v>
      </c>
      <c r="EM164" s="54"/>
      <c r="EN164" s="55"/>
      <c r="EO164" s="55"/>
      <c r="EP164" s="55"/>
      <c r="FJ164" s="129"/>
      <c r="FK164" s="101"/>
      <c r="FL164" s="138" t="s">
        <v>0</v>
      </c>
      <c r="FM164" s="139" t="s" vm="7">
        <v>4</v>
      </c>
      <c r="FN164" s="140"/>
      <c r="FO164" s="141"/>
      <c r="FP164" s="103"/>
      <c r="FQ164" s="126"/>
      <c r="FR164" s="126"/>
      <c r="FS164" s="126"/>
      <c r="FT164" s="110"/>
      <c r="FU164" s="138" t="s">
        <v>0</v>
      </c>
      <c r="FV164" s="152" t="s">
        <v>5</v>
      </c>
      <c r="FW164" s="140"/>
      <c r="FX164" s="141"/>
      <c r="FY164" s="112"/>
      <c r="FZ164" s="126"/>
      <c r="GA164" s="126"/>
      <c r="GB164" s="126"/>
      <c r="GC164" s="119"/>
      <c r="GD164" s="138" t="s">
        <v>0</v>
      </c>
      <c r="GE164" s="166" t="s">
        <v>32</v>
      </c>
      <c r="GF164" s="140"/>
      <c r="GG164" s="141"/>
      <c r="GH164" s="121"/>
      <c r="GI164" s="132"/>
      <c r="GT164" s="57"/>
      <c r="GU164" s="57"/>
      <c r="GV164" s="52" t="s">
        <v>0</v>
      </c>
      <c r="GW164" s="65" t="s" vm="4">
        <v>22</v>
      </c>
      <c r="GX164" s="54"/>
      <c r="GY164" s="55"/>
      <c r="GZ164" s="55"/>
      <c r="HA164" s="54"/>
      <c r="HB164" s="54"/>
      <c r="HC164" s="54"/>
      <c r="HD164" s="57"/>
      <c r="HE164" s="52" t="s">
        <v>0</v>
      </c>
      <c r="HF164" s="65" t="s" vm="7">
        <v>4</v>
      </c>
      <c r="HG164" s="54"/>
      <c r="HH164" s="55"/>
      <c r="HI164" s="55"/>
      <c r="HJ164" s="54"/>
      <c r="HK164" s="54"/>
      <c r="HL164" s="54"/>
      <c r="HM164" s="57"/>
      <c r="HN164" s="52" t="s">
        <v>0</v>
      </c>
      <c r="HO164" s="71" t="s">
        <v>32</v>
      </c>
      <c r="HP164" s="54"/>
      <c r="HQ164" s="55"/>
      <c r="HR164" s="55"/>
      <c r="HS164" s="55"/>
    </row>
    <row r="165" spans="4:252" x14ac:dyDescent="0.25">
      <c r="D165" s="129"/>
      <c r="E165" s="101"/>
      <c r="F165" s="142" t="s">
        <v>1</v>
      </c>
      <c r="G165" s="153" t="s" vm="5">
        <v>22</v>
      </c>
      <c r="H165" s="140"/>
      <c r="I165" s="141"/>
      <c r="J165" s="103"/>
      <c r="K165" s="126"/>
      <c r="L165" s="126"/>
      <c r="M165" s="126"/>
      <c r="N165" s="110"/>
      <c r="O165" s="142" t="s">
        <v>1</v>
      </c>
      <c r="P165" s="152" t="s">
        <v>5</v>
      </c>
      <c r="Q165" s="140"/>
      <c r="R165" s="141"/>
      <c r="S165" s="112"/>
      <c r="T165" s="126"/>
      <c r="U165" s="126"/>
      <c r="V165" s="126"/>
      <c r="W165" s="119"/>
      <c r="X165" s="142" t="s">
        <v>1</v>
      </c>
      <c r="Y165" s="166" t="s">
        <v>32</v>
      </c>
      <c r="Z165" s="140"/>
      <c r="AA165" s="141"/>
      <c r="AB165" s="121"/>
      <c r="AC165" s="132"/>
      <c r="AG165" t="s">
        <v>71</v>
      </c>
      <c r="AH165" s="7">
        <f>AH166-AH169</f>
        <v>0</v>
      </c>
      <c r="AI165" s="1">
        <f>AI166-AI169</f>
        <v>0</v>
      </c>
      <c r="AJ165" s="1">
        <f>AJ166-AJ169</f>
        <v>0</v>
      </c>
      <c r="AN165" s="57"/>
      <c r="AO165" s="57"/>
      <c r="AP165" s="56" t="s">
        <v>1</v>
      </c>
      <c r="AQ165" s="26" t="s" vm="5">
        <v>22</v>
      </c>
      <c r="AR165" s="54"/>
      <c r="AS165" s="55"/>
      <c r="AT165" s="55"/>
      <c r="AU165" s="54"/>
      <c r="AV165" s="54"/>
      <c r="AW165" s="54"/>
      <c r="AX165" s="57"/>
      <c r="AY165" s="56" t="s">
        <v>1</v>
      </c>
      <c r="AZ165" s="65" t="s">
        <v>5</v>
      </c>
      <c r="BA165" s="54"/>
      <c r="BB165" s="55"/>
      <c r="BC165" s="55"/>
      <c r="BD165" s="54"/>
      <c r="BE165" s="54"/>
      <c r="BF165" s="54"/>
      <c r="BG165" s="57"/>
      <c r="BH165" s="56" t="s">
        <v>1</v>
      </c>
      <c r="BI165" s="71" t="s">
        <v>32</v>
      </c>
      <c r="BJ165" s="54"/>
      <c r="BK165" s="55"/>
      <c r="BL165" s="55"/>
      <c r="BM165" s="55"/>
      <c r="BQ165" t="s">
        <v>71</v>
      </c>
      <c r="BR165" s="7">
        <f>BR166-BR169</f>
        <v>496.76190476190277</v>
      </c>
      <c r="BS165" s="1">
        <f>BS166-BS169</f>
        <v>10384.833333333328</v>
      </c>
      <c r="BT165" s="1">
        <f>BT166-BT169</f>
        <v>1036.8333333333333</v>
      </c>
      <c r="CG165" s="129"/>
      <c r="CH165" s="101"/>
      <c r="CI165" s="142" t="s">
        <v>1</v>
      </c>
      <c r="CJ165" s="153" t="s" vm="5">
        <v>22</v>
      </c>
      <c r="CK165" s="140"/>
      <c r="CL165" s="141"/>
      <c r="CM165" s="103"/>
      <c r="CN165" s="126"/>
      <c r="CO165" s="126"/>
      <c r="CP165" s="126"/>
      <c r="CQ165" s="110"/>
      <c r="CR165" s="142" t="s">
        <v>1</v>
      </c>
      <c r="CS165" s="152" t="s" vm="8">
        <v>4</v>
      </c>
      <c r="CT165" s="140"/>
      <c r="CU165" s="141"/>
      <c r="CV165" s="112"/>
      <c r="CW165" s="126"/>
      <c r="CX165" s="126"/>
      <c r="CY165" s="126"/>
      <c r="CZ165" s="119"/>
      <c r="DA165" s="142" t="s">
        <v>1</v>
      </c>
      <c r="DB165" s="166" t="s">
        <v>32</v>
      </c>
      <c r="DC165" s="140"/>
      <c r="DD165" s="141"/>
      <c r="DE165" s="121"/>
      <c r="DF165" s="132"/>
      <c r="DJ165" t="s">
        <v>71</v>
      </c>
      <c r="DK165" s="7">
        <f>DK166-DK169</f>
        <v>567.33333333333394</v>
      </c>
      <c r="DL165" s="1">
        <f>DL166-DL169</f>
        <v>12374.166666666672</v>
      </c>
      <c r="DM165" s="1">
        <f>DM166-DM169</f>
        <v>670.33333333333337</v>
      </c>
      <c r="DQ165" s="57"/>
      <c r="DR165" s="57"/>
      <c r="DS165" s="56" t="s">
        <v>1</v>
      </c>
      <c r="DT165" s="26" t="s" vm="5">
        <v>22</v>
      </c>
      <c r="DU165" s="54"/>
      <c r="DV165" s="55"/>
      <c r="DW165" s="55"/>
      <c r="DX165" s="54"/>
      <c r="DY165" s="54"/>
      <c r="DZ165" s="54"/>
      <c r="EA165" s="57"/>
      <c r="EB165" s="56" t="s">
        <v>1</v>
      </c>
      <c r="EC165" s="65" t="s" vm="8">
        <v>4</v>
      </c>
      <c r="ED165" s="54"/>
      <c r="EE165" s="55"/>
      <c r="EF165" s="55"/>
      <c r="EG165" s="54"/>
      <c r="EH165" s="54"/>
      <c r="EI165" s="54"/>
      <c r="EJ165" s="57"/>
      <c r="EK165" s="56" t="s">
        <v>1</v>
      </c>
      <c r="EL165" s="71" t="s">
        <v>32</v>
      </c>
      <c r="EM165" s="54"/>
      <c r="EN165" s="55"/>
      <c r="EO165" s="55"/>
      <c r="EP165" s="55"/>
      <c r="ET165" t="s">
        <v>71</v>
      </c>
      <c r="EU165" s="7">
        <f>EU166-EU169</f>
        <v>73.428571428572468</v>
      </c>
      <c r="EV165" s="1">
        <f>EV166-EV169</f>
        <v>10384.833333333328</v>
      </c>
      <c r="EW165" s="1">
        <f>EW166-EW169</f>
        <v>1036.8333333333333</v>
      </c>
      <c r="FJ165" s="129"/>
      <c r="FK165" s="101"/>
      <c r="FL165" s="142" t="s">
        <v>1</v>
      </c>
      <c r="FM165" s="153" t="s" vm="8">
        <v>4</v>
      </c>
      <c r="FN165" s="140"/>
      <c r="FO165" s="141"/>
      <c r="FP165" s="103"/>
      <c r="FQ165" s="126"/>
      <c r="FR165" s="126"/>
      <c r="FS165" s="126"/>
      <c r="FT165" s="110"/>
      <c r="FU165" s="142" t="s">
        <v>1</v>
      </c>
      <c r="FV165" s="152" t="s">
        <v>5</v>
      </c>
      <c r="FW165" s="140"/>
      <c r="FX165" s="141"/>
      <c r="FY165" s="112"/>
      <c r="FZ165" s="126"/>
      <c r="GA165" s="126"/>
      <c r="GB165" s="126"/>
      <c r="GC165" s="119"/>
      <c r="GD165" s="142" t="s">
        <v>1</v>
      </c>
      <c r="GE165" s="166" t="s">
        <v>32</v>
      </c>
      <c r="GF165" s="140"/>
      <c r="GG165" s="141"/>
      <c r="GH165" s="121"/>
      <c r="GI165" s="132"/>
      <c r="GM165" t="s">
        <v>71</v>
      </c>
      <c r="GN165" s="7">
        <f>GN166-GN169</f>
        <v>0</v>
      </c>
      <c r="GO165" s="1">
        <f>GO166-GO169</f>
        <v>0</v>
      </c>
      <c r="GP165" s="1">
        <f>GP166-GP169</f>
        <v>0</v>
      </c>
      <c r="GT165" s="57"/>
      <c r="GU165" s="57"/>
      <c r="GV165" s="56" t="s">
        <v>1</v>
      </c>
      <c r="GW165" s="65" t="s" vm="5">
        <v>22</v>
      </c>
      <c r="GX165" s="54"/>
      <c r="GY165" s="55"/>
      <c r="GZ165" s="55"/>
      <c r="HA165" s="54"/>
      <c r="HB165" s="54"/>
      <c r="HC165" s="54"/>
      <c r="HD165" s="57"/>
      <c r="HE165" s="56" t="s">
        <v>1</v>
      </c>
      <c r="HF165" s="65" t="s" vm="8">
        <v>4</v>
      </c>
      <c r="HG165" s="54"/>
      <c r="HH165" s="55"/>
      <c r="HI165" s="55"/>
      <c r="HJ165" s="54"/>
      <c r="HK165" s="54"/>
      <c r="HL165" s="54"/>
      <c r="HM165" s="57"/>
      <c r="HN165" s="56" t="s">
        <v>1</v>
      </c>
      <c r="HO165" s="71" t="s">
        <v>32</v>
      </c>
      <c r="HP165" s="54"/>
      <c r="HQ165" s="55"/>
      <c r="HR165" s="55"/>
      <c r="HS165" s="55"/>
      <c r="HW165" t="s">
        <v>71</v>
      </c>
      <c r="HX165" s="7">
        <f>HX166-HX169</f>
        <v>972.88888888888869</v>
      </c>
      <c r="HY165" s="1">
        <f>HY166-HY169</f>
        <v>10384.833333333328</v>
      </c>
      <c r="HZ165" s="1">
        <f>HZ166-HZ169</f>
        <v>1036.8333333333333</v>
      </c>
    </row>
    <row r="166" spans="4:252" x14ac:dyDescent="0.25">
      <c r="D166" s="129"/>
      <c r="E166" s="101"/>
      <c r="F166" s="144"/>
      <c r="G166" s="140"/>
      <c r="H166" s="140"/>
      <c r="I166" s="141"/>
      <c r="J166" s="103"/>
      <c r="K166" s="126"/>
      <c r="L166" s="126"/>
      <c r="M166" s="126"/>
      <c r="N166" s="110"/>
      <c r="O166" s="144"/>
      <c r="P166" s="140"/>
      <c r="Q166" s="140"/>
      <c r="R166" s="141"/>
      <c r="S166" s="112"/>
      <c r="T166" s="126"/>
      <c r="U166" s="126"/>
      <c r="V166" s="126"/>
      <c r="W166" s="119"/>
      <c r="X166" s="144"/>
      <c r="Y166" s="140"/>
      <c r="Z166" s="140"/>
      <c r="AA166" s="141"/>
      <c r="AB166" s="121"/>
      <c r="AC166" s="132"/>
      <c r="AG166" t="s">
        <v>50</v>
      </c>
      <c r="AH166" s="7">
        <f>MAX(G168,P168)</f>
        <v>11261.833333333334</v>
      </c>
      <c r="AI166" s="1">
        <f>MAX(H168,Q168)</f>
        <v>68187.833333333328</v>
      </c>
      <c r="AJ166" s="1">
        <f>MAX(I168,R168)</f>
        <v>760.33333333333337</v>
      </c>
      <c r="AN166" s="57"/>
      <c r="AO166" s="57"/>
      <c r="AP166" s="57"/>
      <c r="AQ166" s="54"/>
      <c r="AR166" s="54"/>
      <c r="AS166" s="55"/>
      <c r="AT166" s="55"/>
      <c r="AU166" s="54"/>
      <c r="AV166" s="54"/>
      <c r="AW166" s="54"/>
      <c r="AX166" s="57"/>
      <c r="AY166" s="57"/>
      <c r="AZ166" s="54"/>
      <c r="BA166" s="54"/>
      <c r="BB166" s="55"/>
      <c r="BC166" s="55"/>
      <c r="BD166" s="54"/>
      <c r="BE166" s="54"/>
      <c r="BF166" s="54"/>
      <c r="BG166" s="57"/>
      <c r="BH166" s="57"/>
      <c r="BI166" s="54"/>
      <c r="BJ166" s="54"/>
      <c r="BK166" s="55"/>
      <c r="BL166" s="55"/>
      <c r="BM166" s="55"/>
      <c r="BQ166" t="s">
        <v>50</v>
      </c>
      <c r="BR166" s="7">
        <f>MAX(AQ168,AZ168)</f>
        <v>11758.595238095237</v>
      </c>
      <c r="BS166" s="1">
        <f>MAX(AR168,BA168)</f>
        <v>80562</v>
      </c>
      <c r="BT166" s="1">
        <f>MAX(AS168,BB168)</f>
        <v>1126.8333333333333</v>
      </c>
      <c r="CA166" s="7"/>
      <c r="CB166" s="1"/>
      <c r="CC166" s="1"/>
      <c r="CG166" s="129"/>
      <c r="CH166" s="101"/>
      <c r="CI166" s="144"/>
      <c r="CJ166" s="140"/>
      <c r="CK166" s="140"/>
      <c r="CL166" s="141"/>
      <c r="CM166" s="103"/>
      <c r="CN166" s="126"/>
      <c r="CO166" s="126"/>
      <c r="CP166" s="126"/>
      <c r="CQ166" s="110"/>
      <c r="CR166" s="144"/>
      <c r="CS166" s="140"/>
      <c r="CT166" s="140"/>
      <c r="CU166" s="141"/>
      <c r="CV166" s="112"/>
      <c r="CW166" s="126"/>
      <c r="CX166" s="126"/>
      <c r="CY166" s="126"/>
      <c r="CZ166" s="119"/>
      <c r="DA166" s="144"/>
      <c r="DB166" s="140"/>
      <c r="DC166" s="140"/>
      <c r="DD166" s="141"/>
      <c r="DE166" s="121"/>
      <c r="DF166" s="132"/>
      <c r="DJ166" t="s">
        <v>50</v>
      </c>
      <c r="DK166" s="7">
        <f>MAX(CJ168,CS168)</f>
        <v>11261.833333333334</v>
      </c>
      <c r="DL166" s="1">
        <f>MAX(CK168,CT168)</f>
        <v>80562</v>
      </c>
      <c r="DM166" s="1">
        <f>MAX(CL168,CU168)</f>
        <v>760.33333333333337</v>
      </c>
      <c r="DQ166" s="57"/>
      <c r="DR166" s="57"/>
      <c r="DS166" s="57"/>
      <c r="DT166" s="54"/>
      <c r="DU166" s="54"/>
      <c r="DV166" s="55"/>
      <c r="DW166" s="55"/>
      <c r="DX166" s="54"/>
      <c r="DY166" s="54"/>
      <c r="DZ166" s="54"/>
      <c r="EA166" s="57"/>
      <c r="EB166" s="57"/>
      <c r="EC166" s="54"/>
      <c r="ED166" s="54"/>
      <c r="EE166" s="55"/>
      <c r="EF166" s="55"/>
      <c r="EG166" s="54"/>
      <c r="EH166" s="54"/>
      <c r="EI166" s="54"/>
      <c r="EJ166" s="57"/>
      <c r="EK166" s="57"/>
      <c r="EL166" s="54"/>
      <c r="EM166" s="54"/>
      <c r="EN166" s="55"/>
      <c r="EO166" s="55"/>
      <c r="EP166" s="55"/>
      <c r="ET166" t="s">
        <v>50</v>
      </c>
      <c r="EU166" s="7">
        <f>MAX(DT168,EC168)</f>
        <v>11566</v>
      </c>
      <c r="EV166" s="1">
        <f>MAX(DU168,ED168)</f>
        <v>80562</v>
      </c>
      <c r="EW166" s="1">
        <f>MAX(DV168,EE168)</f>
        <v>1126.8333333333333</v>
      </c>
      <c r="FD166" s="7"/>
      <c r="FE166" s="1"/>
      <c r="FF166" s="1"/>
      <c r="FJ166" s="129"/>
      <c r="FK166" s="101"/>
      <c r="FL166" s="144"/>
      <c r="FM166" s="140"/>
      <c r="FN166" s="140"/>
      <c r="FO166" s="141"/>
      <c r="FP166" s="103"/>
      <c r="FQ166" s="126"/>
      <c r="FR166" s="126"/>
      <c r="FS166" s="126"/>
      <c r="FT166" s="110"/>
      <c r="FU166" s="144"/>
      <c r="FV166" s="140"/>
      <c r="FW166" s="140"/>
      <c r="FX166" s="141"/>
      <c r="FY166" s="112"/>
      <c r="FZ166" s="126"/>
      <c r="GA166" s="126"/>
      <c r="GB166" s="126"/>
      <c r="GC166" s="119"/>
      <c r="GD166" s="144"/>
      <c r="GE166" s="140"/>
      <c r="GF166" s="140"/>
      <c r="GG166" s="141"/>
      <c r="GH166" s="121"/>
      <c r="GI166" s="132"/>
      <c r="GM166" t="s">
        <v>50</v>
      </c>
      <c r="GN166" s="7">
        <f>MAX(FM168,FV168)</f>
        <v>10694.5</v>
      </c>
      <c r="GO166" s="1">
        <f>MAX(FN168,FW168)</f>
        <v>80562</v>
      </c>
      <c r="GP166" s="1">
        <f>MAX(FO168,FX168)</f>
        <v>90</v>
      </c>
      <c r="GT166" s="57"/>
      <c r="GU166" s="57"/>
      <c r="GV166" s="57"/>
      <c r="GW166" s="54"/>
      <c r="GX166" s="54"/>
      <c r="GY166" s="55"/>
      <c r="GZ166" s="55"/>
      <c r="HA166" s="54"/>
      <c r="HB166" s="54"/>
      <c r="HC166" s="54"/>
      <c r="HD166" s="57"/>
      <c r="HE166" s="57"/>
      <c r="HF166" s="54"/>
      <c r="HG166" s="54"/>
      <c r="HH166" s="55"/>
      <c r="HI166" s="55"/>
      <c r="HJ166" s="54"/>
      <c r="HK166" s="54"/>
      <c r="HL166" s="54"/>
      <c r="HM166" s="57"/>
      <c r="HN166" s="57"/>
      <c r="HO166" s="54"/>
      <c r="HP166" s="54"/>
      <c r="HQ166" s="55"/>
      <c r="HR166" s="55"/>
      <c r="HS166" s="55"/>
      <c r="HW166" t="s">
        <v>50</v>
      </c>
      <c r="HX166" s="7">
        <f>MAX(GW168,HF168)</f>
        <v>11667.388888888889</v>
      </c>
      <c r="HY166" s="1">
        <f>MAX(GX168,HG168)</f>
        <v>80562</v>
      </c>
      <c r="HZ166" s="1">
        <f>MAX(GY168,HH168)</f>
        <v>1126.8333333333333</v>
      </c>
      <c r="IG166" s="7"/>
      <c r="IH166" s="1"/>
      <c r="II166" s="1"/>
      <c r="IP166" s="7"/>
      <c r="IQ166" s="1"/>
      <c r="IR166" s="1"/>
    </row>
    <row r="167" spans="4:252" x14ac:dyDescent="0.25">
      <c r="D167" s="129"/>
      <c r="E167" s="101"/>
      <c r="F167" s="145"/>
      <c r="G167" s="146" t="s">
        <v>6</v>
      </c>
      <c r="H167" s="146" t="s">
        <v>7</v>
      </c>
      <c r="I167" s="147" t="s">
        <v>2</v>
      </c>
      <c r="J167" s="103"/>
      <c r="K167" s="126"/>
      <c r="L167" s="126"/>
      <c r="M167" s="126"/>
      <c r="N167" s="110"/>
      <c r="O167" s="145"/>
      <c r="P167" s="146" t="s">
        <v>6</v>
      </c>
      <c r="Q167" s="146" t="s">
        <v>7</v>
      </c>
      <c r="R167" s="147" t="s">
        <v>2</v>
      </c>
      <c r="S167" s="112"/>
      <c r="T167" s="126"/>
      <c r="U167" s="126"/>
      <c r="V167" s="126"/>
      <c r="W167" s="119"/>
      <c r="X167" s="145"/>
      <c r="Y167" s="146" t="s">
        <v>6</v>
      </c>
      <c r="Z167" s="146" t="s">
        <v>7</v>
      </c>
      <c r="AA167" s="147" t="s">
        <v>2</v>
      </c>
      <c r="AB167" s="121"/>
      <c r="AC167" s="132"/>
      <c r="AG167" t="s">
        <v>70</v>
      </c>
      <c r="AH167" s="7">
        <f>MEDIAN(G168,P168)</f>
        <v>11261.833333333334</v>
      </c>
      <c r="AI167" s="1">
        <f>MEDIAN(H168,Q168)</f>
        <v>68187.833333333328</v>
      </c>
      <c r="AJ167" s="1">
        <f>MEDIAN(I168,R168)</f>
        <v>760.33333333333337</v>
      </c>
      <c r="AN167" s="57"/>
      <c r="AO167" s="57"/>
      <c r="AP167" s="58"/>
      <c r="AQ167" s="5" t="s">
        <v>6</v>
      </c>
      <c r="AR167" s="5" t="s">
        <v>7</v>
      </c>
      <c r="AS167" s="59" t="s">
        <v>2</v>
      </c>
      <c r="AT167" s="55"/>
      <c r="AU167" s="54"/>
      <c r="AV167" s="54"/>
      <c r="AW167" s="54"/>
      <c r="AX167" s="57"/>
      <c r="AY167" s="58"/>
      <c r="AZ167" s="5" t="s">
        <v>6</v>
      </c>
      <c r="BA167" s="5" t="s">
        <v>7</v>
      </c>
      <c r="BB167" s="59" t="s">
        <v>2</v>
      </c>
      <c r="BC167" s="55"/>
      <c r="BD167" s="54"/>
      <c r="BE167" s="54"/>
      <c r="BF167" s="54"/>
      <c r="BG167" s="57"/>
      <c r="BH167" s="58"/>
      <c r="BI167" s="5" t="s">
        <v>6</v>
      </c>
      <c r="BJ167" s="5" t="s">
        <v>7</v>
      </c>
      <c r="BK167" s="59" t="s">
        <v>2</v>
      </c>
      <c r="BL167" s="55"/>
      <c r="BM167" s="55"/>
      <c r="BQ167" t="s">
        <v>70</v>
      </c>
      <c r="BR167" s="7">
        <f>MEDIAN(AQ168,AZ168)</f>
        <v>11510.214285714286</v>
      </c>
      <c r="BS167" s="1">
        <f>MEDIAN(AR168,BA168)</f>
        <v>75369.583333333343</v>
      </c>
      <c r="BT167" s="1">
        <f>MEDIAN(AS168,BB168)</f>
        <v>608.41666666666663</v>
      </c>
      <c r="CA167" s="7"/>
      <c r="CB167" s="1"/>
      <c r="CC167" s="1"/>
      <c r="CG167" s="129"/>
      <c r="CH167" s="101"/>
      <c r="CI167" s="145"/>
      <c r="CJ167" s="146" t="s">
        <v>6</v>
      </c>
      <c r="CK167" s="146" t="s">
        <v>7</v>
      </c>
      <c r="CL167" s="147" t="s">
        <v>2</v>
      </c>
      <c r="CM167" s="103"/>
      <c r="CN167" s="126"/>
      <c r="CO167" s="126"/>
      <c r="CP167" s="126"/>
      <c r="CQ167" s="110"/>
      <c r="CR167" s="145"/>
      <c r="CS167" s="146" t="s">
        <v>6</v>
      </c>
      <c r="CT167" s="146" t="s">
        <v>7</v>
      </c>
      <c r="CU167" s="147" t="s">
        <v>2</v>
      </c>
      <c r="CV167" s="112"/>
      <c r="CW167" s="126"/>
      <c r="CX167" s="126"/>
      <c r="CY167" s="126"/>
      <c r="CZ167" s="119"/>
      <c r="DA167" s="145"/>
      <c r="DB167" s="146" t="s">
        <v>6</v>
      </c>
      <c r="DC167" s="146" t="s">
        <v>7</v>
      </c>
      <c r="DD167" s="147" t="s">
        <v>2</v>
      </c>
      <c r="DE167" s="121"/>
      <c r="DF167" s="132"/>
      <c r="DJ167" t="s">
        <v>70</v>
      </c>
      <c r="DK167" s="7">
        <f>MEDIAN(CJ168,CS168)</f>
        <v>10978.166666666668</v>
      </c>
      <c r="DL167" s="1">
        <f>MEDIAN(CK168,CT168)</f>
        <v>74374.916666666657</v>
      </c>
      <c r="DM167" s="1">
        <f>MEDIAN(CL168,CU168)</f>
        <v>425.16666666666669</v>
      </c>
      <c r="DQ167" s="57"/>
      <c r="DR167" s="57"/>
      <c r="DS167" s="58"/>
      <c r="DT167" s="5" t="s">
        <v>6</v>
      </c>
      <c r="DU167" s="5" t="s">
        <v>7</v>
      </c>
      <c r="DV167" s="59" t="s">
        <v>2</v>
      </c>
      <c r="DW167" s="55"/>
      <c r="DX167" s="54"/>
      <c r="DY167" s="54"/>
      <c r="DZ167" s="54"/>
      <c r="EA167" s="57"/>
      <c r="EB167" s="58"/>
      <c r="EC167" s="5" t="s">
        <v>6</v>
      </c>
      <c r="ED167" s="5" t="s">
        <v>7</v>
      </c>
      <c r="EE167" s="59" t="s">
        <v>2</v>
      </c>
      <c r="EF167" s="55"/>
      <c r="EG167" s="54"/>
      <c r="EH167" s="54"/>
      <c r="EI167" s="54"/>
      <c r="EJ167" s="57"/>
      <c r="EK167" s="58"/>
      <c r="EL167" s="5" t="s">
        <v>6</v>
      </c>
      <c r="EM167" s="5" t="s">
        <v>7</v>
      </c>
      <c r="EN167" s="59" t="s">
        <v>2</v>
      </c>
      <c r="EO167" s="55"/>
      <c r="EP167" s="55"/>
      <c r="ET167" t="s">
        <v>70</v>
      </c>
      <c r="EU167" s="7">
        <f>MEDIAN(DT168,EC168)</f>
        <v>11529.285714285714</v>
      </c>
      <c r="EV167" s="1">
        <f>MEDIAN(DU168,ED168)</f>
        <v>75369.583333333343</v>
      </c>
      <c r="EW167" s="1">
        <f>MEDIAN(DV168,EE168)</f>
        <v>608.41666666666663</v>
      </c>
      <c r="FD167" s="7"/>
      <c r="FE167" s="1"/>
      <c r="FF167" s="1"/>
      <c r="FJ167" s="129"/>
      <c r="FK167" s="101"/>
      <c r="FL167" s="145"/>
      <c r="FM167" s="146" t="s">
        <v>6</v>
      </c>
      <c r="FN167" s="146" t="s">
        <v>7</v>
      </c>
      <c r="FO167" s="147" t="s">
        <v>2</v>
      </c>
      <c r="FP167" s="103"/>
      <c r="FQ167" s="126"/>
      <c r="FR167" s="126"/>
      <c r="FS167" s="126"/>
      <c r="FT167" s="110"/>
      <c r="FU167" s="145"/>
      <c r="FV167" s="146" t="s">
        <v>6</v>
      </c>
      <c r="FW167" s="146" t="s">
        <v>7</v>
      </c>
      <c r="FX167" s="147" t="s">
        <v>2</v>
      </c>
      <c r="FY167" s="112"/>
      <c r="FZ167" s="126"/>
      <c r="GA167" s="126"/>
      <c r="GB167" s="126"/>
      <c r="GC167" s="119"/>
      <c r="GD167" s="145"/>
      <c r="GE167" s="146" t="s">
        <v>6</v>
      </c>
      <c r="GF167" s="146" t="s">
        <v>7</v>
      </c>
      <c r="GG167" s="147" t="s">
        <v>2</v>
      </c>
      <c r="GH167" s="121"/>
      <c r="GI167" s="132"/>
      <c r="GM167" t="s">
        <v>70</v>
      </c>
      <c r="GN167" s="7">
        <f>MEDIAN(FM168,FV168)</f>
        <v>10694.5</v>
      </c>
      <c r="GO167" s="1">
        <f>MEDIAN(FN168,FW168)</f>
        <v>80562</v>
      </c>
      <c r="GP167" s="1">
        <f>MEDIAN(FO168,FX168)</f>
        <v>90</v>
      </c>
      <c r="GT167" s="57"/>
      <c r="GU167" s="57"/>
      <c r="GV167" s="58"/>
      <c r="GW167" s="5" t="s">
        <v>6</v>
      </c>
      <c r="GX167" s="5" t="s">
        <v>7</v>
      </c>
      <c r="GY167" s="59" t="s">
        <v>2</v>
      </c>
      <c r="GZ167" s="55"/>
      <c r="HA167" s="54"/>
      <c r="HB167" s="54"/>
      <c r="HC167" s="54"/>
      <c r="HD167" s="57"/>
      <c r="HE167" s="58"/>
      <c r="HF167" s="5" t="s">
        <v>6</v>
      </c>
      <c r="HG167" s="5" t="s">
        <v>7</v>
      </c>
      <c r="HH167" s="59" t="s">
        <v>2</v>
      </c>
      <c r="HI167" s="55"/>
      <c r="HJ167" s="54"/>
      <c r="HK167" s="54"/>
      <c r="HL167" s="54"/>
      <c r="HM167" s="57"/>
      <c r="HN167" s="58"/>
      <c r="HO167" s="5" t="s">
        <v>6</v>
      </c>
      <c r="HP167" s="5" t="s">
        <v>7</v>
      </c>
      <c r="HQ167" s="59" t="s">
        <v>2</v>
      </c>
      <c r="HR167" s="55"/>
      <c r="HS167" s="55"/>
      <c r="HW167" t="s">
        <v>70</v>
      </c>
      <c r="HX167" s="7">
        <f>MEDIAN(GW168,HF168)</f>
        <v>11180.944444444445</v>
      </c>
      <c r="HY167" s="1">
        <f>MEDIAN(GX168,HG168)</f>
        <v>75369.583333333343</v>
      </c>
      <c r="HZ167" s="1">
        <f>MEDIAN(GY168,HH168)</f>
        <v>608.41666666666663</v>
      </c>
      <c r="IG167" s="7"/>
      <c r="IH167" s="1"/>
      <c r="II167" s="1"/>
      <c r="IP167" s="7"/>
      <c r="IQ167" s="1"/>
      <c r="IR167" s="1"/>
    </row>
    <row r="168" spans="4:252" ht="15.75" thickBot="1" x14ac:dyDescent="0.3">
      <c r="D168" s="129"/>
      <c r="E168" s="101"/>
      <c r="F168" s="148" t="s">
        <v>8</v>
      </c>
      <c r="G168" s="149">
        <v>11261.833333333334</v>
      </c>
      <c r="H168" s="150">
        <v>68187.833333333328</v>
      </c>
      <c r="I168" s="151">
        <v>760.33333333333337</v>
      </c>
      <c r="J168" s="103"/>
      <c r="K168" s="126"/>
      <c r="L168" s="126"/>
      <c r="M168" s="126"/>
      <c r="N168" s="110"/>
      <c r="O168" s="157" t="s">
        <v>8</v>
      </c>
      <c r="P168" s="158" t="s">
        <v>84</v>
      </c>
      <c r="Q168" s="159" t="s">
        <v>85</v>
      </c>
      <c r="R168" s="160" t="s">
        <v>86</v>
      </c>
      <c r="S168" s="112"/>
      <c r="T168" s="126"/>
      <c r="U168" s="126"/>
      <c r="V168" s="126"/>
      <c r="W168" s="119"/>
      <c r="X168" s="167" t="s">
        <v>8</v>
      </c>
      <c r="Y168" s="168">
        <f>AVERAGE(G168,P168)</f>
        <v>11261.833333333334</v>
      </c>
      <c r="Z168" s="169">
        <f>AVERAGE(H168,Q168)</f>
        <v>68187.833333333328</v>
      </c>
      <c r="AA168" s="170">
        <f>AVERAGE(I168,R168)</f>
        <v>760.33333333333337</v>
      </c>
      <c r="AB168" s="121"/>
      <c r="AC168" s="132"/>
      <c r="AG168" t="s">
        <v>8</v>
      </c>
      <c r="AH168" s="7">
        <f>AVERAGE(G168,P168)</f>
        <v>11261.833333333334</v>
      </c>
      <c r="AI168" s="1">
        <f t="shared" ref="AI168" si="181">AVERAGE(H168,Q168)</f>
        <v>68187.833333333328</v>
      </c>
      <c r="AJ168" s="1">
        <f t="shared" ref="AJ168" si="182">AVERAGE(I168,R168)</f>
        <v>760.33333333333337</v>
      </c>
      <c r="AN168" s="57"/>
      <c r="AO168" s="57"/>
      <c r="AP168" s="60" t="s">
        <v>8</v>
      </c>
      <c r="AQ168" s="61">
        <f>AVERAGE(P142,P155,G168,P181)</f>
        <v>11261.833333333334</v>
      </c>
      <c r="AR168" s="62">
        <v>70177.166666666672</v>
      </c>
      <c r="AS168" s="63">
        <v>1126.8333333333333</v>
      </c>
      <c r="AT168" s="55"/>
      <c r="AU168" s="54"/>
      <c r="AV168" s="54"/>
      <c r="AW168" s="54"/>
      <c r="AX168" s="57"/>
      <c r="AY168" s="66" t="s">
        <v>8</v>
      </c>
      <c r="AZ168" s="67">
        <f>AVERAGE(G142,G155,P168,G181)</f>
        <v>11758.595238095237</v>
      </c>
      <c r="BA168" s="68">
        <v>80562</v>
      </c>
      <c r="BB168" s="69">
        <v>90</v>
      </c>
      <c r="BC168" s="55"/>
      <c r="BD168" s="54"/>
      <c r="BE168" s="54"/>
      <c r="BF168" s="54"/>
      <c r="BG168" s="57"/>
      <c r="BH168" s="72" t="s">
        <v>8</v>
      </c>
      <c r="BI168" s="73">
        <f>AVERAGE(AQ168,AZ168)</f>
        <v>11510.214285714286</v>
      </c>
      <c r="BJ168" s="74">
        <f>AVERAGE(AR168,BA168)</f>
        <v>75369.583333333343</v>
      </c>
      <c r="BK168" s="75">
        <f>AVERAGE(AS168,BB168)</f>
        <v>608.41666666666663</v>
      </c>
      <c r="BL168" s="55"/>
      <c r="BM168" s="55"/>
      <c r="BQ168" t="s">
        <v>8</v>
      </c>
      <c r="BR168" s="7">
        <f>AVERAGE(AQ168,AZ168)</f>
        <v>11510.214285714286</v>
      </c>
      <c r="BS168" s="1">
        <f t="shared" ref="BS168" si="183">AVERAGE(AR168,BA168)</f>
        <v>75369.583333333343</v>
      </c>
      <c r="BT168" s="1">
        <f t="shared" ref="BT168" si="184">AVERAGE(AS168,BB168)</f>
        <v>608.41666666666663</v>
      </c>
      <c r="CA168" s="7"/>
      <c r="CB168" s="1"/>
      <c r="CC168" s="1"/>
      <c r="CG168" s="129"/>
      <c r="CH168" s="101"/>
      <c r="CI168" s="148" t="s">
        <v>8</v>
      </c>
      <c r="CJ168" s="149">
        <v>11261.833333333334</v>
      </c>
      <c r="CK168" s="150">
        <v>68187.833333333328</v>
      </c>
      <c r="CL168" s="151">
        <v>760.33333333333337</v>
      </c>
      <c r="CM168" s="103"/>
      <c r="CN168" s="126"/>
      <c r="CO168" s="126"/>
      <c r="CP168" s="126"/>
      <c r="CQ168" s="110"/>
      <c r="CR168" s="157" t="s">
        <v>8</v>
      </c>
      <c r="CS168" s="158">
        <v>10694.5</v>
      </c>
      <c r="CT168" s="159">
        <v>80562</v>
      </c>
      <c r="CU168" s="160">
        <v>90</v>
      </c>
      <c r="CV168" s="112"/>
      <c r="CW168" s="126"/>
      <c r="CX168" s="126"/>
      <c r="CY168" s="126"/>
      <c r="CZ168" s="119"/>
      <c r="DA168" s="167" t="s">
        <v>8</v>
      </c>
      <c r="DB168" s="168">
        <f>AVERAGE(CJ168,CS168)</f>
        <v>10978.166666666668</v>
      </c>
      <c r="DC168" s="169">
        <f>AVERAGE(CK168,CT168)</f>
        <v>74374.916666666657</v>
      </c>
      <c r="DD168" s="170">
        <f>AVERAGE(CL168,CU168)</f>
        <v>425.16666666666669</v>
      </c>
      <c r="DE168" s="121"/>
      <c r="DF168" s="132"/>
      <c r="DJ168" t="s">
        <v>8</v>
      </c>
      <c r="DK168" s="7">
        <f>AVERAGE(CJ168,CS168)</f>
        <v>10978.166666666668</v>
      </c>
      <c r="DL168" s="1">
        <f t="shared" ref="DL168" si="185">AVERAGE(CK168,CT168)</f>
        <v>74374.916666666657</v>
      </c>
      <c r="DM168" s="1">
        <f t="shared" ref="DM168" si="186">AVERAGE(CL168,CU168)</f>
        <v>425.16666666666669</v>
      </c>
      <c r="DQ168" s="57"/>
      <c r="DR168" s="57"/>
      <c r="DS168" s="60" t="s">
        <v>8</v>
      </c>
      <c r="DT168" s="61">
        <f>AVERAGE(CS142,CS155,CJ168,CS181)</f>
        <v>11566</v>
      </c>
      <c r="DU168" s="62">
        <v>70177.166666666672</v>
      </c>
      <c r="DV168" s="63">
        <v>1126.8333333333333</v>
      </c>
      <c r="DW168" s="55"/>
      <c r="DX168" s="54"/>
      <c r="DY168" s="54"/>
      <c r="DZ168" s="54"/>
      <c r="EA168" s="57"/>
      <c r="EB168" s="66" t="s">
        <v>8</v>
      </c>
      <c r="EC168" s="67">
        <f>AVERAGE(CJ142,CJ155,CS168,CJ181)</f>
        <v>11492.571428571428</v>
      </c>
      <c r="ED168" s="68">
        <v>80562</v>
      </c>
      <c r="EE168" s="69">
        <v>90</v>
      </c>
      <c r="EF168" s="55"/>
      <c r="EG168" s="54"/>
      <c r="EH168" s="54"/>
      <c r="EI168" s="54"/>
      <c r="EJ168" s="57"/>
      <c r="EK168" s="72" t="s">
        <v>8</v>
      </c>
      <c r="EL168" s="73">
        <f>AVERAGE(DT168,EC168)</f>
        <v>11529.285714285714</v>
      </c>
      <c r="EM168" s="74">
        <f>AVERAGE(DU168,ED168)</f>
        <v>75369.583333333343</v>
      </c>
      <c r="EN168" s="75">
        <f>AVERAGE(DV168,EE168)</f>
        <v>608.41666666666663</v>
      </c>
      <c r="EO168" s="55"/>
      <c r="EP168" s="55"/>
      <c r="ET168" t="s">
        <v>8</v>
      </c>
      <c r="EU168" s="7">
        <f>AVERAGE(DT168,EC168)</f>
        <v>11529.285714285714</v>
      </c>
      <c r="EV168" s="1">
        <f t="shared" ref="EV168" si="187">AVERAGE(DU168,ED168)</f>
        <v>75369.583333333343</v>
      </c>
      <c r="EW168" s="1">
        <f t="shared" ref="EW168" si="188">AVERAGE(DV168,EE168)</f>
        <v>608.41666666666663</v>
      </c>
      <c r="FD168" s="7"/>
      <c r="FE168" s="1"/>
      <c r="FF168" s="1"/>
      <c r="FJ168" s="129"/>
      <c r="FK168" s="101"/>
      <c r="FL168" s="148" t="s">
        <v>8</v>
      </c>
      <c r="FM168" s="149">
        <v>10694.5</v>
      </c>
      <c r="FN168" s="150">
        <v>80562</v>
      </c>
      <c r="FO168" s="151">
        <v>90</v>
      </c>
      <c r="FP168" s="103"/>
      <c r="FQ168" s="126"/>
      <c r="FR168" s="126"/>
      <c r="FS168" s="126"/>
      <c r="FT168" s="110"/>
      <c r="FU168" s="157" t="s">
        <v>8</v>
      </c>
      <c r="FV168" s="158" t="s">
        <v>84</v>
      </c>
      <c r="FW168" s="159" t="s">
        <v>85</v>
      </c>
      <c r="FX168" s="160" t="s">
        <v>86</v>
      </c>
      <c r="FY168" s="112"/>
      <c r="FZ168" s="126"/>
      <c r="GA168" s="126"/>
      <c r="GB168" s="126"/>
      <c r="GC168" s="119"/>
      <c r="GD168" s="167" t="s">
        <v>8</v>
      </c>
      <c r="GE168" s="168">
        <f>AVERAGE(FM168,FV168)</f>
        <v>10694.5</v>
      </c>
      <c r="GF168" s="169">
        <f>AVERAGE(FN168,FW168)</f>
        <v>80562</v>
      </c>
      <c r="GG168" s="170">
        <f>AVERAGE(FO168,FX168)</f>
        <v>90</v>
      </c>
      <c r="GH168" s="121"/>
      <c r="GI168" s="132"/>
      <c r="GM168" t="s">
        <v>8</v>
      </c>
      <c r="GN168" s="7">
        <f>AVERAGE(FM168,FV168)</f>
        <v>10694.5</v>
      </c>
      <c r="GO168" s="1">
        <f t="shared" ref="GO168" si="189">AVERAGE(FN168,FW168)</f>
        <v>80562</v>
      </c>
      <c r="GP168" s="1">
        <f t="shared" ref="GP168" si="190">AVERAGE(FO168,FX168)</f>
        <v>90</v>
      </c>
      <c r="GT168" s="57"/>
      <c r="GU168" s="57"/>
      <c r="GV168" s="66" t="s">
        <v>8</v>
      </c>
      <c r="GW168" s="67">
        <f>AVERAGE(FV142,FV155,FM168,FV181)</f>
        <v>10694.5</v>
      </c>
      <c r="GX168" s="68">
        <v>70177.166666666672</v>
      </c>
      <c r="GY168" s="69">
        <v>1126.8333333333333</v>
      </c>
      <c r="GZ168" s="55"/>
      <c r="HA168" s="54"/>
      <c r="HB168" s="54"/>
      <c r="HC168" s="54"/>
      <c r="HD168" s="57"/>
      <c r="HE168" s="66" t="s">
        <v>8</v>
      </c>
      <c r="HF168" s="67">
        <f>AVERAGE(FM142,FM155,FV168,FM181)</f>
        <v>11667.388888888889</v>
      </c>
      <c r="HG168" s="68">
        <v>80562</v>
      </c>
      <c r="HH168" s="69">
        <v>90</v>
      </c>
      <c r="HI168" s="55"/>
      <c r="HJ168" s="54"/>
      <c r="HK168" s="54"/>
      <c r="HL168" s="54"/>
      <c r="HM168" s="57"/>
      <c r="HN168" s="72" t="s">
        <v>8</v>
      </c>
      <c r="HO168" s="73">
        <f>AVERAGE(GW168,HF168)</f>
        <v>11180.944444444445</v>
      </c>
      <c r="HP168" s="74">
        <f>AVERAGE(GX168,HG168)</f>
        <v>75369.583333333343</v>
      </c>
      <c r="HQ168" s="75">
        <f>AVERAGE(GY168,HH168)</f>
        <v>608.41666666666663</v>
      </c>
      <c r="HR168" s="55"/>
      <c r="HS168" s="55"/>
      <c r="HW168" t="s">
        <v>8</v>
      </c>
      <c r="HX168" s="7">
        <f>AVERAGE(GW168,HF168)</f>
        <v>11180.944444444445</v>
      </c>
      <c r="HY168" s="1">
        <f t="shared" ref="HY168" si="191">AVERAGE(GX168,HG168)</f>
        <v>75369.583333333343</v>
      </c>
      <c r="HZ168" s="1">
        <f t="shared" ref="HZ168" si="192">AVERAGE(GY168,HH168)</f>
        <v>608.41666666666663</v>
      </c>
      <c r="IG168" s="7"/>
      <c r="IH168" s="1"/>
      <c r="II168" s="1"/>
      <c r="IP168" s="7"/>
      <c r="IQ168" s="1"/>
      <c r="IR168" s="1"/>
    </row>
    <row r="169" spans="4:252" x14ac:dyDescent="0.25">
      <c r="D169" s="129"/>
      <c r="E169" s="101"/>
      <c r="F169" s="102"/>
      <c r="G169" s="102"/>
      <c r="H169" s="102"/>
      <c r="I169" s="102"/>
      <c r="J169" s="103"/>
      <c r="K169" s="126"/>
      <c r="L169" s="126"/>
      <c r="M169" s="126"/>
      <c r="N169" s="110"/>
      <c r="O169" s="111"/>
      <c r="P169" s="111"/>
      <c r="Q169" s="111"/>
      <c r="R169" s="111"/>
      <c r="S169" s="112"/>
      <c r="T169" s="126"/>
      <c r="U169" s="126"/>
      <c r="V169" s="126"/>
      <c r="W169" s="119"/>
      <c r="X169" s="120"/>
      <c r="Y169" s="120"/>
      <c r="Z169" s="120"/>
      <c r="AA169" s="120"/>
      <c r="AB169" s="121"/>
      <c r="AC169" s="132"/>
      <c r="AG169" t="s">
        <v>49</v>
      </c>
      <c r="AH169" s="7">
        <f>MIN(G168,P168)</f>
        <v>11261.833333333334</v>
      </c>
      <c r="AI169" s="1">
        <f>MIN(H168,Q168)</f>
        <v>68187.833333333328</v>
      </c>
      <c r="AJ169" s="1">
        <f>MIN(I168,R168)</f>
        <v>760.33333333333337</v>
      </c>
      <c r="AN169" s="57"/>
      <c r="AO169" s="57"/>
      <c r="AP169" s="54"/>
      <c r="AQ169" s="54"/>
      <c r="AR169" s="54"/>
      <c r="AS169" s="54"/>
      <c r="AT169" s="55"/>
      <c r="AU169" s="54"/>
      <c r="AV169" s="54"/>
      <c r="AW169" s="54"/>
      <c r="AX169" s="57"/>
      <c r="AY169" s="54"/>
      <c r="AZ169" s="54"/>
      <c r="BA169" s="54"/>
      <c r="BB169" s="54"/>
      <c r="BC169" s="55"/>
      <c r="BD169" s="54"/>
      <c r="BE169" s="54"/>
      <c r="BF169" s="54"/>
      <c r="BG169" s="57"/>
      <c r="BH169" s="54"/>
      <c r="BI169" s="54"/>
      <c r="BJ169" s="54"/>
      <c r="BK169" s="54"/>
      <c r="BL169" s="55"/>
      <c r="BM169" s="55"/>
      <c r="BQ169" t="s">
        <v>49</v>
      </c>
      <c r="BR169" s="7">
        <f>MIN(AQ168,AZ168)</f>
        <v>11261.833333333334</v>
      </c>
      <c r="BS169" s="1">
        <f>MIN(AR168,BA168)</f>
        <v>70177.166666666672</v>
      </c>
      <c r="BT169" s="1">
        <f>MIN(AS168,BB168)</f>
        <v>90</v>
      </c>
      <c r="CG169" s="129"/>
      <c r="CH169" s="101"/>
      <c r="CI169" s="102"/>
      <c r="CJ169" s="102"/>
      <c r="CK169" s="102"/>
      <c r="CL169" s="102"/>
      <c r="CM169" s="103"/>
      <c r="CN169" s="126"/>
      <c r="CO169" s="126"/>
      <c r="CP169" s="126"/>
      <c r="CQ169" s="110"/>
      <c r="CR169" s="111"/>
      <c r="CS169" s="111"/>
      <c r="CT169" s="111"/>
      <c r="CU169" s="111"/>
      <c r="CV169" s="112"/>
      <c r="CW169" s="126"/>
      <c r="CX169" s="126"/>
      <c r="CY169" s="126"/>
      <c r="CZ169" s="119"/>
      <c r="DA169" s="120"/>
      <c r="DB169" s="120"/>
      <c r="DC169" s="120"/>
      <c r="DD169" s="120"/>
      <c r="DE169" s="121"/>
      <c r="DF169" s="132"/>
      <c r="DJ169" t="s">
        <v>49</v>
      </c>
      <c r="DK169" s="7">
        <f>MIN(CJ168,CS168)</f>
        <v>10694.5</v>
      </c>
      <c r="DL169" s="1">
        <f>MIN(CK168,CT168)</f>
        <v>68187.833333333328</v>
      </c>
      <c r="DM169" s="1">
        <f>MIN(CL168,CU168)</f>
        <v>90</v>
      </c>
      <c r="DQ169" s="57"/>
      <c r="DR169" s="57"/>
      <c r="DS169" s="54"/>
      <c r="DT169" s="54"/>
      <c r="DU169" s="54"/>
      <c r="DV169" s="54"/>
      <c r="DW169" s="55"/>
      <c r="DX169" s="54"/>
      <c r="DY169" s="54"/>
      <c r="DZ169" s="54"/>
      <c r="EA169" s="57"/>
      <c r="EB169" s="54"/>
      <c r="EC169" s="54"/>
      <c r="ED169" s="54"/>
      <c r="EE169" s="54"/>
      <c r="EF169" s="55"/>
      <c r="EG169" s="54"/>
      <c r="EH169" s="54"/>
      <c r="EI169" s="54"/>
      <c r="EJ169" s="57"/>
      <c r="EK169" s="54"/>
      <c r="EL169" s="54"/>
      <c r="EM169" s="54"/>
      <c r="EN169" s="54"/>
      <c r="EO169" s="55"/>
      <c r="EP169" s="55"/>
      <c r="ET169" t="s">
        <v>49</v>
      </c>
      <c r="EU169" s="7">
        <f>MIN(DT168,EC168)</f>
        <v>11492.571428571428</v>
      </c>
      <c r="EV169" s="1">
        <f>MIN(DU168,ED168)</f>
        <v>70177.166666666672</v>
      </c>
      <c r="EW169" s="1">
        <f>MIN(DV168,EE168)</f>
        <v>90</v>
      </c>
      <c r="FJ169" s="129"/>
      <c r="FK169" s="101"/>
      <c r="FL169" s="102"/>
      <c r="FM169" s="102"/>
      <c r="FN169" s="102"/>
      <c r="FO169" s="102"/>
      <c r="FP169" s="103"/>
      <c r="FQ169" s="126"/>
      <c r="FR169" s="126"/>
      <c r="FS169" s="126"/>
      <c r="FT169" s="110"/>
      <c r="FU169" s="111"/>
      <c r="FV169" s="111"/>
      <c r="FW169" s="111"/>
      <c r="FX169" s="111"/>
      <c r="FY169" s="112"/>
      <c r="FZ169" s="126"/>
      <c r="GA169" s="126"/>
      <c r="GB169" s="126"/>
      <c r="GC169" s="119"/>
      <c r="GD169" s="120"/>
      <c r="GE169" s="120"/>
      <c r="GF169" s="120"/>
      <c r="GG169" s="120"/>
      <c r="GH169" s="121"/>
      <c r="GI169" s="132"/>
      <c r="GM169" t="s">
        <v>49</v>
      </c>
      <c r="GN169" s="7">
        <f>MIN(FM168,FV168)</f>
        <v>10694.5</v>
      </c>
      <c r="GO169" s="1">
        <f>MIN(FN168,FW168)</f>
        <v>80562</v>
      </c>
      <c r="GP169" s="1">
        <f>MIN(FO168,FX168)</f>
        <v>90</v>
      </c>
      <c r="GT169" s="57"/>
      <c r="GU169" s="57"/>
      <c r="GV169" s="54"/>
      <c r="GW169" s="54"/>
      <c r="GX169" s="54"/>
      <c r="GY169" s="54"/>
      <c r="GZ169" s="55"/>
      <c r="HA169" s="54"/>
      <c r="HB169" s="54"/>
      <c r="HC169" s="54"/>
      <c r="HD169" s="57"/>
      <c r="HE169" s="54"/>
      <c r="HF169" s="54"/>
      <c r="HG169" s="54"/>
      <c r="HH169" s="54"/>
      <c r="HI169" s="55"/>
      <c r="HJ169" s="54"/>
      <c r="HK169" s="54"/>
      <c r="HL169" s="54"/>
      <c r="HM169" s="57"/>
      <c r="HN169" s="54"/>
      <c r="HO169" s="54"/>
      <c r="HP169" s="54"/>
      <c r="HQ169" s="54"/>
      <c r="HR169" s="55"/>
      <c r="HS169" s="55"/>
      <c r="HW169" t="s">
        <v>49</v>
      </c>
      <c r="HX169" s="7">
        <f>MIN(GW168,HF168)</f>
        <v>10694.5</v>
      </c>
      <c r="HY169" s="1">
        <f>MIN(GX168,HG168)</f>
        <v>70177.166666666672</v>
      </c>
      <c r="HZ169" s="1">
        <f>MIN(GY168,HH168)</f>
        <v>90</v>
      </c>
    </row>
    <row r="170" spans="4:252" ht="15.75" thickBot="1" x14ac:dyDescent="0.3">
      <c r="D170" s="130"/>
      <c r="E170" s="104"/>
      <c r="F170" s="105"/>
      <c r="G170" s="105"/>
      <c r="H170" s="105"/>
      <c r="I170" s="105"/>
      <c r="J170" s="106"/>
      <c r="K170" s="127"/>
      <c r="L170" s="127"/>
      <c r="M170" s="127"/>
      <c r="N170" s="113"/>
      <c r="O170" s="114"/>
      <c r="P170" s="114"/>
      <c r="Q170" s="114"/>
      <c r="R170" s="114"/>
      <c r="S170" s="115"/>
      <c r="T170" s="127"/>
      <c r="U170" s="127"/>
      <c r="V170" s="127"/>
      <c r="W170" s="122"/>
      <c r="X170" s="123"/>
      <c r="Y170" s="123"/>
      <c r="Z170" s="123"/>
      <c r="AA170" s="123"/>
      <c r="AB170" s="124"/>
      <c r="AC170" s="133"/>
      <c r="AN170" s="95"/>
      <c r="AO170" s="95"/>
      <c r="AP170" s="96"/>
      <c r="AQ170" s="96"/>
      <c r="AR170" s="96"/>
      <c r="AS170" s="96"/>
      <c r="AT170" s="97"/>
      <c r="AU170" s="96"/>
      <c r="AV170" s="96"/>
      <c r="AW170" s="96"/>
      <c r="AX170" s="95"/>
      <c r="AY170" s="96"/>
      <c r="AZ170" s="96"/>
      <c r="BA170" s="96"/>
      <c r="BB170" s="96"/>
      <c r="BC170" s="97"/>
      <c r="BD170" s="96"/>
      <c r="BE170" s="96"/>
      <c r="BF170" s="96"/>
      <c r="BG170" s="95"/>
      <c r="BH170" s="96"/>
      <c r="BI170" s="96"/>
      <c r="BJ170" s="96"/>
      <c r="BK170" s="96"/>
      <c r="BL170" s="97"/>
      <c r="BM170" s="97"/>
      <c r="CG170" s="130"/>
      <c r="CH170" s="104"/>
      <c r="CI170" s="105"/>
      <c r="CJ170" s="105"/>
      <c r="CK170" s="105"/>
      <c r="CL170" s="105"/>
      <c r="CM170" s="106"/>
      <c r="CN170" s="127"/>
      <c r="CO170" s="127"/>
      <c r="CP170" s="127"/>
      <c r="CQ170" s="113"/>
      <c r="CR170" s="114"/>
      <c r="CS170" s="114"/>
      <c r="CT170" s="114"/>
      <c r="CU170" s="114"/>
      <c r="CV170" s="115"/>
      <c r="CW170" s="127"/>
      <c r="CX170" s="127"/>
      <c r="CY170" s="127"/>
      <c r="CZ170" s="122"/>
      <c r="DA170" s="123"/>
      <c r="DB170" s="123"/>
      <c r="DC170" s="123"/>
      <c r="DD170" s="123"/>
      <c r="DE170" s="124"/>
      <c r="DF170" s="133"/>
      <c r="DQ170" s="95"/>
      <c r="DR170" s="95"/>
      <c r="DS170" s="96"/>
      <c r="DT170" s="96"/>
      <c r="DU170" s="96"/>
      <c r="DV170" s="96"/>
      <c r="DW170" s="97"/>
      <c r="DX170" s="96"/>
      <c r="DY170" s="96"/>
      <c r="DZ170" s="96"/>
      <c r="EA170" s="95"/>
      <c r="EB170" s="96"/>
      <c r="EC170" s="96"/>
      <c r="ED170" s="96"/>
      <c r="EE170" s="96"/>
      <c r="EF170" s="97"/>
      <c r="EG170" s="96"/>
      <c r="EH170" s="96"/>
      <c r="EI170" s="96"/>
      <c r="EJ170" s="95"/>
      <c r="EK170" s="96"/>
      <c r="EL170" s="96"/>
      <c r="EM170" s="96"/>
      <c r="EN170" s="96"/>
      <c r="EO170" s="97"/>
      <c r="EP170" s="97"/>
      <c r="FJ170" s="130"/>
      <c r="FK170" s="104"/>
      <c r="FL170" s="105"/>
      <c r="FM170" s="105"/>
      <c r="FN170" s="105"/>
      <c r="FO170" s="105"/>
      <c r="FP170" s="106"/>
      <c r="FQ170" s="127"/>
      <c r="FR170" s="127"/>
      <c r="FS170" s="127"/>
      <c r="FT170" s="113"/>
      <c r="FU170" s="114"/>
      <c r="FV170" s="114"/>
      <c r="FW170" s="114"/>
      <c r="FX170" s="114"/>
      <c r="FY170" s="115"/>
      <c r="FZ170" s="127"/>
      <c r="GA170" s="127"/>
      <c r="GB170" s="127"/>
      <c r="GC170" s="122"/>
      <c r="GD170" s="123"/>
      <c r="GE170" s="123"/>
      <c r="GF170" s="123"/>
      <c r="GG170" s="123"/>
      <c r="GH170" s="124"/>
      <c r="GI170" s="133"/>
      <c r="GT170" s="95"/>
      <c r="GU170" s="95"/>
      <c r="GV170" s="96"/>
      <c r="GW170" s="96"/>
      <c r="GX170" s="96"/>
      <c r="GY170" s="96"/>
      <c r="GZ170" s="97"/>
      <c r="HA170" s="96"/>
      <c r="HB170" s="96"/>
      <c r="HC170" s="96"/>
      <c r="HD170" s="95"/>
      <c r="HE170" s="96"/>
      <c r="HF170" s="96"/>
      <c r="HG170" s="96"/>
      <c r="HH170" s="96"/>
      <c r="HI170" s="97"/>
      <c r="HJ170" s="96"/>
      <c r="HK170" s="96"/>
      <c r="HL170" s="96"/>
      <c r="HM170" s="95"/>
      <c r="HN170" s="96"/>
      <c r="HO170" s="96"/>
      <c r="HP170" s="96"/>
      <c r="HQ170" s="96"/>
      <c r="HR170" s="97"/>
      <c r="HS170" s="97"/>
    </row>
    <row r="171" spans="4:252" x14ac:dyDescent="0.25">
      <c r="E171" s="101"/>
      <c r="F171" s="102"/>
      <c r="G171" s="102"/>
      <c r="H171" s="102"/>
      <c r="I171" s="102"/>
      <c r="J171" s="103"/>
      <c r="N171" s="110"/>
      <c r="O171" s="111"/>
      <c r="P171" s="111"/>
      <c r="Q171" s="111"/>
      <c r="R171" s="111"/>
      <c r="S171" s="112"/>
      <c r="W171" s="119"/>
      <c r="X171" s="120"/>
      <c r="Y171" s="120"/>
      <c r="Z171" s="120"/>
      <c r="AA171" s="120"/>
      <c r="AB171" s="121"/>
      <c r="AO171" s="57"/>
      <c r="AP171" s="54"/>
      <c r="AQ171" s="54"/>
      <c r="AR171" s="54"/>
      <c r="AS171" s="54"/>
      <c r="AT171" s="55"/>
      <c r="AX171" s="57"/>
      <c r="AY171" s="54"/>
      <c r="AZ171" s="54"/>
      <c r="BA171" s="54"/>
      <c r="BB171" s="54"/>
      <c r="BC171" s="55"/>
      <c r="BG171" s="57"/>
      <c r="BH171" s="54"/>
      <c r="BI171" s="54"/>
      <c r="BJ171" s="54"/>
      <c r="BK171" s="54"/>
      <c r="BL171" s="55"/>
      <c r="CH171" s="101"/>
      <c r="CI171" s="102"/>
      <c r="CJ171" s="102"/>
      <c r="CK171" s="102"/>
      <c r="CL171" s="102"/>
      <c r="CM171" s="103"/>
      <c r="CQ171" s="110"/>
      <c r="CR171" s="111"/>
      <c r="CS171" s="111"/>
      <c r="CT171" s="111"/>
      <c r="CU171" s="111"/>
      <c r="CV171" s="112"/>
      <c r="CZ171" s="119"/>
      <c r="DA171" s="120"/>
      <c r="DB171" s="120"/>
      <c r="DC171" s="120"/>
      <c r="DD171" s="120"/>
      <c r="DE171" s="121"/>
      <c r="DR171" s="57"/>
      <c r="DS171" s="54"/>
      <c r="DT171" s="54"/>
      <c r="DU171" s="54"/>
      <c r="DV171" s="54"/>
      <c r="DW171" s="55"/>
      <c r="EA171" s="57"/>
      <c r="EB171" s="54"/>
      <c r="EC171" s="54"/>
      <c r="ED171" s="54"/>
      <c r="EE171" s="54"/>
      <c r="EF171" s="55"/>
      <c r="EJ171" s="57"/>
      <c r="EK171" s="54"/>
      <c r="EL171" s="54"/>
      <c r="EM171" s="54"/>
      <c r="EN171" s="54"/>
      <c r="EO171" s="55"/>
      <c r="FK171" s="101"/>
      <c r="FL171" s="102"/>
      <c r="FM171" s="102"/>
      <c r="FN171" s="102"/>
      <c r="FO171" s="102"/>
      <c r="FP171" s="103"/>
      <c r="FT171" s="110"/>
      <c r="FU171" s="111"/>
      <c r="FV171" s="111"/>
      <c r="FW171" s="111"/>
      <c r="FX171" s="111"/>
      <c r="FY171" s="112"/>
      <c r="GC171" s="119"/>
      <c r="GD171" s="120"/>
      <c r="GE171" s="120"/>
      <c r="GF171" s="120"/>
      <c r="GG171" s="120"/>
      <c r="GH171" s="121"/>
      <c r="GU171" s="57"/>
      <c r="GV171" s="54"/>
      <c r="GW171" s="54"/>
      <c r="GX171" s="54"/>
      <c r="GY171" s="54"/>
      <c r="GZ171" s="55"/>
      <c r="HD171" s="57"/>
      <c r="HE171" s="54"/>
      <c r="HF171" s="54"/>
      <c r="HG171" s="54"/>
      <c r="HH171" s="54"/>
      <c r="HI171" s="55"/>
      <c r="HM171" s="57"/>
      <c r="HN171" s="54"/>
      <c r="HO171" s="54"/>
      <c r="HP171" s="54"/>
      <c r="HQ171" s="54"/>
      <c r="HR171" s="55"/>
    </row>
    <row r="172" spans="4:252" ht="15.75" thickBot="1" x14ac:dyDescent="0.3">
      <c r="E172" s="101"/>
      <c r="F172" s="102"/>
      <c r="G172" s="102"/>
      <c r="H172" s="102"/>
      <c r="I172" s="102"/>
      <c r="J172" s="103"/>
      <c r="N172" s="110"/>
      <c r="O172" s="111"/>
      <c r="P172" s="111"/>
      <c r="Q172" s="111"/>
      <c r="R172" s="111"/>
      <c r="S172" s="112"/>
      <c r="W172" s="119"/>
      <c r="X172" s="120"/>
      <c r="Y172" s="120"/>
      <c r="Z172" s="120"/>
      <c r="AA172" s="120"/>
      <c r="AB172" s="121"/>
      <c r="AO172" s="57"/>
      <c r="AP172" s="54"/>
      <c r="AQ172" s="54"/>
      <c r="AR172" s="54"/>
      <c r="AS172" s="54"/>
      <c r="AT172" s="55"/>
      <c r="AX172" s="57"/>
      <c r="AY172" s="54"/>
      <c r="AZ172" s="54"/>
      <c r="BA172" s="54"/>
      <c r="BB172" s="54"/>
      <c r="BC172" s="55"/>
      <c r="BG172" s="57"/>
      <c r="BH172" s="54"/>
      <c r="BI172" s="54"/>
      <c r="BJ172" s="54"/>
      <c r="BK172" s="54"/>
      <c r="BL172" s="55"/>
      <c r="CH172" s="101"/>
      <c r="CI172" s="102"/>
      <c r="CJ172" s="102"/>
      <c r="CK172" s="102"/>
      <c r="CL172" s="102"/>
      <c r="CM172" s="103"/>
      <c r="CQ172" s="110"/>
      <c r="CR172" s="111"/>
      <c r="CS172" s="111"/>
      <c r="CT172" s="111"/>
      <c r="CU172" s="111"/>
      <c r="CV172" s="112"/>
      <c r="CZ172" s="119"/>
      <c r="DA172" s="120"/>
      <c r="DB172" s="120"/>
      <c r="DC172" s="120"/>
      <c r="DD172" s="120"/>
      <c r="DE172" s="121"/>
      <c r="DR172" s="57"/>
      <c r="DS172" s="54"/>
      <c r="DT172" s="54"/>
      <c r="DU172" s="54"/>
      <c r="DV172" s="54"/>
      <c r="DW172" s="55"/>
      <c r="EA172" s="57"/>
      <c r="EB172" s="54"/>
      <c r="EC172" s="54"/>
      <c r="ED172" s="54"/>
      <c r="EE172" s="54"/>
      <c r="EF172" s="55"/>
      <c r="EJ172" s="57"/>
      <c r="EK172" s="54"/>
      <c r="EL172" s="54"/>
      <c r="EM172" s="54"/>
      <c r="EN172" s="54"/>
      <c r="EO172" s="55"/>
      <c r="FK172" s="101"/>
      <c r="FL172" s="102"/>
      <c r="FM172" s="102"/>
      <c r="FN172" s="102"/>
      <c r="FO172" s="102"/>
      <c r="FP172" s="103"/>
      <c r="FT172" s="110"/>
      <c r="FU172" s="111"/>
      <c r="FV172" s="111"/>
      <c r="FW172" s="111"/>
      <c r="FX172" s="111"/>
      <c r="FY172" s="112"/>
      <c r="GC172" s="119"/>
      <c r="GD172" s="120"/>
      <c r="GE172" s="120"/>
      <c r="GF172" s="120"/>
      <c r="GG172" s="120"/>
      <c r="GH172" s="121"/>
      <c r="GU172" s="57"/>
      <c r="GV172" s="54"/>
      <c r="GW172" s="54"/>
      <c r="GX172" s="54"/>
      <c r="GY172" s="54"/>
      <c r="GZ172" s="55"/>
      <c r="HD172" s="57"/>
      <c r="HE172" s="54"/>
      <c r="HF172" s="54"/>
      <c r="HG172" s="54"/>
      <c r="HH172" s="54"/>
      <c r="HI172" s="55"/>
      <c r="HM172" s="57"/>
      <c r="HN172" s="54"/>
      <c r="HO172" s="54"/>
      <c r="HP172" s="54"/>
      <c r="HQ172" s="54"/>
      <c r="HR172" s="55"/>
    </row>
    <row r="173" spans="4:252" ht="15.75" thickBot="1" x14ac:dyDescent="0.3">
      <c r="D173" s="128"/>
      <c r="E173" s="98"/>
      <c r="F173" s="99"/>
      <c r="G173" s="99"/>
      <c r="H173" s="99"/>
      <c r="I173" s="99"/>
      <c r="J173" s="100"/>
      <c r="K173" s="125"/>
      <c r="L173" s="125"/>
      <c r="M173" s="125"/>
      <c r="N173" s="107"/>
      <c r="O173" s="108"/>
      <c r="P173" s="108"/>
      <c r="Q173" s="108"/>
      <c r="R173" s="108"/>
      <c r="S173" s="109"/>
      <c r="T173" s="125"/>
      <c r="U173" s="125"/>
      <c r="V173" s="125"/>
      <c r="W173" s="116"/>
      <c r="X173" s="117"/>
      <c r="Y173" s="117"/>
      <c r="Z173" s="117"/>
      <c r="AA173" s="117"/>
      <c r="AB173" s="118"/>
      <c r="AC173" s="131"/>
      <c r="AN173" s="94"/>
      <c r="AO173" s="94"/>
      <c r="AP173" s="50"/>
      <c r="AQ173" s="50"/>
      <c r="AR173" s="50"/>
      <c r="AS173" s="50"/>
      <c r="AT173" s="51"/>
      <c r="AU173" s="50"/>
      <c r="AV173" s="50"/>
      <c r="AW173" s="50"/>
      <c r="AX173" s="94"/>
      <c r="AY173" s="50"/>
      <c r="AZ173" s="50"/>
      <c r="BA173" s="50"/>
      <c r="BB173" s="50"/>
      <c r="BC173" s="51"/>
      <c r="BD173" s="50"/>
      <c r="BE173" s="50"/>
      <c r="BF173" s="50"/>
      <c r="BG173" s="94"/>
      <c r="BH173" s="50"/>
      <c r="BI173" s="50"/>
      <c r="BJ173" s="50"/>
      <c r="BK173" s="50"/>
      <c r="BL173" s="51"/>
      <c r="BM173" s="51"/>
      <c r="CG173" s="128"/>
      <c r="CH173" s="98"/>
      <c r="CI173" s="99"/>
      <c r="CJ173" s="99"/>
      <c r="CK173" s="99"/>
      <c r="CL173" s="99"/>
      <c r="CM173" s="100"/>
      <c r="CN173" s="125"/>
      <c r="CO173" s="125"/>
      <c r="CP173" s="125"/>
      <c r="CQ173" s="107"/>
      <c r="CR173" s="108"/>
      <c r="CS173" s="108"/>
      <c r="CT173" s="108"/>
      <c r="CU173" s="108"/>
      <c r="CV173" s="109"/>
      <c r="CW173" s="125"/>
      <c r="CX173" s="125"/>
      <c r="CY173" s="125"/>
      <c r="CZ173" s="116"/>
      <c r="DA173" s="117"/>
      <c r="DB173" s="117"/>
      <c r="DC173" s="117"/>
      <c r="DD173" s="117"/>
      <c r="DE173" s="118"/>
      <c r="DF173" s="131"/>
      <c r="DQ173" s="94"/>
      <c r="DR173" s="94"/>
      <c r="DS173" s="50"/>
      <c r="DT173" s="50"/>
      <c r="DU173" s="50"/>
      <c r="DV173" s="50"/>
      <c r="DW173" s="51"/>
      <c r="DX173" s="50"/>
      <c r="DY173" s="50"/>
      <c r="DZ173" s="50"/>
      <c r="EA173" s="94"/>
      <c r="EB173" s="50"/>
      <c r="EC173" s="50"/>
      <c r="ED173" s="50"/>
      <c r="EE173" s="50"/>
      <c r="EF173" s="51"/>
      <c r="EG173" s="50"/>
      <c r="EH173" s="50"/>
      <c r="EI173" s="50"/>
      <c r="EJ173" s="94"/>
      <c r="EK173" s="50"/>
      <c r="EL173" s="50"/>
      <c r="EM173" s="50"/>
      <c r="EN173" s="50"/>
      <c r="EO173" s="51"/>
      <c r="EP173" s="51"/>
      <c r="FJ173" s="128"/>
      <c r="FK173" s="98"/>
      <c r="FL173" s="99"/>
      <c r="FM173" s="99"/>
      <c r="FN173" s="99"/>
      <c r="FO173" s="99"/>
      <c r="FP173" s="100"/>
      <c r="FQ173" s="125"/>
      <c r="FR173" s="125"/>
      <c r="FS173" s="125"/>
      <c r="FT173" s="107"/>
      <c r="FU173" s="108"/>
      <c r="FV173" s="108"/>
      <c r="FW173" s="108"/>
      <c r="FX173" s="108"/>
      <c r="FY173" s="109"/>
      <c r="FZ173" s="125"/>
      <c r="GA173" s="125"/>
      <c r="GB173" s="125"/>
      <c r="GC173" s="116"/>
      <c r="GD173" s="117"/>
      <c r="GE173" s="117"/>
      <c r="GF173" s="117"/>
      <c r="GG173" s="117"/>
      <c r="GH173" s="118"/>
      <c r="GI173" s="131"/>
      <c r="GT173" s="94"/>
      <c r="GU173" s="94"/>
      <c r="GV173" s="50"/>
      <c r="GW173" s="50"/>
      <c r="GX173" s="50"/>
      <c r="GY173" s="50"/>
      <c r="GZ173" s="51"/>
      <c r="HA173" s="50"/>
      <c r="HB173" s="50"/>
      <c r="HC173" s="50"/>
      <c r="HD173" s="94"/>
      <c r="HE173" s="50"/>
      <c r="HF173" s="50"/>
      <c r="HG173" s="50"/>
      <c r="HH173" s="50"/>
      <c r="HI173" s="51"/>
      <c r="HJ173" s="50"/>
      <c r="HK173" s="50"/>
      <c r="HL173" s="50"/>
      <c r="HM173" s="94"/>
      <c r="HN173" s="50"/>
      <c r="HO173" s="50"/>
      <c r="HP173" s="50"/>
      <c r="HQ173" s="50"/>
      <c r="HR173" s="51"/>
      <c r="HS173" s="51"/>
    </row>
    <row r="174" spans="4:252" ht="15.75" thickBot="1" x14ac:dyDescent="0.3">
      <c r="D174" s="129"/>
      <c r="E174" s="101"/>
      <c r="F174" s="179" t="s">
        <v>116</v>
      </c>
      <c r="G174" s="180"/>
      <c r="H174" s="102"/>
      <c r="I174" s="102"/>
      <c r="J174" s="103"/>
      <c r="K174" s="126"/>
      <c r="L174" s="126"/>
      <c r="M174" s="126"/>
      <c r="N174" s="110"/>
      <c r="O174" s="179" t="s">
        <v>119</v>
      </c>
      <c r="P174" s="180"/>
      <c r="Q174" s="111"/>
      <c r="R174" s="111"/>
      <c r="S174" s="112"/>
      <c r="T174" s="126"/>
      <c r="U174" s="126"/>
      <c r="V174" s="126"/>
      <c r="W174" s="119"/>
      <c r="X174" s="179" t="s">
        <v>123</v>
      </c>
      <c r="Y174" s="180"/>
      <c r="Z174" s="120"/>
      <c r="AA174" s="120"/>
      <c r="AB174" s="121"/>
      <c r="AC174" s="132"/>
      <c r="AN174" s="57"/>
      <c r="AO174" s="57"/>
      <c r="AP174" s="181" t="s">
        <v>130</v>
      </c>
      <c r="AQ174" s="182"/>
      <c r="AR174" s="183"/>
      <c r="AS174" s="54"/>
      <c r="AT174" s="55"/>
      <c r="AU174" s="54"/>
      <c r="AV174" s="54"/>
      <c r="AW174" s="54"/>
      <c r="AX174" s="57"/>
      <c r="AY174" s="181" t="s">
        <v>131</v>
      </c>
      <c r="AZ174" s="182"/>
      <c r="BA174" s="183"/>
      <c r="BB174" s="54"/>
      <c r="BC174" s="55"/>
      <c r="BD174" s="54"/>
      <c r="BE174" s="54"/>
      <c r="BF174" s="54"/>
      <c r="BG174" s="57"/>
      <c r="BH174" s="181" t="s">
        <v>139</v>
      </c>
      <c r="BI174" s="182"/>
      <c r="BJ174" s="183"/>
      <c r="BK174" s="54"/>
      <c r="BL174" s="55"/>
      <c r="BM174" s="55"/>
      <c r="CG174" s="129"/>
      <c r="CH174" s="101"/>
      <c r="CI174" s="179" t="s">
        <v>116</v>
      </c>
      <c r="CJ174" s="180"/>
      <c r="CK174" s="102"/>
      <c r="CL174" s="102"/>
      <c r="CM174" s="103"/>
      <c r="CN174" s="126"/>
      <c r="CO174" s="126"/>
      <c r="CP174" s="126"/>
      <c r="CQ174" s="110"/>
      <c r="CR174" s="179" t="s">
        <v>44</v>
      </c>
      <c r="CS174" s="180"/>
      <c r="CT174" s="111"/>
      <c r="CU174" s="111"/>
      <c r="CV174" s="112"/>
      <c r="CW174" s="126"/>
      <c r="CX174" s="126"/>
      <c r="CY174" s="126"/>
      <c r="CZ174" s="119"/>
      <c r="DA174" s="179" t="s">
        <v>163</v>
      </c>
      <c r="DB174" s="180"/>
      <c r="DC174" s="120"/>
      <c r="DD174" s="120"/>
      <c r="DE174" s="121"/>
      <c r="DF174" s="132"/>
      <c r="DQ174" s="57"/>
      <c r="DR174" s="57"/>
      <c r="DS174" s="181" t="s">
        <v>148</v>
      </c>
      <c r="DT174" s="182"/>
      <c r="DU174" s="183"/>
      <c r="DV174" s="54"/>
      <c r="DW174" s="55"/>
      <c r="DX174" s="54"/>
      <c r="DY174" s="54"/>
      <c r="DZ174" s="54"/>
      <c r="EA174" s="57"/>
      <c r="EB174" s="181" t="s">
        <v>155</v>
      </c>
      <c r="EC174" s="182"/>
      <c r="ED174" s="183"/>
      <c r="EE174" s="54"/>
      <c r="EF174" s="55"/>
      <c r="EG174" s="54"/>
      <c r="EH174" s="54"/>
      <c r="EI174" s="54"/>
      <c r="EJ174" s="57"/>
      <c r="EK174" s="181" t="s">
        <v>135</v>
      </c>
      <c r="EL174" s="182"/>
      <c r="EM174" s="183"/>
      <c r="EN174" s="54"/>
      <c r="EO174" s="55"/>
      <c r="EP174" s="55"/>
      <c r="FJ174" s="129"/>
      <c r="FK174" s="101"/>
      <c r="FL174" s="179" t="s">
        <v>44</v>
      </c>
      <c r="FM174" s="180"/>
      <c r="FN174" s="102"/>
      <c r="FO174" s="102"/>
      <c r="FP174" s="103"/>
      <c r="FQ174" s="126"/>
      <c r="FR174" s="126"/>
      <c r="FS174" s="126"/>
      <c r="FT174" s="110"/>
      <c r="FU174" s="179" t="s">
        <v>119</v>
      </c>
      <c r="FV174" s="180"/>
      <c r="FW174" s="111"/>
      <c r="FX174" s="111"/>
      <c r="FY174" s="112"/>
      <c r="FZ174" s="126"/>
      <c r="GA174" s="126"/>
      <c r="GB174" s="126"/>
      <c r="GC174" s="119"/>
      <c r="GD174" s="179" t="s">
        <v>178</v>
      </c>
      <c r="GE174" s="180"/>
      <c r="GF174" s="120"/>
      <c r="GG174" s="120"/>
      <c r="GH174" s="121"/>
      <c r="GI174" s="132"/>
      <c r="GT174" s="57"/>
      <c r="GU174" s="57"/>
      <c r="GV174" s="181" t="s">
        <v>148</v>
      </c>
      <c r="GW174" s="182"/>
      <c r="GX174" s="183"/>
      <c r="GY174" s="54"/>
      <c r="GZ174" s="55"/>
      <c r="HA174" s="54"/>
      <c r="HB174" s="54"/>
      <c r="HC174" s="54"/>
      <c r="HD174" s="57"/>
      <c r="HE174" s="181" t="s">
        <v>155</v>
      </c>
      <c r="HF174" s="182"/>
      <c r="HG174" s="183"/>
      <c r="HH174" s="54"/>
      <c r="HI174" s="55"/>
      <c r="HJ174" s="54"/>
      <c r="HK174" s="54"/>
      <c r="HL174" s="54"/>
      <c r="HM174" s="57"/>
      <c r="HN174" s="181" t="s">
        <v>183</v>
      </c>
      <c r="HO174" s="182"/>
      <c r="HP174" s="183"/>
      <c r="HQ174" s="54"/>
      <c r="HR174" s="55"/>
      <c r="HS174" s="55"/>
    </row>
    <row r="175" spans="4:252" x14ac:dyDescent="0.25">
      <c r="D175" s="129"/>
      <c r="E175" s="101"/>
      <c r="F175" s="134" t="s">
        <v>3</v>
      </c>
      <c r="G175" s="155" t="s">
        <v>5</v>
      </c>
      <c r="H175" s="136"/>
      <c r="I175" s="137"/>
      <c r="J175" s="103"/>
      <c r="K175" s="126"/>
      <c r="L175" s="126"/>
      <c r="M175" s="126"/>
      <c r="N175" s="110"/>
      <c r="O175" s="134" t="s">
        <v>3</v>
      </c>
      <c r="P175" s="156" t="s" vm="1">
        <v>22</v>
      </c>
      <c r="Q175" s="136"/>
      <c r="R175" s="137"/>
      <c r="S175" s="112"/>
      <c r="T175" s="126"/>
      <c r="U175" s="126"/>
      <c r="V175" s="126"/>
      <c r="W175" s="119"/>
      <c r="X175" s="134" t="s">
        <v>3</v>
      </c>
      <c r="Y175" s="165" t="s">
        <v>32</v>
      </c>
      <c r="Z175" s="136"/>
      <c r="AA175" s="137"/>
      <c r="AB175" s="121"/>
      <c r="AC175" s="132"/>
      <c r="AN175" s="57"/>
      <c r="AO175" s="57"/>
      <c r="AP175" s="48" t="s">
        <v>3</v>
      </c>
      <c r="AQ175" s="78" t="s">
        <v>5</v>
      </c>
      <c r="AR175" s="50"/>
      <c r="AS175" s="51"/>
      <c r="AT175" s="55"/>
      <c r="AU175" s="54"/>
      <c r="AV175" s="54"/>
      <c r="AW175" s="54"/>
      <c r="AX175" s="57"/>
      <c r="AY175" s="48" t="s">
        <v>3</v>
      </c>
      <c r="AZ175" s="79" t="s" vm="1">
        <v>22</v>
      </c>
      <c r="BA175" s="50"/>
      <c r="BB175" s="51"/>
      <c r="BC175" s="55"/>
      <c r="BD175" s="54"/>
      <c r="BE175" s="54"/>
      <c r="BF175" s="54"/>
      <c r="BG175" s="57"/>
      <c r="BH175" s="48" t="s">
        <v>3</v>
      </c>
      <c r="BI175" s="70" t="s">
        <v>32</v>
      </c>
      <c r="BJ175" s="50"/>
      <c r="BK175" s="51"/>
      <c r="BL175" s="55"/>
      <c r="BM175" s="55"/>
      <c r="CG175" s="129"/>
      <c r="CH175" s="101"/>
      <c r="CI175" s="134" t="s">
        <v>3</v>
      </c>
      <c r="CJ175" s="155" t="s">
        <v>5</v>
      </c>
      <c r="CK175" s="136"/>
      <c r="CL175" s="137"/>
      <c r="CM175" s="103"/>
      <c r="CN175" s="126"/>
      <c r="CO175" s="126"/>
      <c r="CP175" s="126"/>
      <c r="CQ175" s="110"/>
      <c r="CR175" s="134" t="s">
        <v>3</v>
      </c>
      <c r="CS175" s="156" t="s" vm="1">
        <v>22</v>
      </c>
      <c r="CT175" s="136"/>
      <c r="CU175" s="137"/>
      <c r="CV175" s="112"/>
      <c r="CW175" s="126"/>
      <c r="CX175" s="126"/>
      <c r="CY175" s="126"/>
      <c r="CZ175" s="119"/>
      <c r="DA175" s="134" t="s">
        <v>3</v>
      </c>
      <c r="DB175" s="165" t="s">
        <v>32</v>
      </c>
      <c r="DC175" s="136"/>
      <c r="DD175" s="137"/>
      <c r="DE175" s="121"/>
      <c r="DF175" s="132"/>
      <c r="DQ175" s="57"/>
      <c r="DR175" s="57"/>
      <c r="DS175" s="48" t="s">
        <v>3</v>
      </c>
      <c r="DT175" s="78" t="s">
        <v>5</v>
      </c>
      <c r="DU175" s="50"/>
      <c r="DV175" s="51"/>
      <c r="DW175" s="55"/>
      <c r="DX175" s="54"/>
      <c r="DY175" s="54"/>
      <c r="DZ175" s="54"/>
      <c r="EA175" s="57"/>
      <c r="EB175" s="48" t="s">
        <v>3</v>
      </c>
      <c r="EC175" s="79" t="s" vm="1">
        <v>22</v>
      </c>
      <c r="ED175" s="50"/>
      <c r="EE175" s="51"/>
      <c r="EF175" s="55"/>
      <c r="EG175" s="54"/>
      <c r="EH175" s="54"/>
      <c r="EI175" s="54"/>
      <c r="EJ175" s="57"/>
      <c r="EK175" s="48" t="s">
        <v>3</v>
      </c>
      <c r="EL175" s="70" t="s">
        <v>32</v>
      </c>
      <c r="EM175" s="50"/>
      <c r="EN175" s="51"/>
      <c r="EO175" s="55"/>
      <c r="EP175" s="55"/>
      <c r="FJ175" s="129"/>
      <c r="FK175" s="101"/>
      <c r="FL175" s="134" t="s">
        <v>3</v>
      </c>
      <c r="FM175" s="155" t="s" vm="1">
        <v>22</v>
      </c>
      <c r="FN175" s="136"/>
      <c r="FO175" s="137"/>
      <c r="FP175" s="103"/>
      <c r="FQ175" s="126"/>
      <c r="FR175" s="126"/>
      <c r="FS175" s="126"/>
      <c r="FT175" s="110"/>
      <c r="FU175" s="134" t="s">
        <v>3</v>
      </c>
      <c r="FV175" s="156" t="s" vm="1">
        <v>22</v>
      </c>
      <c r="FW175" s="136"/>
      <c r="FX175" s="137"/>
      <c r="FY175" s="112"/>
      <c r="FZ175" s="126"/>
      <c r="GA175" s="126"/>
      <c r="GB175" s="126"/>
      <c r="GC175" s="119"/>
      <c r="GD175" s="134" t="s">
        <v>3</v>
      </c>
      <c r="GE175" s="165" t="s">
        <v>32</v>
      </c>
      <c r="GF175" s="136"/>
      <c r="GG175" s="137"/>
      <c r="GH175" s="121"/>
      <c r="GI175" s="132"/>
      <c r="GT175" s="57"/>
      <c r="GU175" s="57"/>
      <c r="GV175" s="48" t="s">
        <v>3</v>
      </c>
      <c r="GW175" s="79" t="s">
        <v>5</v>
      </c>
      <c r="GX175" s="50"/>
      <c r="GY175" s="51"/>
      <c r="GZ175" s="55"/>
      <c r="HA175" s="54"/>
      <c r="HB175" s="54"/>
      <c r="HC175" s="54"/>
      <c r="HD175" s="57"/>
      <c r="HE175" s="48" t="s">
        <v>3</v>
      </c>
      <c r="HF175" s="79" t="s" vm="1">
        <v>22</v>
      </c>
      <c r="HG175" s="50"/>
      <c r="HH175" s="51"/>
      <c r="HI175" s="55"/>
      <c r="HJ175" s="54"/>
      <c r="HK175" s="54"/>
      <c r="HL175" s="54"/>
      <c r="HM175" s="57"/>
      <c r="HN175" s="48" t="s">
        <v>3</v>
      </c>
      <c r="HO175" s="70" t="s">
        <v>32</v>
      </c>
      <c r="HP175" s="50"/>
      <c r="HQ175" s="51"/>
      <c r="HR175" s="55"/>
      <c r="HS175" s="55"/>
    </row>
    <row r="176" spans="4:252" x14ac:dyDescent="0.25">
      <c r="D176" s="129"/>
      <c r="E176" s="101"/>
      <c r="F176" s="138" t="s">
        <v>9</v>
      </c>
      <c r="G176" s="139" t="s" vm="3">
        <v>22</v>
      </c>
      <c r="H176" s="140"/>
      <c r="I176" s="141"/>
      <c r="J176" s="103"/>
      <c r="K176" s="126"/>
      <c r="L176" s="126"/>
      <c r="M176" s="126"/>
      <c r="N176" s="110"/>
      <c r="O176" s="138" t="s">
        <v>9</v>
      </c>
      <c r="P176" s="152" t="s">
        <v>5</v>
      </c>
      <c r="Q176" s="140"/>
      <c r="R176" s="141"/>
      <c r="S176" s="112"/>
      <c r="T176" s="126"/>
      <c r="U176" s="126"/>
      <c r="V176" s="126"/>
      <c r="W176" s="119"/>
      <c r="X176" s="138" t="s">
        <v>9</v>
      </c>
      <c r="Y176" s="166" t="s">
        <v>32</v>
      </c>
      <c r="Z176" s="140"/>
      <c r="AA176" s="141"/>
      <c r="AB176" s="121"/>
      <c r="AC176" s="132"/>
      <c r="AN176" s="57"/>
      <c r="AO176" s="57"/>
      <c r="AP176" s="52" t="s">
        <v>9</v>
      </c>
      <c r="AQ176" s="53" t="s" vm="3">
        <v>22</v>
      </c>
      <c r="AR176" s="54"/>
      <c r="AS176" s="55"/>
      <c r="AT176" s="55"/>
      <c r="AU176" s="54"/>
      <c r="AV176" s="54"/>
      <c r="AW176" s="54"/>
      <c r="AX176" s="57"/>
      <c r="AY176" s="52" t="s">
        <v>9</v>
      </c>
      <c r="AZ176" s="65" t="s">
        <v>5</v>
      </c>
      <c r="BA176" s="54"/>
      <c r="BB176" s="55"/>
      <c r="BC176" s="55"/>
      <c r="BD176" s="54"/>
      <c r="BE176" s="54"/>
      <c r="BF176" s="54"/>
      <c r="BG176" s="57"/>
      <c r="BH176" s="52" t="s">
        <v>9</v>
      </c>
      <c r="BI176" s="71" t="s">
        <v>32</v>
      </c>
      <c r="BJ176" s="54"/>
      <c r="BK176" s="55"/>
      <c r="BL176" s="55"/>
      <c r="BM176" s="55"/>
      <c r="CG176" s="129"/>
      <c r="CH176" s="101"/>
      <c r="CI176" s="138" t="s">
        <v>9</v>
      </c>
      <c r="CJ176" s="139" t="s" vm="3">
        <v>22</v>
      </c>
      <c r="CK176" s="140"/>
      <c r="CL176" s="141"/>
      <c r="CM176" s="103"/>
      <c r="CN176" s="126"/>
      <c r="CO176" s="126"/>
      <c r="CP176" s="126"/>
      <c r="CQ176" s="110"/>
      <c r="CR176" s="138" t="s">
        <v>9</v>
      </c>
      <c r="CS176" s="152" t="s" vm="6">
        <v>4</v>
      </c>
      <c r="CT176" s="140"/>
      <c r="CU176" s="141"/>
      <c r="CV176" s="112"/>
      <c r="CW176" s="126"/>
      <c r="CX176" s="126"/>
      <c r="CY176" s="126"/>
      <c r="CZ176" s="119"/>
      <c r="DA176" s="138" t="s">
        <v>9</v>
      </c>
      <c r="DB176" s="166" t="s">
        <v>32</v>
      </c>
      <c r="DC176" s="140"/>
      <c r="DD176" s="141"/>
      <c r="DE176" s="121"/>
      <c r="DF176" s="132"/>
      <c r="DQ176" s="57"/>
      <c r="DR176" s="57"/>
      <c r="DS176" s="52" t="s">
        <v>9</v>
      </c>
      <c r="DT176" s="53" t="s" vm="3">
        <v>22</v>
      </c>
      <c r="DU176" s="54"/>
      <c r="DV176" s="55"/>
      <c r="DW176" s="55"/>
      <c r="DX176" s="54"/>
      <c r="DY176" s="54"/>
      <c r="DZ176" s="54"/>
      <c r="EA176" s="57"/>
      <c r="EB176" s="52" t="s">
        <v>9</v>
      </c>
      <c r="EC176" s="65" t="s" vm="6">
        <v>4</v>
      </c>
      <c r="ED176" s="54"/>
      <c r="EE176" s="55"/>
      <c r="EF176" s="55"/>
      <c r="EG176" s="54"/>
      <c r="EH176" s="54"/>
      <c r="EI176" s="54"/>
      <c r="EJ176" s="57"/>
      <c r="EK176" s="52" t="s">
        <v>9</v>
      </c>
      <c r="EL176" s="71" t="s">
        <v>32</v>
      </c>
      <c r="EM176" s="54"/>
      <c r="EN176" s="55"/>
      <c r="EO176" s="55"/>
      <c r="EP176" s="55"/>
      <c r="FJ176" s="129"/>
      <c r="FK176" s="101"/>
      <c r="FL176" s="138" t="s">
        <v>9</v>
      </c>
      <c r="FM176" s="139" t="s" vm="6">
        <v>4</v>
      </c>
      <c r="FN176" s="140"/>
      <c r="FO176" s="141"/>
      <c r="FP176" s="103"/>
      <c r="FQ176" s="126"/>
      <c r="FR176" s="126"/>
      <c r="FS176" s="126"/>
      <c r="FT176" s="110"/>
      <c r="FU176" s="138" t="s">
        <v>9</v>
      </c>
      <c r="FV176" s="152" t="s">
        <v>5</v>
      </c>
      <c r="FW176" s="140"/>
      <c r="FX176" s="141"/>
      <c r="FY176" s="112"/>
      <c r="FZ176" s="126"/>
      <c r="GA176" s="126"/>
      <c r="GB176" s="126"/>
      <c r="GC176" s="119"/>
      <c r="GD176" s="138" t="s">
        <v>9</v>
      </c>
      <c r="GE176" s="166" t="s">
        <v>32</v>
      </c>
      <c r="GF176" s="140"/>
      <c r="GG176" s="141"/>
      <c r="GH176" s="121"/>
      <c r="GI176" s="132"/>
      <c r="GT176" s="57"/>
      <c r="GU176" s="57"/>
      <c r="GV176" s="52" t="s">
        <v>9</v>
      </c>
      <c r="GW176" s="65" t="s" vm="3">
        <v>22</v>
      </c>
      <c r="GX176" s="54"/>
      <c r="GY176" s="55"/>
      <c r="GZ176" s="55"/>
      <c r="HA176" s="54"/>
      <c r="HB176" s="54"/>
      <c r="HC176" s="54"/>
      <c r="HD176" s="57"/>
      <c r="HE176" s="52" t="s">
        <v>9</v>
      </c>
      <c r="HF176" s="65" t="s" vm="6">
        <v>4</v>
      </c>
      <c r="HG176" s="54"/>
      <c r="HH176" s="55"/>
      <c r="HI176" s="55"/>
      <c r="HJ176" s="54"/>
      <c r="HK176" s="54"/>
      <c r="HL176" s="54"/>
      <c r="HM176" s="57"/>
      <c r="HN176" s="52" t="s">
        <v>9</v>
      </c>
      <c r="HO176" s="71" t="s">
        <v>32</v>
      </c>
      <c r="HP176" s="54"/>
      <c r="HQ176" s="55"/>
      <c r="HR176" s="55"/>
      <c r="HS176" s="55"/>
    </row>
    <row r="177" spans="4:252" x14ac:dyDescent="0.25">
      <c r="D177" s="129"/>
      <c r="E177" s="101"/>
      <c r="F177" s="138" t="s">
        <v>0</v>
      </c>
      <c r="G177" s="139" t="s" vm="4">
        <v>22</v>
      </c>
      <c r="H177" s="140"/>
      <c r="I177" s="141"/>
      <c r="J177" s="103"/>
      <c r="K177" s="126"/>
      <c r="L177" s="126"/>
      <c r="M177" s="126"/>
      <c r="N177" s="110"/>
      <c r="O177" s="138" t="s">
        <v>0</v>
      </c>
      <c r="P177" s="152" t="s">
        <v>5</v>
      </c>
      <c r="Q177" s="140"/>
      <c r="R177" s="141"/>
      <c r="S177" s="112"/>
      <c r="T177" s="126"/>
      <c r="U177" s="126"/>
      <c r="V177" s="126"/>
      <c r="W177" s="119"/>
      <c r="X177" s="138" t="s">
        <v>0</v>
      </c>
      <c r="Y177" s="166" t="s">
        <v>32</v>
      </c>
      <c r="Z177" s="140"/>
      <c r="AA177" s="141"/>
      <c r="AB177" s="121"/>
      <c r="AC177" s="132"/>
      <c r="AN177" s="57"/>
      <c r="AO177" s="57"/>
      <c r="AP177" s="52" t="s">
        <v>0</v>
      </c>
      <c r="AQ177" s="53" t="s" vm="4">
        <v>22</v>
      </c>
      <c r="AR177" s="54"/>
      <c r="AS177" s="55"/>
      <c r="AT177" s="55"/>
      <c r="AU177" s="54"/>
      <c r="AV177" s="54"/>
      <c r="AW177" s="54"/>
      <c r="AX177" s="57"/>
      <c r="AY177" s="52" t="s">
        <v>0</v>
      </c>
      <c r="AZ177" s="65" t="s">
        <v>5</v>
      </c>
      <c r="BA177" s="54"/>
      <c r="BB177" s="55"/>
      <c r="BC177" s="55"/>
      <c r="BD177" s="54"/>
      <c r="BE177" s="54"/>
      <c r="BF177" s="54"/>
      <c r="BG177" s="57"/>
      <c r="BH177" s="52" t="s">
        <v>0</v>
      </c>
      <c r="BI177" s="71" t="s">
        <v>32</v>
      </c>
      <c r="BJ177" s="54"/>
      <c r="BK177" s="55"/>
      <c r="BL177" s="55"/>
      <c r="BM177" s="55"/>
      <c r="CG177" s="129"/>
      <c r="CH177" s="101"/>
      <c r="CI177" s="138" t="s">
        <v>0</v>
      </c>
      <c r="CJ177" s="139" t="s" vm="4">
        <v>22</v>
      </c>
      <c r="CK177" s="140"/>
      <c r="CL177" s="141"/>
      <c r="CM177" s="103"/>
      <c r="CN177" s="126"/>
      <c r="CO177" s="126"/>
      <c r="CP177" s="126"/>
      <c r="CQ177" s="110"/>
      <c r="CR177" s="138" t="s">
        <v>0</v>
      </c>
      <c r="CS177" s="152" t="s" vm="7">
        <v>4</v>
      </c>
      <c r="CT177" s="140"/>
      <c r="CU177" s="141"/>
      <c r="CV177" s="112"/>
      <c r="CW177" s="126"/>
      <c r="CX177" s="126"/>
      <c r="CY177" s="126"/>
      <c r="CZ177" s="119"/>
      <c r="DA177" s="138" t="s">
        <v>0</v>
      </c>
      <c r="DB177" s="166" t="s">
        <v>32</v>
      </c>
      <c r="DC177" s="140"/>
      <c r="DD177" s="141"/>
      <c r="DE177" s="121"/>
      <c r="DF177" s="132"/>
      <c r="DQ177" s="57"/>
      <c r="DR177" s="57"/>
      <c r="DS177" s="52" t="s">
        <v>0</v>
      </c>
      <c r="DT177" s="53" t="s" vm="4">
        <v>22</v>
      </c>
      <c r="DU177" s="54"/>
      <c r="DV177" s="55"/>
      <c r="DW177" s="55"/>
      <c r="DX177" s="54"/>
      <c r="DY177" s="54"/>
      <c r="DZ177" s="54"/>
      <c r="EA177" s="57"/>
      <c r="EB177" s="52" t="s">
        <v>0</v>
      </c>
      <c r="EC177" s="65" t="s" vm="7">
        <v>4</v>
      </c>
      <c r="ED177" s="54"/>
      <c r="EE177" s="55"/>
      <c r="EF177" s="55"/>
      <c r="EG177" s="54"/>
      <c r="EH177" s="54"/>
      <c r="EI177" s="54"/>
      <c r="EJ177" s="57"/>
      <c r="EK177" s="52" t="s">
        <v>0</v>
      </c>
      <c r="EL177" s="71" t="s">
        <v>32</v>
      </c>
      <c r="EM177" s="54"/>
      <c r="EN177" s="55"/>
      <c r="EO177" s="55"/>
      <c r="EP177" s="55"/>
      <c r="FJ177" s="129"/>
      <c r="FK177" s="101"/>
      <c r="FL177" s="138" t="s">
        <v>0</v>
      </c>
      <c r="FM177" s="139" t="s" vm="7">
        <v>4</v>
      </c>
      <c r="FN177" s="140"/>
      <c r="FO177" s="141"/>
      <c r="FP177" s="103"/>
      <c r="FQ177" s="126"/>
      <c r="FR177" s="126"/>
      <c r="FS177" s="126"/>
      <c r="FT177" s="110"/>
      <c r="FU177" s="138" t="s">
        <v>0</v>
      </c>
      <c r="FV177" s="152" t="s">
        <v>5</v>
      </c>
      <c r="FW177" s="140"/>
      <c r="FX177" s="141"/>
      <c r="FY177" s="112"/>
      <c r="FZ177" s="126"/>
      <c r="GA177" s="126"/>
      <c r="GB177" s="126"/>
      <c r="GC177" s="119"/>
      <c r="GD177" s="138" t="s">
        <v>0</v>
      </c>
      <c r="GE177" s="166" t="s">
        <v>32</v>
      </c>
      <c r="GF177" s="140"/>
      <c r="GG177" s="141"/>
      <c r="GH177" s="121"/>
      <c r="GI177" s="132"/>
      <c r="GT177" s="57"/>
      <c r="GU177" s="57"/>
      <c r="GV177" s="52" t="s">
        <v>0</v>
      </c>
      <c r="GW177" s="65" t="s" vm="4">
        <v>22</v>
      </c>
      <c r="GX177" s="54"/>
      <c r="GY177" s="55"/>
      <c r="GZ177" s="55"/>
      <c r="HA177" s="54"/>
      <c r="HB177" s="54"/>
      <c r="HC177" s="54"/>
      <c r="HD177" s="57"/>
      <c r="HE177" s="52" t="s">
        <v>0</v>
      </c>
      <c r="HF177" s="65" t="s" vm="7">
        <v>4</v>
      </c>
      <c r="HG177" s="54"/>
      <c r="HH177" s="55"/>
      <c r="HI177" s="55"/>
      <c r="HJ177" s="54"/>
      <c r="HK177" s="54"/>
      <c r="HL177" s="54"/>
      <c r="HM177" s="57"/>
      <c r="HN177" s="52" t="s">
        <v>0</v>
      </c>
      <c r="HO177" s="71" t="s">
        <v>32</v>
      </c>
      <c r="HP177" s="54"/>
      <c r="HQ177" s="55"/>
      <c r="HR177" s="55"/>
      <c r="HS177" s="55"/>
    </row>
    <row r="178" spans="4:252" x14ac:dyDescent="0.25">
      <c r="D178" s="129"/>
      <c r="E178" s="101"/>
      <c r="F178" s="142" t="s">
        <v>1</v>
      </c>
      <c r="G178" s="153" t="s" vm="5">
        <v>22</v>
      </c>
      <c r="H178" s="140"/>
      <c r="I178" s="141"/>
      <c r="J178" s="103"/>
      <c r="K178" s="126"/>
      <c r="L178" s="126"/>
      <c r="M178" s="126"/>
      <c r="N178" s="110"/>
      <c r="O178" s="142" t="s">
        <v>1</v>
      </c>
      <c r="P178" s="152" t="s">
        <v>5</v>
      </c>
      <c r="Q178" s="140"/>
      <c r="R178" s="141"/>
      <c r="S178" s="112"/>
      <c r="T178" s="126"/>
      <c r="U178" s="126"/>
      <c r="V178" s="126"/>
      <c r="W178" s="119"/>
      <c r="X178" s="142" t="s">
        <v>1</v>
      </c>
      <c r="Y178" s="166" t="s">
        <v>32</v>
      </c>
      <c r="Z178" s="140"/>
      <c r="AA178" s="141"/>
      <c r="AB178" s="121"/>
      <c r="AC178" s="132"/>
      <c r="AG178" t="s">
        <v>71</v>
      </c>
      <c r="AH178" s="7">
        <f>AH179-AH182</f>
        <v>0</v>
      </c>
      <c r="AI178" s="1">
        <f>AI179-AI182</f>
        <v>0</v>
      </c>
      <c r="AJ178" s="1">
        <f>AJ179-AJ182</f>
        <v>0</v>
      </c>
      <c r="AN178" s="57"/>
      <c r="AO178" s="57"/>
      <c r="AP178" s="56" t="s">
        <v>1</v>
      </c>
      <c r="AQ178" s="26" t="s" vm="5">
        <v>22</v>
      </c>
      <c r="AR178" s="54"/>
      <c r="AS178" s="55"/>
      <c r="AT178" s="55"/>
      <c r="AU178" s="54"/>
      <c r="AV178" s="54"/>
      <c r="AW178" s="54"/>
      <c r="AX178" s="57"/>
      <c r="AY178" s="56" t="s">
        <v>1</v>
      </c>
      <c r="AZ178" s="65" t="s">
        <v>5</v>
      </c>
      <c r="BA178" s="54"/>
      <c r="BB178" s="55"/>
      <c r="BC178" s="55"/>
      <c r="BD178" s="54"/>
      <c r="BE178" s="54"/>
      <c r="BF178" s="54"/>
      <c r="BG178" s="57"/>
      <c r="BH178" s="56" t="s">
        <v>1</v>
      </c>
      <c r="BI178" s="71" t="s">
        <v>32</v>
      </c>
      <c r="BJ178" s="54"/>
      <c r="BK178" s="55"/>
      <c r="BL178" s="55"/>
      <c r="BM178" s="55"/>
      <c r="BQ178" t="s">
        <v>71</v>
      </c>
      <c r="BR178" s="7">
        <f>BR179-BR182</f>
        <v>392.15873015873149</v>
      </c>
      <c r="BS178" s="1">
        <f>BS179-BS182</f>
        <v>2760.6000000000058</v>
      </c>
      <c r="BT178" s="1">
        <f>BT179-BT182</f>
        <v>2116.8666666666663</v>
      </c>
      <c r="CG178" s="129"/>
      <c r="CH178" s="101"/>
      <c r="CI178" s="142" t="s">
        <v>1</v>
      </c>
      <c r="CJ178" s="153" t="s" vm="5">
        <v>22</v>
      </c>
      <c r="CK178" s="140"/>
      <c r="CL178" s="141"/>
      <c r="CM178" s="103"/>
      <c r="CN178" s="126"/>
      <c r="CO178" s="126"/>
      <c r="CP178" s="126"/>
      <c r="CQ178" s="110"/>
      <c r="CR178" s="142" t="s">
        <v>1</v>
      </c>
      <c r="CS178" s="152" t="s" vm="8">
        <v>4</v>
      </c>
      <c r="CT178" s="140"/>
      <c r="CU178" s="141"/>
      <c r="CV178" s="112"/>
      <c r="CW178" s="126"/>
      <c r="CX178" s="126"/>
      <c r="CY178" s="126"/>
      <c r="CZ178" s="119"/>
      <c r="DA178" s="142" t="s">
        <v>1</v>
      </c>
      <c r="DB178" s="166" t="s">
        <v>32</v>
      </c>
      <c r="DC178" s="140"/>
      <c r="DD178" s="141"/>
      <c r="DE178" s="121"/>
      <c r="DF178" s="132"/>
      <c r="DJ178" t="s">
        <v>71</v>
      </c>
      <c r="DK178" s="7">
        <f>DK179-DK182</f>
        <v>273.61904761904771</v>
      </c>
      <c r="DL178" s="1">
        <f>DL179-DL182</f>
        <v>5169.8571428571449</v>
      </c>
      <c r="DM178" s="1">
        <f>DM179-DM182</f>
        <v>625.80952380952363</v>
      </c>
      <c r="DQ178" s="57"/>
      <c r="DR178" s="57"/>
      <c r="DS178" s="56" t="s">
        <v>1</v>
      </c>
      <c r="DT178" s="26" t="s" vm="5">
        <v>22</v>
      </c>
      <c r="DU178" s="54"/>
      <c r="DV178" s="55"/>
      <c r="DW178" s="55"/>
      <c r="DX178" s="54"/>
      <c r="DY178" s="54"/>
      <c r="DZ178" s="54"/>
      <c r="EA178" s="57"/>
      <c r="EB178" s="56" t="s">
        <v>1</v>
      </c>
      <c r="EC178" s="65" t="s" vm="8">
        <v>4</v>
      </c>
      <c r="ED178" s="54"/>
      <c r="EE178" s="55"/>
      <c r="EF178" s="55"/>
      <c r="EG178" s="54"/>
      <c r="EH178" s="54"/>
      <c r="EI178" s="54"/>
      <c r="EJ178" s="57"/>
      <c r="EK178" s="56" t="s">
        <v>1</v>
      </c>
      <c r="EL178" s="71" t="s">
        <v>32</v>
      </c>
      <c r="EM178" s="54"/>
      <c r="EN178" s="55"/>
      <c r="EO178" s="55"/>
      <c r="EP178" s="55"/>
      <c r="ET178" t="s">
        <v>71</v>
      </c>
      <c r="EU178" s="7">
        <f>EU179-EU182</f>
        <v>73.428571428572468</v>
      </c>
      <c r="EV178" s="1">
        <f>EV179-EV182</f>
        <v>2760.6000000000058</v>
      </c>
      <c r="EW178" s="1">
        <f>EW179-EW182</f>
        <v>2116.8666666666663</v>
      </c>
      <c r="FJ178" s="129"/>
      <c r="FK178" s="101"/>
      <c r="FL178" s="142" t="s">
        <v>1</v>
      </c>
      <c r="FM178" s="153" t="s" vm="8">
        <v>4</v>
      </c>
      <c r="FN178" s="140"/>
      <c r="FO178" s="141"/>
      <c r="FP178" s="103"/>
      <c r="FQ178" s="126"/>
      <c r="FR178" s="126"/>
      <c r="FS178" s="126"/>
      <c r="FT178" s="110"/>
      <c r="FU178" s="142" t="s">
        <v>1</v>
      </c>
      <c r="FV178" s="152" t="s">
        <v>5</v>
      </c>
      <c r="FW178" s="140"/>
      <c r="FX178" s="141"/>
      <c r="FY178" s="112"/>
      <c r="FZ178" s="126"/>
      <c r="GA178" s="126"/>
      <c r="GB178" s="126"/>
      <c r="GC178" s="119"/>
      <c r="GD178" s="142" t="s">
        <v>1</v>
      </c>
      <c r="GE178" s="166" t="s">
        <v>32</v>
      </c>
      <c r="GF178" s="140"/>
      <c r="GG178" s="141"/>
      <c r="GH178" s="121"/>
      <c r="GI178" s="132"/>
      <c r="GM178" t="s">
        <v>71</v>
      </c>
      <c r="GN178" s="7">
        <f>GN179-GN182</f>
        <v>0</v>
      </c>
      <c r="GO178" s="1">
        <f>GO179-GO182</f>
        <v>0</v>
      </c>
      <c r="GP178" s="1">
        <f>GP179-GP182</f>
        <v>0</v>
      </c>
      <c r="GT178" s="57"/>
      <c r="GU178" s="57"/>
      <c r="GV178" s="56" t="s">
        <v>1</v>
      </c>
      <c r="GW178" s="65" t="s" vm="5">
        <v>22</v>
      </c>
      <c r="GX178" s="54"/>
      <c r="GY178" s="55"/>
      <c r="GZ178" s="55"/>
      <c r="HA178" s="54"/>
      <c r="HB178" s="54"/>
      <c r="HC178" s="54"/>
      <c r="HD178" s="57"/>
      <c r="HE178" s="56" t="s">
        <v>1</v>
      </c>
      <c r="HF178" s="65" t="s" vm="8">
        <v>4</v>
      </c>
      <c r="HG178" s="54"/>
      <c r="HH178" s="55"/>
      <c r="HI178" s="55"/>
      <c r="HJ178" s="54"/>
      <c r="HK178" s="54"/>
      <c r="HL178" s="54"/>
      <c r="HM178" s="57"/>
      <c r="HN178" s="56" t="s">
        <v>1</v>
      </c>
      <c r="HO178" s="71" t="s">
        <v>32</v>
      </c>
      <c r="HP178" s="54"/>
      <c r="HQ178" s="55"/>
      <c r="HR178" s="55"/>
      <c r="HS178" s="55"/>
      <c r="HW178" t="s">
        <v>71</v>
      </c>
      <c r="HX178" s="7">
        <f>HX179-HX182</f>
        <v>476.66666666666788</v>
      </c>
      <c r="HY178" s="1">
        <f>HY179-HY182</f>
        <v>2760.6000000000058</v>
      </c>
      <c r="HZ178" s="1">
        <f>HZ179-HZ182</f>
        <v>2116.8666666666663</v>
      </c>
    </row>
    <row r="179" spans="4:252" x14ac:dyDescent="0.25">
      <c r="D179" s="129"/>
      <c r="E179" s="101"/>
      <c r="F179" s="144"/>
      <c r="G179" s="140"/>
      <c r="H179" s="140"/>
      <c r="I179" s="141"/>
      <c r="J179" s="103"/>
      <c r="K179" s="126"/>
      <c r="L179" s="126"/>
      <c r="M179" s="126"/>
      <c r="N179" s="110"/>
      <c r="O179" s="144"/>
      <c r="P179" s="140"/>
      <c r="Q179" s="140"/>
      <c r="R179" s="141"/>
      <c r="S179" s="112"/>
      <c r="T179" s="126"/>
      <c r="U179" s="126"/>
      <c r="V179" s="126"/>
      <c r="W179" s="119"/>
      <c r="X179" s="144"/>
      <c r="Y179" s="140"/>
      <c r="Z179" s="140"/>
      <c r="AA179" s="141"/>
      <c r="AB179" s="121"/>
      <c r="AC179" s="132"/>
      <c r="AG179" t="s">
        <v>50</v>
      </c>
      <c r="AH179" s="7">
        <f>MAX(G181,P181)</f>
        <v>11340.285714285714</v>
      </c>
      <c r="AI179" s="1">
        <f>MAX(H181,Q181)</f>
        <v>65878.142857142855</v>
      </c>
      <c r="AJ179" s="1">
        <f>MAX(I181,R181)</f>
        <v>1564.8571428571429</v>
      </c>
      <c r="AN179" s="57"/>
      <c r="AO179" s="57"/>
      <c r="AP179" s="57"/>
      <c r="AQ179" s="54"/>
      <c r="AR179" s="54"/>
      <c r="AS179" s="55"/>
      <c r="AT179" s="55"/>
      <c r="AU179" s="54"/>
      <c r="AV179" s="54"/>
      <c r="AW179" s="54"/>
      <c r="AX179" s="57"/>
      <c r="AY179" s="57"/>
      <c r="AZ179" s="54"/>
      <c r="BA179" s="54"/>
      <c r="BB179" s="55"/>
      <c r="BC179" s="55"/>
      <c r="BD179" s="54"/>
      <c r="BE179" s="54"/>
      <c r="BF179" s="54"/>
      <c r="BG179" s="57"/>
      <c r="BH179" s="57"/>
      <c r="BI179" s="54"/>
      <c r="BJ179" s="54"/>
      <c r="BK179" s="55"/>
      <c r="BL179" s="55"/>
      <c r="BM179" s="55"/>
      <c r="BQ179" t="s">
        <v>50</v>
      </c>
      <c r="BR179" s="7">
        <f>MAX(AQ181,AZ181)</f>
        <v>11732.444444444445</v>
      </c>
      <c r="BS179" s="1">
        <f>MAX(AR181,BA181)</f>
        <v>73808.600000000006</v>
      </c>
      <c r="BT179" s="1">
        <f>MAX(AS181,BB181)</f>
        <v>2190.6666666666665</v>
      </c>
      <c r="CA179" s="7"/>
      <c r="CB179" s="1"/>
      <c r="CC179" s="1"/>
      <c r="CG179" s="129"/>
      <c r="CH179" s="101"/>
      <c r="CI179" s="144"/>
      <c r="CJ179" s="140"/>
      <c r="CK179" s="140"/>
      <c r="CL179" s="141"/>
      <c r="CM179" s="103"/>
      <c r="CN179" s="126"/>
      <c r="CO179" s="126"/>
      <c r="CP179" s="126"/>
      <c r="CQ179" s="110"/>
      <c r="CR179" s="144"/>
      <c r="CS179" s="140"/>
      <c r="CT179" s="140"/>
      <c r="CU179" s="141"/>
      <c r="CV179" s="112"/>
      <c r="CW179" s="126"/>
      <c r="CX179" s="126"/>
      <c r="CY179" s="126"/>
      <c r="CZ179" s="119"/>
      <c r="DA179" s="144"/>
      <c r="DB179" s="140"/>
      <c r="DC179" s="140"/>
      <c r="DD179" s="141"/>
      <c r="DE179" s="121"/>
      <c r="DF179" s="132"/>
      <c r="DJ179" t="s">
        <v>50</v>
      </c>
      <c r="DK179" s="7">
        <f>MAX(CJ181,CS181)</f>
        <v>11340.285714285714</v>
      </c>
      <c r="DL179" s="1">
        <f>MAX(CK181,CT181)</f>
        <v>71048</v>
      </c>
      <c r="DM179" s="1">
        <f>MAX(CL181,CU181)</f>
        <v>2190.6666666666665</v>
      </c>
      <c r="DQ179" s="57"/>
      <c r="DR179" s="57"/>
      <c r="DS179" s="57"/>
      <c r="DT179" s="54"/>
      <c r="DU179" s="54"/>
      <c r="DV179" s="55"/>
      <c r="DW179" s="55"/>
      <c r="DX179" s="54"/>
      <c r="DY179" s="54"/>
      <c r="DZ179" s="54"/>
      <c r="EA179" s="57"/>
      <c r="EB179" s="57"/>
      <c r="EC179" s="54"/>
      <c r="ED179" s="54"/>
      <c r="EE179" s="55"/>
      <c r="EF179" s="55"/>
      <c r="EG179" s="54"/>
      <c r="EH179" s="54"/>
      <c r="EI179" s="54"/>
      <c r="EJ179" s="57"/>
      <c r="EK179" s="57"/>
      <c r="EL179" s="54"/>
      <c r="EM179" s="54"/>
      <c r="EN179" s="55"/>
      <c r="EO179" s="55"/>
      <c r="EP179" s="55"/>
      <c r="ET179" t="s">
        <v>50</v>
      </c>
      <c r="EU179" s="7">
        <f>MAX(DT181,EC181)</f>
        <v>11566</v>
      </c>
      <c r="EV179" s="1">
        <f>MAX(DU181,ED181)</f>
        <v>73808.600000000006</v>
      </c>
      <c r="EW179" s="1">
        <f>MAX(DV181,EE181)</f>
        <v>2190.6666666666665</v>
      </c>
      <c r="FD179" s="7"/>
      <c r="FE179" s="1"/>
      <c r="FF179" s="1"/>
      <c r="FJ179" s="129"/>
      <c r="FK179" s="101"/>
      <c r="FL179" s="144"/>
      <c r="FM179" s="140"/>
      <c r="FN179" s="140"/>
      <c r="FO179" s="141"/>
      <c r="FP179" s="103"/>
      <c r="FQ179" s="126"/>
      <c r="FR179" s="126"/>
      <c r="FS179" s="126"/>
      <c r="FT179" s="110"/>
      <c r="FU179" s="144"/>
      <c r="FV179" s="140"/>
      <c r="FW179" s="140"/>
      <c r="FX179" s="141"/>
      <c r="FY179" s="112"/>
      <c r="FZ179" s="126"/>
      <c r="GA179" s="126"/>
      <c r="GB179" s="126"/>
      <c r="GC179" s="119"/>
      <c r="GD179" s="144"/>
      <c r="GE179" s="140"/>
      <c r="GF179" s="140"/>
      <c r="GG179" s="141"/>
      <c r="GH179" s="121"/>
      <c r="GI179" s="132"/>
      <c r="GM179" t="s">
        <v>50</v>
      </c>
      <c r="GN179" s="7">
        <f>MAX(FM181,FV181)</f>
        <v>11066.666666666666</v>
      </c>
      <c r="GO179" s="1">
        <f>MAX(FN181,FW181)</f>
        <v>71048</v>
      </c>
      <c r="GP179" s="1">
        <f>MAX(FO181,FX181)</f>
        <v>2190.6666666666665</v>
      </c>
      <c r="GT179" s="57"/>
      <c r="GU179" s="57"/>
      <c r="GV179" s="57"/>
      <c r="GW179" s="54"/>
      <c r="GX179" s="54"/>
      <c r="GY179" s="55"/>
      <c r="GZ179" s="55"/>
      <c r="HA179" s="54"/>
      <c r="HB179" s="54"/>
      <c r="HC179" s="54"/>
      <c r="HD179" s="57"/>
      <c r="HE179" s="57"/>
      <c r="HF179" s="54"/>
      <c r="HG179" s="54"/>
      <c r="HH179" s="55"/>
      <c r="HI179" s="55"/>
      <c r="HJ179" s="54"/>
      <c r="HK179" s="54"/>
      <c r="HL179" s="54"/>
      <c r="HM179" s="57"/>
      <c r="HN179" s="57"/>
      <c r="HO179" s="54"/>
      <c r="HP179" s="54"/>
      <c r="HQ179" s="55"/>
      <c r="HR179" s="55"/>
      <c r="HS179" s="55"/>
      <c r="HW179" t="s">
        <v>50</v>
      </c>
      <c r="HX179" s="7">
        <f>MAX(GW181,HF181)</f>
        <v>11543.333333333334</v>
      </c>
      <c r="HY179" s="1">
        <f>MAX(GX181,HG181)</f>
        <v>73808.600000000006</v>
      </c>
      <c r="HZ179" s="1">
        <f>MAX(GY181,HH181)</f>
        <v>2190.6666666666665</v>
      </c>
      <c r="IG179" s="7"/>
      <c r="IH179" s="1"/>
      <c r="II179" s="1"/>
      <c r="IP179" s="7"/>
      <c r="IQ179" s="1"/>
      <c r="IR179" s="1"/>
    </row>
    <row r="180" spans="4:252" x14ac:dyDescent="0.25">
      <c r="D180" s="129"/>
      <c r="E180" s="101"/>
      <c r="F180" s="145"/>
      <c r="G180" s="146" t="s">
        <v>6</v>
      </c>
      <c r="H180" s="146" t="s">
        <v>7</v>
      </c>
      <c r="I180" s="147" t="s">
        <v>2</v>
      </c>
      <c r="J180" s="103"/>
      <c r="K180" s="126"/>
      <c r="L180" s="126"/>
      <c r="M180" s="126"/>
      <c r="N180" s="110"/>
      <c r="O180" s="145"/>
      <c r="P180" s="146" t="s">
        <v>6</v>
      </c>
      <c r="Q180" s="146" t="s">
        <v>7</v>
      </c>
      <c r="R180" s="147" t="s">
        <v>2</v>
      </c>
      <c r="S180" s="112"/>
      <c r="T180" s="126"/>
      <c r="U180" s="126"/>
      <c r="V180" s="126"/>
      <c r="W180" s="119"/>
      <c r="X180" s="145"/>
      <c r="Y180" s="146" t="s">
        <v>6</v>
      </c>
      <c r="Z180" s="146" t="s">
        <v>7</v>
      </c>
      <c r="AA180" s="147" t="s">
        <v>2</v>
      </c>
      <c r="AB180" s="121"/>
      <c r="AC180" s="132"/>
      <c r="AG180" t="s">
        <v>70</v>
      </c>
      <c r="AH180" s="7">
        <f>MEDIAN(G181,P181)</f>
        <v>11340.285714285714</v>
      </c>
      <c r="AI180" s="1">
        <f>MEDIAN(H181,Q181)</f>
        <v>65878.142857142855</v>
      </c>
      <c r="AJ180" s="1">
        <f>MEDIAN(I181,R181)</f>
        <v>1564.8571428571429</v>
      </c>
      <c r="AN180" s="57"/>
      <c r="AO180" s="57"/>
      <c r="AP180" s="58"/>
      <c r="AQ180" s="5" t="s">
        <v>6</v>
      </c>
      <c r="AR180" s="5" t="s">
        <v>7</v>
      </c>
      <c r="AS180" s="59" t="s">
        <v>2</v>
      </c>
      <c r="AT180" s="55"/>
      <c r="AU180" s="54"/>
      <c r="AV180" s="54"/>
      <c r="AW180" s="54"/>
      <c r="AX180" s="57"/>
      <c r="AY180" s="58"/>
      <c r="AZ180" s="5" t="s">
        <v>6</v>
      </c>
      <c r="BA180" s="5" t="s">
        <v>7</v>
      </c>
      <c r="BB180" s="59" t="s">
        <v>2</v>
      </c>
      <c r="BC180" s="55"/>
      <c r="BD180" s="54"/>
      <c r="BE180" s="54"/>
      <c r="BF180" s="54"/>
      <c r="BG180" s="57"/>
      <c r="BH180" s="58"/>
      <c r="BI180" s="5" t="s">
        <v>6</v>
      </c>
      <c r="BJ180" s="5" t="s">
        <v>7</v>
      </c>
      <c r="BK180" s="59" t="s">
        <v>2</v>
      </c>
      <c r="BL180" s="55"/>
      <c r="BM180" s="55"/>
      <c r="BQ180" t="s">
        <v>70</v>
      </c>
      <c r="BR180" s="7">
        <f>MEDIAN(AQ181,AZ181)</f>
        <v>11536.36507936508</v>
      </c>
      <c r="BS180" s="1">
        <f>MEDIAN(AR181,BA181)</f>
        <v>72428.3</v>
      </c>
      <c r="BT180" s="1">
        <f>MEDIAN(AS181,BB181)</f>
        <v>1132.2333333333331</v>
      </c>
      <c r="CA180" s="7"/>
      <c r="CB180" s="1"/>
      <c r="CC180" s="1"/>
      <c r="CG180" s="129"/>
      <c r="CH180" s="101"/>
      <c r="CI180" s="145"/>
      <c r="CJ180" s="146" t="s">
        <v>6</v>
      </c>
      <c r="CK180" s="146" t="s">
        <v>7</v>
      </c>
      <c r="CL180" s="147" t="s">
        <v>2</v>
      </c>
      <c r="CM180" s="103"/>
      <c r="CN180" s="126"/>
      <c r="CO180" s="126"/>
      <c r="CP180" s="126"/>
      <c r="CQ180" s="110"/>
      <c r="CR180" s="145"/>
      <c r="CS180" s="146" t="s">
        <v>6</v>
      </c>
      <c r="CT180" s="146" t="s">
        <v>7</v>
      </c>
      <c r="CU180" s="147" t="s">
        <v>2</v>
      </c>
      <c r="CV180" s="112"/>
      <c r="CW180" s="126"/>
      <c r="CX180" s="126"/>
      <c r="CY180" s="126"/>
      <c r="CZ180" s="119"/>
      <c r="DA180" s="145"/>
      <c r="DB180" s="146" t="s">
        <v>6</v>
      </c>
      <c r="DC180" s="146" t="s">
        <v>7</v>
      </c>
      <c r="DD180" s="147" t="s">
        <v>2</v>
      </c>
      <c r="DE180" s="121"/>
      <c r="DF180" s="132"/>
      <c r="DJ180" t="s">
        <v>70</v>
      </c>
      <c r="DK180" s="7">
        <f>MEDIAN(CJ181,CS181)</f>
        <v>11203.476190476191</v>
      </c>
      <c r="DL180" s="1">
        <f>MEDIAN(CK181,CT181)</f>
        <v>68463.07142857142</v>
      </c>
      <c r="DM180" s="1">
        <f>MEDIAN(CL181,CU181)</f>
        <v>1877.7619047619046</v>
      </c>
      <c r="DQ180" s="57"/>
      <c r="DR180" s="57"/>
      <c r="DS180" s="58"/>
      <c r="DT180" s="5" t="s">
        <v>6</v>
      </c>
      <c r="DU180" s="5" t="s">
        <v>7</v>
      </c>
      <c r="DV180" s="59" t="s">
        <v>2</v>
      </c>
      <c r="DW180" s="55"/>
      <c r="DX180" s="54"/>
      <c r="DY180" s="54"/>
      <c r="DZ180" s="54"/>
      <c r="EA180" s="57"/>
      <c r="EB180" s="58"/>
      <c r="EC180" s="5" t="s">
        <v>6</v>
      </c>
      <c r="ED180" s="5" t="s">
        <v>7</v>
      </c>
      <c r="EE180" s="59" t="s">
        <v>2</v>
      </c>
      <c r="EF180" s="55"/>
      <c r="EG180" s="54"/>
      <c r="EH180" s="54"/>
      <c r="EI180" s="54"/>
      <c r="EJ180" s="57"/>
      <c r="EK180" s="58"/>
      <c r="EL180" s="5" t="s">
        <v>6</v>
      </c>
      <c r="EM180" s="5" t="s">
        <v>7</v>
      </c>
      <c r="EN180" s="59" t="s">
        <v>2</v>
      </c>
      <c r="EO180" s="55"/>
      <c r="EP180" s="55"/>
      <c r="ET180" t="s">
        <v>70</v>
      </c>
      <c r="EU180" s="7">
        <f>MEDIAN(DT181,EC181)</f>
        <v>11529.285714285714</v>
      </c>
      <c r="EV180" s="1">
        <f>MEDIAN(DU181,ED181)</f>
        <v>72428.3</v>
      </c>
      <c r="EW180" s="1">
        <f>MEDIAN(DV181,EE181)</f>
        <v>1132.2333333333331</v>
      </c>
      <c r="FD180" s="7"/>
      <c r="FE180" s="1"/>
      <c r="FF180" s="1"/>
      <c r="FJ180" s="129"/>
      <c r="FK180" s="101"/>
      <c r="FL180" s="145"/>
      <c r="FM180" s="146" t="s">
        <v>6</v>
      </c>
      <c r="FN180" s="146" t="s">
        <v>7</v>
      </c>
      <c r="FO180" s="147" t="s">
        <v>2</v>
      </c>
      <c r="FP180" s="103"/>
      <c r="FQ180" s="126"/>
      <c r="FR180" s="126"/>
      <c r="FS180" s="126"/>
      <c r="FT180" s="110"/>
      <c r="FU180" s="145"/>
      <c r="FV180" s="146" t="s">
        <v>6</v>
      </c>
      <c r="FW180" s="146" t="s">
        <v>7</v>
      </c>
      <c r="FX180" s="147" t="s">
        <v>2</v>
      </c>
      <c r="FY180" s="112"/>
      <c r="FZ180" s="126"/>
      <c r="GA180" s="126"/>
      <c r="GB180" s="126"/>
      <c r="GC180" s="119"/>
      <c r="GD180" s="145"/>
      <c r="GE180" s="146" t="s">
        <v>6</v>
      </c>
      <c r="GF180" s="146" t="s">
        <v>7</v>
      </c>
      <c r="GG180" s="147" t="s">
        <v>2</v>
      </c>
      <c r="GH180" s="121"/>
      <c r="GI180" s="132"/>
      <c r="GM180" t="s">
        <v>70</v>
      </c>
      <c r="GN180" s="7">
        <f>MEDIAN(FM181,FV181)</f>
        <v>11066.666666666666</v>
      </c>
      <c r="GO180" s="1">
        <f>MEDIAN(FN181,FW181)</f>
        <v>71048</v>
      </c>
      <c r="GP180" s="1">
        <f>MEDIAN(FO181,FX181)</f>
        <v>2190.6666666666665</v>
      </c>
      <c r="GT180" s="57"/>
      <c r="GU180" s="57"/>
      <c r="GV180" s="58"/>
      <c r="GW180" s="5" t="s">
        <v>6</v>
      </c>
      <c r="GX180" s="5" t="s">
        <v>7</v>
      </c>
      <c r="GY180" s="59" t="s">
        <v>2</v>
      </c>
      <c r="GZ180" s="55"/>
      <c r="HA180" s="54"/>
      <c r="HB180" s="54"/>
      <c r="HC180" s="54"/>
      <c r="HD180" s="57"/>
      <c r="HE180" s="58"/>
      <c r="HF180" s="5" t="s">
        <v>6</v>
      </c>
      <c r="HG180" s="5" t="s">
        <v>7</v>
      </c>
      <c r="HH180" s="59" t="s">
        <v>2</v>
      </c>
      <c r="HI180" s="55"/>
      <c r="HJ180" s="54"/>
      <c r="HK180" s="54"/>
      <c r="HL180" s="54"/>
      <c r="HM180" s="57"/>
      <c r="HN180" s="58"/>
      <c r="HO180" s="5" t="s">
        <v>6</v>
      </c>
      <c r="HP180" s="5" t="s">
        <v>7</v>
      </c>
      <c r="HQ180" s="59" t="s">
        <v>2</v>
      </c>
      <c r="HR180" s="55"/>
      <c r="HS180" s="55"/>
      <c r="HW180" t="s">
        <v>70</v>
      </c>
      <c r="HX180" s="7">
        <f>MEDIAN(GW181,HF181)</f>
        <v>11305</v>
      </c>
      <c r="HY180" s="1">
        <f>MEDIAN(GX181,HG181)</f>
        <v>72428.3</v>
      </c>
      <c r="HZ180" s="1">
        <f>MEDIAN(GY181,HH181)</f>
        <v>1132.2333333333331</v>
      </c>
      <c r="IG180" s="7"/>
      <c r="IH180" s="1"/>
      <c r="II180" s="1"/>
      <c r="IP180" s="7"/>
      <c r="IQ180" s="1"/>
      <c r="IR180" s="1"/>
    </row>
    <row r="181" spans="4:252" ht="15.75" thickBot="1" x14ac:dyDescent="0.3">
      <c r="D181" s="129"/>
      <c r="E181" s="101"/>
      <c r="F181" s="148" t="s">
        <v>8</v>
      </c>
      <c r="G181" s="149">
        <v>11340.285714285714</v>
      </c>
      <c r="H181" s="150">
        <v>65878.142857142855</v>
      </c>
      <c r="I181" s="151">
        <v>1564.8571428571429</v>
      </c>
      <c r="J181" s="103"/>
      <c r="K181" s="126"/>
      <c r="L181" s="126"/>
      <c r="M181" s="126"/>
      <c r="N181" s="110"/>
      <c r="O181" s="157" t="s">
        <v>8</v>
      </c>
      <c r="P181" s="158" t="s">
        <v>84</v>
      </c>
      <c r="Q181" s="159" t="s">
        <v>85</v>
      </c>
      <c r="R181" s="160" t="s">
        <v>86</v>
      </c>
      <c r="S181" s="112"/>
      <c r="T181" s="126"/>
      <c r="U181" s="126"/>
      <c r="V181" s="126"/>
      <c r="W181" s="119"/>
      <c r="X181" s="167" t="s">
        <v>8</v>
      </c>
      <c r="Y181" s="168">
        <f>AVERAGE(G181,P181)</f>
        <v>11340.285714285714</v>
      </c>
      <c r="Z181" s="169">
        <f>AVERAGE(H181,Q181)</f>
        <v>65878.142857142855</v>
      </c>
      <c r="AA181" s="170">
        <f>AVERAGE(I181,R181)</f>
        <v>1564.8571428571429</v>
      </c>
      <c r="AB181" s="121"/>
      <c r="AC181" s="132"/>
      <c r="AG181" t="s">
        <v>8</v>
      </c>
      <c r="AH181" s="7">
        <f>AVERAGE(G181,P181)</f>
        <v>11340.285714285714</v>
      </c>
      <c r="AI181" s="1">
        <f t="shared" ref="AI181" si="193">AVERAGE(H181,Q181)</f>
        <v>65878.142857142855</v>
      </c>
      <c r="AJ181" s="1">
        <f t="shared" ref="AJ181" si="194">AVERAGE(I181,R181)</f>
        <v>1564.8571428571429</v>
      </c>
      <c r="AN181" s="57"/>
      <c r="AO181" s="57"/>
      <c r="AP181" s="60" t="s">
        <v>8</v>
      </c>
      <c r="AQ181" s="61">
        <f>AVERAGE(P142,P155,P168,G181)</f>
        <v>11340.285714285714</v>
      </c>
      <c r="AR181" s="62">
        <v>73808.600000000006</v>
      </c>
      <c r="AS181" s="63">
        <v>73.8</v>
      </c>
      <c r="AT181" s="55"/>
      <c r="AU181" s="54"/>
      <c r="AV181" s="54"/>
      <c r="AW181" s="54"/>
      <c r="AX181" s="57"/>
      <c r="AY181" s="66" t="s">
        <v>8</v>
      </c>
      <c r="AZ181" s="67">
        <f>AVERAGE(G142,G155,G168,P181)</f>
        <v>11732.444444444445</v>
      </c>
      <c r="BA181" s="68">
        <v>71048</v>
      </c>
      <c r="BB181" s="69">
        <v>2190.6666666666665</v>
      </c>
      <c r="BC181" s="55"/>
      <c r="BD181" s="54"/>
      <c r="BE181" s="54"/>
      <c r="BF181" s="54"/>
      <c r="BG181" s="57"/>
      <c r="BH181" s="72" t="s">
        <v>8</v>
      </c>
      <c r="BI181" s="73">
        <f>AVERAGE(AQ181,AZ181)</f>
        <v>11536.36507936508</v>
      </c>
      <c r="BJ181" s="74">
        <f>AVERAGE(AR181,BA181)</f>
        <v>72428.3</v>
      </c>
      <c r="BK181" s="75">
        <f>AVERAGE(AS181,BB181)</f>
        <v>1132.2333333333333</v>
      </c>
      <c r="BL181" s="55"/>
      <c r="BM181" s="55"/>
      <c r="BQ181" t="s">
        <v>8</v>
      </c>
      <c r="BR181" s="7">
        <f>AVERAGE(AQ181,AZ181)</f>
        <v>11536.36507936508</v>
      </c>
      <c r="BS181" s="1">
        <f t="shared" ref="BS181" si="195">AVERAGE(AR181,BA181)</f>
        <v>72428.3</v>
      </c>
      <c r="BT181" s="1">
        <f t="shared" ref="BT181" si="196">AVERAGE(AS181,BB181)</f>
        <v>1132.2333333333333</v>
      </c>
      <c r="CA181" s="7"/>
      <c r="CB181" s="1"/>
      <c r="CC181" s="1"/>
      <c r="CG181" s="129"/>
      <c r="CH181" s="101"/>
      <c r="CI181" s="148" t="s">
        <v>8</v>
      </c>
      <c r="CJ181" s="149">
        <v>11340.285714285714</v>
      </c>
      <c r="CK181" s="150">
        <v>65878.142857142855</v>
      </c>
      <c r="CL181" s="151">
        <v>1564.8571428571429</v>
      </c>
      <c r="CM181" s="103"/>
      <c r="CN181" s="126"/>
      <c r="CO181" s="126"/>
      <c r="CP181" s="126"/>
      <c r="CQ181" s="110"/>
      <c r="CR181" s="157" t="s">
        <v>8</v>
      </c>
      <c r="CS181" s="158">
        <v>11066.666666666666</v>
      </c>
      <c r="CT181" s="159">
        <v>71048</v>
      </c>
      <c r="CU181" s="160">
        <v>2190.6666666666665</v>
      </c>
      <c r="CV181" s="112"/>
      <c r="CW181" s="126"/>
      <c r="CX181" s="126"/>
      <c r="CY181" s="126"/>
      <c r="CZ181" s="119"/>
      <c r="DA181" s="167" t="s">
        <v>8</v>
      </c>
      <c r="DB181" s="168">
        <f>AVERAGE(CJ181,CS181)</f>
        <v>11203.476190476191</v>
      </c>
      <c r="DC181" s="169">
        <f>AVERAGE(CK181,CT181)</f>
        <v>68463.07142857142</v>
      </c>
      <c r="DD181" s="170">
        <f>AVERAGE(CL181,CU181)</f>
        <v>1877.7619047619046</v>
      </c>
      <c r="DE181" s="121"/>
      <c r="DF181" s="132"/>
      <c r="DJ181" t="s">
        <v>8</v>
      </c>
      <c r="DK181" s="7">
        <f>AVERAGE(CJ181,CS181)</f>
        <v>11203.476190476191</v>
      </c>
      <c r="DL181" s="1">
        <f t="shared" ref="DL181" si="197">AVERAGE(CK181,CT181)</f>
        <v>68463.07142857142</v>
      </c>
      <c r="DM181" s="1">
        <f t="shared" ref="DM181" si="198">AVERAGE(CL181,CU181)</f>
        <v>1877.7619047619046</v>
      </c>
      <c r="DQ181" s="57"/>
      <c r="DR181" s="57"/>
      <c r="DS181" s="60" t="s">
        <v>8</v>
      </c>
      <c r="DT181" s="61">
        <f>AVERAGE(CS142,CS155,CS168,CJ181)</f>
        <v>11492.571428571428</v>
      </c>
      <c r="DU181" s="62">
        <v>73808.600000000006</v>
      </c>
      <c r="DV181" s="63">
        <v>73.8</v>
      </c>
      <c r="DW181" s="55"/>
      <c r="DX181" s="54"/>
      <c r="DY181" s="54"/>
      <c r="DZ181" s="54"/>
      <c r="EA181" s="57"/>
      <c r="EB181" s="66" t="s">
        <v>8</v>
      </c>
      <c r="EC181" s="67">
        <f>AVERAGE(CJ142,CJ155,CJ168,CS181)</f>
        <v>11566</v>
      </c>
      <c r="ED181" s="68">
        <v>71048</v>
      </c>
      <c r="EE181" s="69">
        <v>2190.6666666666665</v>
      </c>
      <c r="EF181" s="55"/>
      <c r="EG181" s="54"/>
      <c r="EH181" s="54"/>
      <c r="EI181" s="54"/>
      <c r="EJ181" s="57"/>
      <c r="EK181" s="72" t="s">
        <v>8</v>
      </c>
      <c r="EL181" s="73">
        <f>AVERAGE(DT181,EC181)</f>
        <v>11529.285714285714</v>
      </c>
      <c r="EM181" s="74">
        <f>AVERAGE(DU181,ED181)</f>
        <v>72428.3</v>
      </c>
      <c r="EN181" s="75">
        <f>AVERAGE(DV181,EE181)</f>
        <v>1132.2333333333333</v>
      </c>
      <c r="EO181" s="55"/>
      <c r="EP181" s="55"/>
      <c r="ET181" t="s">
        <v>8</v>
      </c>
      <c r="EU181" s="7">
        <f>AVERAGE(DT181,EC181)</f>
        <v>11529.285714285714</v>
      </c>
      <c r="EV181" s="1">
        <f t="shared" ref="EV181" si="199">AVERAGE(DU181,ED181)</f>
        <v>72428.3</v>
      </c>
      <c r="EW181" s="1">
        <f t="shared" ref="EW181" si="200">AVERAGE(DV181,EE181)</f>
        <v>1132.2333333333333</v>
      </c>
      <c r="FD181" s="7"/>
      <c r="FE181" s="1"/>
      <c r="FF181" s="1"/>
      <c r="FJ181" s="129"/>
      <c r="FK181" s="101"/>
      <c r="FL181" s="148" t="s">
        <v>8</v>
      </c>
      <c r="FM181" s="149">
        <v>11066.666666666666</v>
      </c>
      <c r="FN181" s="150">
        <v>71048</v>
      </c>
      <c r="FO181" s="151">
        <v>2190.6666666666665</v>
      </c>
      <c r="FP181" s="103"/>
      <c r="FQ181" s="126"/>
      <c r="FR181" s="126"/>
      <c r="FS181" s="126"/>
      <c r="FT181" s="110"/>
      <c r="FU181" s="157" t="s">
        <v>8</v>
      </c>
      <c r="FV181" s="158" t="s">
        <v>84</v>
      </c>
      <c r="FW181" s="159" t="s">
        <v>85</v>
      </c>
      <c r="FX181" s="160" t="s">
        <v>86</v>
      </c>
      <c r="FY181" s="112"/>
      <c r="FZ181" s="126"/>
      <c r="GA181" s="126"/>
      <c r="GB181" s="126"/>
      <c r="GC181" s="119"/>
      <c r="GD181" s="167" t="s">
        <v>8</v>
      </c>
      <c r="GE181" s="168">
        <f>AVERAGE(FM181,FV181)</f>
        <v>11066.666666666666</v>
      </c>
      <c r="GF181" s="169">
        <f>AVERAGE(FN181,FW181)</f>
        <v>71048</v>
      </c>
      <c r="GG181" s="170">
        <f>AVERAGE(FO181,FX181)</f>
        <v>2190.6666666666665</v>
      </c>
      <c r="GH181" s="121"/>
      <c r="GI181" s="132"/>
      <c r="GM181" t="s">
        <v>8</v>
      </c>
      <c r="GN181" s="7">
        <f>AVERAGE(FM181,FV181)</f>
        <v>11066.666666666666</v>
      </c>
      <c r="GO181" s="1">
        <f t="shared" ref="GO181" si="201">AVERAGE(FN181,FW181)</f>
        <v>71048</v>
      </c>
      <c r="GP181" s="1">
        <f t="shared" ref="GP181" si="202">AVERAGE(FO181,FX181)</f>
        <v>2190.6666666666665</v>
      </c>
      <c r="GT181" s="57"/>
      <c r="GU181" s="57"/>
      <c r="GV181" s="66" t="s">
        <v>8</v>
      </c>
      <c r="GW181" s="67">
        <f>AVERAGE(FV142,FV155,FV168,FM181)</f>
        <v>11066.666666666666</v>
      </c>
      <c r="GX181" s="68">
        <v>73808.600000000006</v>
      </c>
      <c r="GY181" s="69">
        <v>73.8</v>
      </c>
      <c r="GZ181" s="55"/>
      <c r="HA181" s="54"/>
      <c r="HB181" s="54"/>
      <c r="HC181" s="54"/>
      <c r="HD181" s="57"/>
      <c r="HE181" s="66" t="s">
        <v>8</v>
      </c>
      <c r="HF181" s="67">
        <f>AVERAGE(FM142,FM155,FM168,FV181)</f>
        <v>11543.333333333334</v>
      </c>
      <c r="HG181" s="68">
        <v>71048</v>
      </c>
      <c r="HH181" s="69">
        <v>2190.6666666666665</v>
      </c>
      <c r="HI181" s="55"/>
      <c r="HJ181" s="54"/>
      <c r="HK181" s="54"/>
      <c r="HL181" s="54"/>
      <c r="HM181" s="57"/>
      <c r="HN181" s="72" t="s">
        <v>8</v>
      </c>
      <c r="HO181" s="73">
        <f>AVERAGE(GW181,HF181)</f>
        <v>11305</v>
      </c>
      <c r="HP181" s="74">
        <f>AVERAGE(GX181,HG181)</f>
        <v>72428.3</v>
      </c>
      <c r="HQ181" s="75">
        <f>AVERAGE(GY181,HH181)</f>
        <v>1132.2333333333333</v>
      </c>
      <c r="HR181" s="55"/>
      <c r="HS181" s="55"/>
      <c r="HW181" t="s">
        <v>8</v>
      </c>
      <c r="HX181" s="7">
        <f>AVERAGE(GW181,HF181)</f>
        <v>11305</v>
      </c>
      <c r="HY181" s="1">
        <f t="shared" ref="HY181" si="203">AVERAGE(GX181,HG181)</f>
        <v>72428.3</v>
      </c>
      <c r="HZ181" s="1">
        <f t="shared" ref="HZ181" si="204">AVERAGE(GY181,HH181)</f>
        <v>1132.2333333333333</v>
      </c>
      <c r="IG181" s="7"/>
      <c r="IH181" s="1"/>
      <c r="II181" s="1"/>
      <c r="IP181" s="7"/>
      <c r="IQ181" s="1"/>
      <c r="IR181" s="1"/>
    </row>
    <row r="182" spans="4:252" x14ac:dyDescent="0.25">
      <c r="D182" s="129"/>
      <c r="E182" s="101"/>
      <c r="F182" s="102"/>
      <c r="G182" s="102"/>
      <c r="H182" s="102"/>
      <c r="I182" s="102"/>
      <c r="J182" s="103"/>
      <c r="K182" s="126"/>
      <c r="L182" s="126"/>
      <c r="M182" s="126"/>
      <c r="N182" s="110"/>
      <c r="O182" s="111"/>
      <c r="P182" s="111"/>
      <c r="Q182" s="111"/>
      <c r="R182" s="111"/>
      <c r="S182" s="112"/>
      <c r="T182" s="126"/>
      <c r="U182" s="126"/>
      <c r="V182" s="126"/>
      <c r="W182" s="119"/>
      <c r="X182" s="120"/>
      <c r="Y182" s="120"/>
      <c r="Z182" s="120"/>
      <c r="AA182" s="120"/>
      <c r="AB182" s="121"/>
      <c r="AC182" s="132"/>
      <c r="AG182" t="s">
        <v>49</v>
      </c>
      <c r="AH182" s="7">
        <f>MIN(G181,P181)</f>
        <v>11340.285714285714</v>
      </c>
      <c r="AI182" s="1">
        <f>MIN(H181,Q181)</f>
        <v>65878.142857142855</v>
      </c>
      <c r="AJ182" s="1">
        <f>MIN(I181,R181)</f>
        <v>1564.8571428571429</v>
      </c>
      <c r="AN182" s="57"/>
      <c r="AO182" s="57"/>
      <c r="AP182" s="54"/>
      <c r="AQ182" s="54"/>
      <c r="AR182" s="54"/>
      <c r="AS182" s="54"/>
      <c r="AT182" s="55"/>
      <c r="AU182" s="54"/>
      <c r="AV182" s="54"/>
      <c r="AW182" s="54"/>
      <c r="AX182" s="57"/>
      <c r="AY182" s="54"/>
      <c r="AZ182" s="54"/>
      <c r="BA182" s="54"/>
      <c r="BB182" s="54"/>
      <c r="BC182" s="55"/>
      <c r="BD182" s="54"/>
      <c r="BE182" s="54"/>
      <c r="BF182" s="54"/>
      <c r="BG182" s="57"/>
      <c r="BH182" s="54"/>
      <c r="BI182" s="54"/>
      <c r="BJ182" s="54"/>
      <c r="BK182" s="54"/>
      <c r="BL182" s="55"/>
      <c r="BM182" s="55"/>
      <c r="BQ182" t="s">
        <v>49</v>
      </c>
      <c r="BR182" s="7">
        <f>MIN(AQ181,AZ181)</f>
        <v>11340.285714285714</v>
      </c>
      <c r="BS182" s="1">
        <f>MIN(AR181,BA181)</f>
        <v>71048</v>
      </c>
      <c r="BT182" s="1">
        <f>MIN(AS181,BB181)</f>
        <v>73.8</v>
      </c>
      <c r="CG182" s="129"/>
      <c r="CH182" s="101"/>
      <c r="CI182" s="102"/>
      <c r="CJ182" s="102"/>
      <c r="CK182" s="102"/>
      <c r="CL182" s="102"/>
      <c r="CM182" s="103"/>
      <c r="CN182" s="126"/>
      <c r="CO182" s="126"/>
      <c r="CP182" s="126"/>
      <c r="CQ182" s="110"/>
      <c r="CR182" s="111"/>
      <c r="CS182" s="111"/>
      <c r="CT182" s="111"/>
      <c r="CU182" s="111"/>
      <c r="CV182" s="112"/>
      <c r="CW182" s="126"/>
      <c r="CX182" s="126"/>
      <c r="CY182" s="126"/>
      <c r="CZ182" s="119"/>
      <c r="DA182" s="120"/>
      <c r="DB182" s="120"/>
      <c r="DC182" s="120"/>
      <c r="DD182" s="120"/>
      <c r="DE182" s="121"/>
      <c r="DF182" s="132"/>
      <c r="DJ182" t="s">
        <v>49</v>
      </c>
      <c r="DK182" s="7">
        <f>MIN(CJ181,CS181)</f>
        <v>11066.666666666666</v>
      </c>
      <c r="DL182" s="1">
        <f>MIN(CK181,CT181)</f>
        <v>65878.142857142855</v>
      </c>
      <c r="DM182" s="1">
        <f>MIN(CL181,CU181)</f>
        <v>1564.8571428571429</v>
      </c>
      <c r="DQ182" s="57"/>
      <c r="DR182" s="57"/>
      <c r="DS182" s="54"/>
      <c r="DT182" s="54"/>
      <c r="DU182" s="54"/>
      <c r="DV182" s="54"/>
      <c r="DW182" s="55"/>
      <c r="DX182" s="54"/>
      <c r="DY182" s="54"/>
      <c r="DZ182" s="54"/>
      <c r="EA182" s="57"/>
      <c r="EB182" s="54"/>
      <c r="EC182" s="54"/>
      <c r="ED182" s="54"/>
      <c r="EE182" s="54"/>
      <c r="EF182" s="55"/>
      <c r="EG182" s="54"/>
      <c r="EH182" s="54"/>
      <c r="EI182" s="54"/>
      <c r="EJ182" s="57"/>
      <c r="EK182" s="54"/>
      <c r="EL182" s="54"/>
      <c r="EM182" s="54"/>
      <c r="EN182" s="54"/>
      <c r="EO182" s="55"/>
      <c r="EP182" s="55"/>
      <c r="ET182" t="s">
        <v>49</v>
      </c>
      <c r="EU182" s="7">
        <f>MIN(DT181,EC181)</f>
        <v>11492.571428571428</v>
      </c>
      <c r="EV182" s="1">
        <f>MIN(DU181,ED181)</f>
        <v>71048</v>
      </c>
      <c r="EW182" s="1">
        <f>MIN(DV181,EE181)</f>
        <v>73.8</v>
      </c>
      <c r="FJ182" s="129"/>
      <c r="FK182" s="101"/>
      <c r="FL182" s="102"/>
      <c r="FM182" s="102"/>
      <c r="FN182" s="102"/>
      <c r="FO182" s="102"/>
      <c r="FP182" s="103"/>
      <c r="FQ182" s="126"/>
      <c r="FR182" s="126"/>
      <c r="FS182" s="126"/>
      <c r="FT182" s="110"/>
      <c r="FU182" s="111"/>
      <c r="FV182" s="111"/>
      <c r="FW182" s="111"/>
      <c r="FX182" s="111"/>
      <c r="FY182" s="112"/>
      <c r="FZ182" s="126"/>
      <c r="GA182" s="126"/>
      <c r="GB182" s="126"/>
      <c r="GC182" s="119"/>
      <c r="GD182" s="120"/>
      <c r="GE182" s="120"/>
      <c r="GF182" s="120"/>
      <c r="GG182" s="120"/>
      <c r="GH182" s="121"/>
      <c r="GI182" s="132"/>
      <c r="GM182" t="s">
        <v>49</v>
      </c>
      <c r="GN182" s="7">
        <f>MIN(FM181,FV181)</f>
        <v>11066.666666666666</v>
      </c>
      <c r="GO182" s="1">
        <f>MIN(FN181,FW181)</f>
        <v>71048</v>
      </c>
      <c r="GP182" s="1">
        <f>MIN(FO181,FX181)</f>
        <v>2190.6666666666665</v>
      </c>
      <c r="GT182" s="57"/>
      <c r="GU182" s="57"/>
      <c r="GV182" s="54"/>
      <c r="GW182" s="54"/>
      <c r="GX182" s="54"/>
      <c r="GY182" s="54"/>
      <c r="GZ182" s="55"/>
      <c r="HA182" s="54"/>
      <c r="HB182" s="54"/>
      <c r="HC182" s="54"/>
      <c r="HD182" s="57"/>
      <c r="HE182" s="54"/>
      <c r="HF182" s="54"/>
      <c r="HG182" s="54"/>
      <c r="HH182" s="54"/>
      <c r="HI182" s="55"/>
      <c r="HJ182" s="54"/>
      <c r="HK182" s="54"/>
      <c r="HL182" s="54"/>
      <c r="HM182" s="57"/>
      <c r="HN182" s="54"/>
      <c r="HO182" s="54"/>
      <c r="HP182" s="54"/>
      <c r="HQ182" s="54"/>
      <c r="HR182" s="55"/>
      <c r="HS182" s="55"/>
      <c r="HW182" t="s">
        <v>49</v>
      </c>
      <c r="HX182" s="7">
        <f>MIN(GW181,HF181)</f>
        <v>11066.666666666666</v>
      </c>
      <c r="HY182" s="1">
        <f>MIN(GX181,HG181)</f>
        <v>71048</v>
      </c>
      <c r="HZ182" s="1">
        <f>MIN(GY181,HH181)</f>
        <v>73.8</v>
      </c>
    </row>
    <row r="183" spans="4:252" ht="15.75" thickBot="1" x14ac:dyDescent="0.3">
      <c r="D183" s="130"/>
      <c r="E183" s="104"/>
      <c r="F183" s="105"/>
      <c r="G183" s="105"/>
      <c r="H183" s="105"/>
      <c r="I183" s="105"/>
      <c r="J183" s="106"/>
      <c r="K183" s="127"/>
      <c r="L183" s="127"/>
      <c r="M183" s="127"/>
      <c r="N183" s="113"/>
      <c r="O183" s="114"/>
      <c r="P183" s="114"/>
      <c r="Q183" s="114"/>
      <c r="R183" s="114"/>
      <c r="S183" s="115"/>
      <c r="T183" s="127"/>
      <c r="U183" s="127"/>
      <c r="V183" s="127"/>
      <c r="W183" s="122"/>
      <c r="X183" s="123"/>
      <c r="Y183" s="123"/>
      <c r="Z183" s="123"/>
      <c r="AA183" s="123"/>
      <c r="AB183" s="124"/>
      <c r="AC183" s="133"/>
      <c r="AN183" s="95"/>
      <c r="AO183" s="95"/>
      <c r="AP183" s="96"/>
      <c r="AQ183" s="96"/>
      <c r="AR183" s="96"/>
      <c r="AS183" s="96"/>
      <c r="AT183" s="97"/>
      <c r="AU183" s="96"/>
      <c r="AV183" s="96"/>
      <c r="AW183" s="96"/>
      <c r="AX183" s="95"/>
      <c r="AY183" s="96"/>
      <c r="AZ183" s="96"/>
      <c r="BA183" s="96"/>
      <c r="BB183" s="96"/>
      <c r="BC183" s="97"/>
      <c r="BD183" s="96"/>
      <c r="BE183" s="96"/>
      <c r="BF183" s="96"/>
      <c r="BG183" s="95"/>
      <c r="BH183" s="96"/>
      <c r="BI183" s="96"/>
      <c r="BJ183" s="96"/>
      <c r="BK183" s="96"/>
      <c r="BL183" s="97"/>
      <c r="BM183" s="97"/>
      <c r="CG183" s="130"/>
      <c r="CH183" s="104"/>
      <c r="CI183" s="105"/>
      <c r="CJ183" s="105"/>
      <c r="CK183" s="105"/>
      <c r="CL183" s="105"/>
      <c r="CM183" s="106"/>
      <c r="CN183" s="127"/>
      <c r="CO183" s="127"/>
      <c r="CP183" s="127"/>
      <c r="CQ183" s="113"/>
      <c r="CR183" s="114"/>
      <c r="CS183" s="114"/>
      <c r="CT183" s="114"/>
      <c r="CU183" s="114"/>
      <c r="CV183" s="115"/>
      <c r="CW183" s="127"/>
      <c r="CX183" s="127"/>
      <c r="CY183" s="127"/>
      <c r="CZ183" s="122"/>
      <c r="DA183" s="123"/>
      <c r="DB183" s="123"/>
      <c r="DC183" s="123"/>
      <c r="DD183" s="123"/>
      <c r="DE183" s="124"/>
      <c r="DF183" s="133"/>
      <c r="DQ183" s="95"/>
      <c r="DR183" s="95"/>
      <c r="DS183" s="96"/>
      <c r="DT183" s="96"/>
      <c r="DU183" s="96"/>
      <c r="DV183" s="96"/>
      <c r="DW183" s="97"/>
      <c r="DX183" s="96"/>
      <c r="DY183" s="96"/>
      <c r="DZ183" s="96"/>
      <c r="EA183" s="95"/>
      <c r="EB183" s="96"/>
      <c r="EC183" s="96"/>
      <c r="ED183" s="96"/>
      <c r="EE183" s="96"/>
      <c r="EF183" s="97"/>
      <c r="EG183" s="96"/>
      <c r="EH183" s="96"/>
      <c r="EI183" s="96"/>
      <c r="EJ183" s="95"/>
      <c r="EK183" s="96"/>
      <c r="EL183" s="96"/>
      <c r="EM183" s="96"/>
      <c r="EN183" s="96"/>
      <c r="EO183" s="97"/>
      <c r="EP183" s="97"/>
      <c r="FJ183" s="130"/>
      <c r="FK183" s="104"/>
      <c r="FL183" s="105"/>
      <c r="FM183" s="105"/>
      <c r="FN183" s="105"/>
      <c r="FO183" s="105"/>
      <c r="FP183" s="106"/>
      <c r="FQ183" s="127"/>
      <c r="FR183" s="127"/>
      <c r="FS183" s="127"/>
      <c r="FT183" s="113"/>
      <c r="FU183" s="114"/>
      <c r="FV183" s="114"/>
      <c r="FW183" s="114"/>
      <c r="FX183" s="114"/>
      <c r="FY183" s="115"/>
      <c r="FZ183" s="127"/>
      <c r="GA183" s="127"/>
      <c r="GB183" s="127"/>
      <c r="GC183" s="122"/>
      <c r="GD183" s="123"/>
      <c r="GE183" s="123"/>
      <c r="GF183" s="123"/>
      <c r="GG183" s="123"/>
      <c r="GH183" s="124"/>
      <c r="GI183" s="133"/>
      <c r="GT183" s="95"/>
      <c r="GU183" s="95"/>
      <c r="GV183" s="96"/>
      <c r="GW183" s="96"/>
      <c r="GX183" s="96"/>
      <c r="GY183" s="96"/>
      <c r="GZ183" s="97"/>
      <c r="HA183" s="96"/>
      <c r="HB183" s="96"/>
      <c r="HC183" s="96"/>
      <c r="HD183" s="95"/>
      <c r="HE183" s="96"/>
      <c r="HF183" s="96"/>
      <c r="HG183" s="96"/>
      <c r="HH183" s="96"/>
      <c r="HI183" s="97"/>
      <c r="HJ183" s="96"/>
      <c r="HK183" s="96"/>
      <c r="HL183" s="96"/>
      <c r="HM183" s="95"/>
      <c r="HN183" s="96"/>
      <c r="HO183" s="96"/>
      <c r="HP183" s="96"/>
      <c r="HQ183" s="96"/>
      <c r="HR183" s="97"/>
      <c r="HS183" s="97"/>
    </row>
    <row r="184" spans="4:252" ht="15.75" thickBot="1" x14ac:dyDescent="0.3">
      <c r="E184" s="101"/>
      <c r="F184" s="102"/>
      <c r="G184" s="102"/>
      <c r="H184" s="102"/>
      <c r="I184" s="102"/>
      <c r="J184" s="103"/>
      <c r="N184" s="110"/>
      <c r="O184" s="111"/>
      <c r="P184" s="111"/>
      <c r="Q184" s="111"/>
      <c r="R184" s="111"/>
      <c r="S184" s="112"/>
      <c r="W184" s="122"/>
      <c r="X184" s="123"/>
      <c r="Y184" s="123"/>
      <c r="Z184" s="123"/>
      <c r="AA184" s="123"/>
      <c r="AB184" s="124"/>
      <c r="AO184" s="57"/>
      <c r="AP184" s="54"/>
      <c r="AQ184" s="54"/>
      <c r="AR184" s="54"/>
      <c r="AS184" s="54"/>
      <c r="AT184" s="55"/>
      <c r="AX184" s="57"/>
      <c r="AY184" s="54"/>
      <c r="AZ184" s="54"/>
      <c r="BA184" s="54"/>
      <c r="BB184" s="54"/>
      <c r="BC184" s="55"/>
      <c r="BG184" s="95"/>
      <c r="BH184" s="96"/>
      <c r="BI184" s="96"/>
      <c r="BJ184" s="96"/>
      <c r="BK184" s="96"/>
      <c r="BL184" s="97"/>
      <c r="CH184" s="101"/>
      <c r="CI184" s="102"/>
      <c r="CJ184" s="102"/>
      <c r="CK184" s="102"/>
      <c r="CL184" s="102"/>
      <c r="CM184" s="103"/>
      <c r="CQ184" s="110"/>
      <c r="CR184" s="111"/>
      <c r="CS184" s="111"/>
      <c r="CT184" s="111"/>
      <c r="CU184" s="111"/>
      <c r="CV184" s="112"/>
      <c r="CZ184" s="122"/>
      <c r="DA184" s="123"/>
      <c r="DB184" s="123"/>
      <c r="DC184" s="123"/>
      <c r="DD184" s="123"/>
      <c r="DE184" s="124"/>
      <c r="DR184" s="57"/>
      <c r="DS184" s="54"/>
      <c r="DT184" s="54"/>
      <c r="DU184" s="54"/>
      <c r="DV184" s="54"/>
      <c r="DW184" s="55"/>
      <c r="EA184" s="57"/>
      <c r="EB184" s="54"/>
      <c r="EC184" s="54"/>
      <c r="ED184" s="54"/>
      <c r="EE184" s="54"/>
      <c r="EF184" s="55"/>
      <c r="EJ184" s="95"/>
      <c r="EK184" s="96"/>
      <c r="EL184" s="96"/>
      <c r="EM184" s="96"/>
      <c r="EN184" s="96"/>
      <c r="EO184" s="97"/>
      <c r="FK184" s="101"/>
      <c r="FL184" s="102"/>
      <c r="FM184" s="102"/>
      <c r="FN184" s="102"/>
      <c r="FO184" s="102"/>
      <c r="FP184" s="103"/>
      <c r="FT184" s="110"/>
      <c r="FU184" s="111"/>
      <c r="FV184" s="111"/>
      <c r="FW184" s="111"/>
      <c r="FX184" s="111"/>
      <c r="FY184" s="112"/>
      <c r="GC184" s="122"/>
      <c r="GD184" s="123"/>
      <c r="GE184" s="123"/>
      <c r="GF184" s="123"/>
      <c r="GG184" s="123"/>
      <c r="GH184" s="124"/>
      <c r="GU184" s="57"/>
      <c r="GV184" s="54"/>
      <c r="GW184" s="54"/>
      <c r="GX184" s="54"/>
      <c r="GY184" s="54"/>
      <c r="GZ184" s="55"/>
      <c r="HD184" s="57"/>
      <c r="HE184" s="54"/>
      <c r="HF184" s="54"/>
      <c r="HG184" s="54"/>
      <c r="HH184" s="54"/>
      <c r="HI184" s="55"/>
      <c r="HM184" s="95"/>
      <c r="HN184" s="96"/>
      <c r="HO184" s="96"/>
      <c r="HP184" s="96"/>
      <c r="HQ184" s="96"/>
      <c r="HR184" s="97"/>
    </row>
    <row r="185" spans="4:252" x14ac:dyDescent="0.25">
      <c r="E185" s="101"/>
      <c r="F185" s="102"/>
      <c r="G185" s="102"/>
      <c r="H185" s="102"/>
      <c r="I185" s="102"/>
      <c r="J185" s="103"/>
      <c r="N185" s="110"/>
      <c r="O185" s="111"/>
      <c r="P185" s="111"/>
      <c r="Q185" s="111"/>
      <c r="R185" s="111"/>
      <c r="S185" s="112"/>
      <c r="AO185" s="57"/>
      <c r="AP185" s="54"/>
      <c r="AQ185" s="54"/>
      <c r="AR185" s="54"/>
      <c r="AS185" s="54"/>
      <c r="AT185" s="55"/>
      <c r="AX185" s="57"/>
      <c r="AY185" s="54"/>
      <c r="AZ185" s="54"/>
      <c r="BA185" s="54"/>
      <c r="BB185" s="54"/>
      <c r="BC185" s="55"/>
      <c r="CH185" s="101"/>
      <c r="CI185" s="102"/>
      <c r="CJ185" s="102"/>
      <c r="CK185" s="102"/>
      <c r="CL185" s="102"/>
      <c r="CM185" s="103"/>
      <c r="CQ185" s="110"/>
      <c r="CR185" s="111"/>
      <c r="CS185" s="111"/>
      <c r="CT185" s="111"/>
      <c r="CU185" s="111"/>
      <c r="CV185" s="112"/>
      <c r="DR185" s="57"/>
      <c r="DS185" s="54"/>
      <c r="DT185" s="54"/>
      <c r="DU185" s="54"/>
      <c r="DV185" s="54"/>
      <c r="DW185" s="55"/>
      <c r="EA185" s="57"/>
      <c r="EB185" s="54"/>
      <c r="EC185" s="54"/>
      <c r="ED185" s="54"/>
      <c r="EE185" s="54"/>
      <c r="EF185" s="55"/>
      <c r="FK185" s="101"/>
      <c r="FL185" s="102"/>
      <c r="FM185" s="102"/>
      <c r="FN185" s="102"/>
      <c r="FO185" s="102"/>
      <c r="FP185" s="103"/>
      <c r="FT185" s="110"/>
      <c r="FU185" s="111"/>
      <c r="FV185" s="111"/>
      <c r="FW185" s="111"/>
      <c r="FX185" s="111"/>
      <c r="FY185" s="112"/>
      <c r="GU185" s="57"/>
      <c r="GV185" s="54"/>
      <c r="GW185" s="54"/>
      <c r="GX185" s="54"/>
      <c r="GY185" s="54"/>
      <c r="GZ185" s="55"/>
      <c r="HD185" s="57"/>
      <c r="HE185" s="54"/>
      <c r="HF185" s="54"/>
      <c r="HG185" s="54"/>
      <c r="HH185" s="54"/>
      <c r="HI185" s="55"/>
    </row>
    <row r="186" spans="4:252" x14ac:dyDescent="0.25">
      <c r="E186" s="101"/>
      <c r="F186" s="102"/>
      <c r="G186" s="102"/>
      <c r="H186" s="102"/>
      <c r="I186" s="102"/>
      <c r="J186" s="103"/>
      <c r="N186" s="110"/>
      <c r="O186" s="111"/>
      <c r="P186" s="111"/>
      <c r="Q186" s="111"/>
      <c r="R186" s="111"/>
      <c r="S186" s="112"/>
      <c r="AO186" s="57"/>
      <c r="AP186" s="54"/>
      <c r="AQ186" s="54"/>
      <c r="AR186" s="54"/>
      <c r="AS186" s="54"/>
      <c r="AT186" s="55"/>
      <c r="AX186" s="57"/>
      <c r="AY186" s="54"/>
      <c r="AZ186" s="54"/>
      <c r="BA186" s="54"/>
      <c r="BB186" s="54"/>
      <c r="BC186" s="55"/>
      <c r="CH186" s="101"/>
      <c r="CI186" s="102"/>
      <c r="CJ186" s="102"/>
      <c r="CK186" s="102"/>
      <c r="CL186" s="102"/>
      <c r="CM186" s="103"/>
      <c r="CQ186" s="110"/>
      <c r="CR186" s="111"/>
      <c r="CS186" s="111"/>
      <c r="CT186" s="111"/>
      <c r="CU186" s="111"/>
      <c r="CV186" s="112"/>
      <c r="DR186" s="57"/>
      <c r="DS186" s="54"/>
      <c r="DT186" s="54"/>
      <c r="DU186" s="54"/>
      <c r="DV186" s="54"/>
      <c r="DW186" s="55"/>
      <c r="EA186" s="57"/>
      <c r="EB186" s="54"/>
      <c r="EC186" s="54"/>
      <c r="ED186" s="54"/>
      <c r="EE186" s="54"/>
      <c r="EF186" s="55"/>
      <c r="FK186" s="101"/>
      <c r="FL186" s="102"/>
      <c r="FM186" s="102"/>
      <c r="FN186" s="102"/>
      <c r="FO186" s="102"/>
      <c r="FP186" s="103"/>
      <c r="FT186" s="110"/>
      <c r="FU186" s="111"/>
      <c r="FV186" s="111"/>
      <c r="FW186" s="111"/>
      <c r="FX186" s="111"/>
      <c r="FY186" s="112"/>
      <c r="GU186" s="57"/>
      <c r="GV186" s="54"/>
      <c r="GW186" s="54"/>
      <c r="GX186" s="54"/>
      <c r="GY186" s="54"/>
      <c r="GZ186" s="55"/>
      <c r="HD186" s="57"/>
      <c r="HE186" s="54"/>
      <c r="HF186" s="54"/>
      <c r="HG186" s="54"/>
      <c r="HH186" s="54"/>
      <c r="HI186" s="55"/>
    </row>
    <row r="187" spans="4:252" ht="15.75" thickBot="1" x14ac:dyDescent="0.3">
      <c r="E187" s="101"/>
      <c r="F187" s="102"/>
      <c r="G187" s="102"/>
      <c r="H187" s="102"/>
      <c r="I187" s="102"/>
      <c r="J187" s="103"/>
      <c r="N187" s="110"/>
      <c r="O187" s="111"/>
      <c r="P187" s="111"/>
      <c r="Q187" s="111"/>
      <c r="R187" s="111"/>
      <c r="S187" s="112"/>
      <c r="AO187" s="57"/>
      <c r="AP187" s="54"/>
      <c r="AQ187" s="54"/>
      <c r="AR187" s="54"/>
      <c r="AS187" s="54"/>
      <c r="AT187" s="55"/>
      <c r="AX187" s="57"/>
      <c r="AY187" s="54"/>
      <c r="AZ187" s="54"/>
      <c r="BA187" s="54"/>
      <c r="BB187" s="54"/>
      <c r="BC187" s="55"/>
      <c r="CH187" s="101"/>
      <c r="CI187" s="102"/>
      <c r="CJ187" s="102"/>
      <c r="CK187" s="102"/>
      <c r="CL187" s="102"/>
      <c r="CM187" s="103"/>
      <c r="CQ187" s="110"/>
      <c r="CR187" s="111"/>
      <c r="CS187" s="111"/>
      <c r="CT187" s="111"/>
      <c r="CU187" s="111"/>
      <c r="CV187" s="112"/>
      <c r="DR187" s="57"/>
      <c r="DS187" s="54"/>
      <c r="DT187" s="54"/>
      <c r="DU187" s="54"/>
      <c r="DV187" s="54"/>
      <c r="DW187" s="55"/>
      <c r="EA187" s="57"/>
      <c r="EB187" s="54"/>
      <c r="EC187" s="54"/>
      <c r="ED187" s="54"/>
      <c r="EE187" s="54"/>
      <c r="EF187" s="55"/>
      <c r="FK187" s="101"/>
      <c r="FL187" s="102"/>
      <c r="FM187" s="102"/>
      <c r="FN187" s="102"/>
      <c r="FO187" s="102"/>
      <c r="FP187" s="103"/>
      <c r="FT187" s="110"/>
      <c r="FU187" s="111"/>
      <c r="FV187" s="111"/>
      <c r="FW187" s="111"/>
      <c r="FX187" s="111"/>
      <c r="FY187" s="112"/>
      <c r="GU187" s="57"/>
      <c r="GV187" s="54"/>
      <c r="GW187" s="54"/>
      <c r="GX187" s="54"/>
      <c r="GY187" s="54"/>
      <c r="GZ187" s="55"/>
      <c r="HD187" s="57"/>
      <c r="HE187" s="54"/>
      <c r="HF187" s="54"/>
      <c r="HG187" s="54"/>
      <c r="HH187" s="54"/>
      <c r="HI187" s="55"/>
    </row>
    <row r="188" spans="4:252" x14ac:dyDescent="0.25">
      <c r="E188" s="101"/>
      <c r="F188" s="134" t="s">
        <v>3</v>
      </c>
      <c r="G188" s="171" t="s">
        <v>31</v>
      </c>
      <c r="H188" s="136"/>
      <c r="I188" s="137"/>
      <c r="J188" s="103"/>
      <c r="N188" s="110"/>
      <c r="O188" s="134" t="s">
        <v>3</v>
      </c>
      <c r="P188" s="174" t="s">
        <v>31</v>
      </c>
      <c r="Q188" s="136"/>
      <c r="R188" s="137"/>
      <c r="S188" s="112"/>
      <c r="AG188" s="48" t="s">
        <v>3</v>
      </c>
      <c r="AH188" s="84" t="s">
        <v>53</v>
      </c>
      <c r="AI188" s="50"/>
      <c r="AJ188" s="51"/>
      <c r="AO188" s="57"/>
      <c r="AP188" s="48" t="s">
        <v>3</v>
      </c>
      <c r="AQ188" s="80" t="s">
        <v>31</v>
      </c>
      <c r="AR188" s="50"/>
      <c r="AS188" s="51"/>
      <c r="AT188" s="55"/>
      <c r="AX188" s="57"/>
      <c r="AY188" s="48" t="s">
        <v>3</v>
      </c>
      <c r="AZ188" s="82" t="s">
        <v>31</v>
      </c>
      <c r="BA188" s="50"/>
      <c r="BB188" s="51"/>
      <c r="BC188" s="55"/>
      <c r="BQ188" s="48" t="s">
        <v>3</v>
      </c>
      <c r="BR188" s="84" t="s">
        <v>53</v>
      </c>
      <c r="BS188" s="50"/>
      <c r="BT188" s="51"/>
      <c r="BZ188" s="48"/>
      <c r="CA188" s="84"/>
      <c r="CB188" s="50"/>
      <c r="CC188" s="51"/>
      <c r="CH188" s="101"/>
      <c r="CI188" s="134" t="s">
        <v>3</v>
      </c>
      <c r="CJ188" s="171" t="s">
        <v>31</v>
      </c>
      <c r="CK188" s="136"/>
      <c r="CL188" s="137"/>
      <c r="CM188" s="103"/>
      <c r="CQ188" s="110"/>
      <c r="CR188" s="134" t="s">
        <v>3</v>
      </c>
      <c r="CS188" s="174" t="s">
        <v>31</v>
      </c>
      <c r="CT188" s="136"/>
      <c r="CU188" s="137"/>
      <c r="CV188" s="112"/>
      <c r="DJ188" s="48" t="s">
        <v>3</v>
      </c>
      <c r="DK188" s="84" t="s">
        <v>53</v>
      </c>
      <c r="DL188" s="50"/>
      <c r="DM188" s="51"/>
      <c r="DR188" s="57"/>
      <c r="DS188" s="48" t="s">
        <v>3</v>
      </c>
      <c r="DT188" s="80" t="s">
        <v>31</v>
      </c>
      <c r="DU188" s="50"/>
      <c r="DV188" s="51"/>
      <c r="DW188" s="55"/>
      <c r="EA188" s="57"/>
      <c r="EB188" s="48" t="s">
        <v>3</v>
      </c>
      <c r="EC188" s="82" t="s">
        <v>31</v>
      </c>
      <c r="ED188" s="50"/>
      <c r="EE188" s="51"/>
      <c r="EF188" s="55"/>
      <c r="ET188" s="48" t="s">
        <v>3</v>
      </c>
      <c r="EU188" s="84" t="s">
        <v>53</v>
      </c>
      <c r="EV188" s="50"/>
      <c r="EW188" s="51"/>
      <c r="FC188" s="48"/>
      <c r="FD188" s="84"/>
      <c r="FE188" s="50"/>
      <c r="FF188" s="51"/>
      <c r="FK188" s="101"/>
      <c r="FL188" s="134" t="s">
        <v>3</v>
      </c>
      <c r="FM188" s="171" t="s">
        <v>31</v>
      </c>
      <c r="FN188" s="136"/>
      <c r="FO188" s="137"/>
      <c r="FP188" s="103"/>
      <c r="FT188" s="110"/>
      <c r="FU188" s="134" t="s">
        <v>3</v>
      </c>
      <c r="FV188" s="174" t="s">
        <v>31</v>
      </c>
      <c r="FW188" s="136"/>
      <c r="FX188" s="137"/>
      <c r="FY188" s="112"/>
      <c r="GM188" s="48" t="s">
        <v>3</v>
      </c>
      <c r="GN188" s="84" t="s">
        <v>53</v>
      </c>
      <c r="GO188" s="50"/>
      <c r="GP188" s="51"/>
      <c r="GU188" s="57"/>
      <c r="GV188" s="48" t="s">
        <v>3</v>
      </c>
      <c r="GW188" s="82" t="s">
        <v>31</v>
      </c>
      <c r="GX188" s="50"/>
      <c r="GY188" s="51"/>
      <c r="GZ188" s="55"/>
      <c r="HD188" s="57"/>
      <c r="HE188" s="48" t="s">
        <v>3</v>
      </c>
      <c r="HF188" s="82" t="s">
        <v>31</v>
      </c>
      <c r="HG188" s="50"/>
      <c r="HH188" s="51"/>
      <c r="HI188" s="55"/>
      <c r="HW188" s="48" t="s">
        <v>3</v>
      </c>
      <c r="HX188" s="84" t="s">
        <v>53</v>
      </c>
      <c r="HY188" s="50"/>
      <c r="HZ188" s="51"/>
      <c r="IF188" s="48"/>
      <c r="IG188" s="84"/>
      <c r="IH188" s="50"/>
      <c r="II188" s="51"/>
      <c r="IO188" s="48"/>
      <c r="IP188" s="84"/>
      <c r="IQ188" s="50"/>
      <c r="IR188" s="51"/>
    </row>
    <row r="189" spans="4:252" x14ac:dyDescent="0.25">
      <c r="E189" s="101"/>
      <c r="F189" s="138" t="s">
        <v>9</v>
      </c>
      <c r="G189" s="172" t="s">
        <v>31</v>
      </c>
      <c r="H189" s="140"/>
      <c r="I189" s="141"/>
      <c r="J189" s="103"/>
      <c r="N189" s="110"/>
      <c r="O189" s="138" t="s">
        <v>9</v>
      </c>
      <c r="P189" s="175" t="s">
        <v>31</v>
      </c>
      <c r="Q189" s="140"/>
      <c r="R189" s="141"/>
      <c r="S189" s="112"/>
      <c r="AG189" s="52" t="s">
        <v>9</v>
      </c>
      <c r="AH189" s="41" t="s">
        <v>53</v>
      </c>
      <c r="AI189" s="54"/>
      <c r="AJ189" s="55"/>
      <c r="AO189" s="57"/>
      <c r="AP189" s="52" t="s">
        <v>9</v>
      </c>
      <c r="AQ189" s="81" t="s">
        <v>31</v>
      </c>
      <c r="AR189" s="54"/>
      <c r="AS189" s="55"/>
      <c r="AT189" s="55"/>
      <c r="AX189" s="57"/>
      <c r="AY189" s="52" t="s">
        <v>9</v>
      </c>
      <c r="AZ189" s="83" t="s">
        <v>31</v>
      </c>
      <c r="BA189" s="54"/>
      <c r="BB189" s="55"/>
      <c r="BC189" s="55"/>
      <c r="BQ189" s="52" t="s">
        <v>9</v>
      </c>
      <c r="BR189" s="41" t="s">
        <v>53</v>
      </c>
      <c r="BS189" s="54"/>
      <c r="BT189" s="55"/>
      <c r="BZ189" s="52"/>
      <c r="CA189" s="41"/>
      <c r="CB189" s="54"/>
      <c r="CC189" s="55"/>
      <c r="CH189" s="101"/>
      <c r="CI189" s="138" t="s">
        <v>9</v>
      </c>
      <c r="CJ189" s="172" t="s">
        <v>31</v>
      </c>
      <c r="CK189" s="140"/>
      <c r="CL189" s="141"/>
      <c r="CM189" s="103"/>
      <c r="CQ189" s="110"/>
      <c r="CR189" s="138" t="s">
        <v>9</v>
      </c>
      <c r="CS189" s="175" t="s">
        <v>31</v>
      </c>
      <c r="CT189" s="140"/>
      <c r="CU189" s="141"/>
      <c r="CV189" s="112"/>
      <c r="DJ189" s="52" t="s">
        <v>9</v>
      </c>
      <c r="DK189" s="41" t="s">
        <v>53</v>
      </c>
      <c r="DL189" s="54"/>
      <c r="DM189" s="55"/>
      <c r="DR189" s="57"/>
      <c r="DS189" s="52" t="s">
        <v>9</v>
      </c>
      <c r="DT189" s="81" t="s">
        <v>31</v>
      </c>
      <c r="DU189" s="54"/>
      <c r="DV189" s="55"/>
      <c r="DW189" s="55"/>
      <c r="EA189" s="57"/>
      <c r="EB189" s="52" t="s">
        <v>9</v>
      </c>
      <c r="EC189" s="83" t="s">
        <v>31</v>
      </c>
      <c r="ED189" s="54"/>
      <c r="EE189" s="55"/>
      <c r="EF189" s="55"/>
      <c r="ET189" s="52" t="s">
        <v>9</v>
      </c>
      <c r="EU189" s="41" t="s">
        <v>53</v>
      </c>
      <c r="EV189" s="54"/>
      <c r="EW189" s="55"/>
      <c r="FC189" s="52"/>
      <c r="FD189" s="41"/>
      <c r="FE189" s="54"/>
      <c r="FF189" s="55"/>
      <c r="FK189" s="101"/>
      <c r="FL189" s="138" t="s">
        <v>9</v>
      </c>
      <c r="FM189" s="172" t="s">
        <v>31</v>
      </c>
      <c r="FN189" s="140"/>
      <c r="FO189" s="141"/>
      <c r="FP189" s="103"/>
      <c r="FT189" s="110"/>
      <c r="FU189" s="138" t="s">
        <v>9</v>
      </c>
      <c r="FV189" s="175" t="s">
        <v>31</v>
      </c>
      <c r="FW189" s="140"/>
      <c r="FX189" s="141"/>
      <c r="FY189" s="112"/>
      <c r="GM189" s="52" t="s">
        <v>9</v>
      </c>
      <c r="GN189" s="41" t="s">
        <v>53</v>
      </c>
      <c r="GO189" s="54"/>
      <c r="GP189" s="55"/>
      <c r="GU189" s="57"/>
      <c r="GV189" s="52" t="s">
        <v>9</v>
      </c>
      <c r="GW189" s="83" t="s">
        <v>31</v>
      </c>
      <c r="GX189" s="54"/>
      <c r="GY189" s="55"/>
      <c r="GZ189" s="55"/>
      <c r="HD189" s="57"/>
      <c r="HE189" s="52" t="s">
        <v>9</v>
      </c>
      <c r="HF189" s="83" t="s">
        <v>31</v>
      </c>
      <c r="HG189" s="54"/>
      <c r="HH189" s="55"/>
      <c r="HI189" s="55"/>
      <c r="HW189" s="52" t="s">
        <v>9</v>
      </c>
      <c r="HX189" s="41" t="s">
        <v>53</v>
      </c>
      <c r="HY189" s="54"/>
      <c r="HZ189" s="55"/>
      <c r="IF189" s="52"/>
      <c r="IG189" s="41"/>
      <c r="IH189" s="54"/>
      <c r="II189" s="55"/>
      <c r="IO189" s="52"/>
      <c r="IP189" s="41"/>
      <c r="IQ189" s="54"/>
      <c r="IR189" s="55"/>
    </row>
    <row r="190" spans="4:252" x14ac:dyDescent="0.25">
      <c r="E190" s="101"/>
      <c r="F190" s="138" t="s">
        <v>0</v>
      </c>
      <c r="G190" s="172" t="s">
        <v>31</v>
      </c>
      <c r="H190" s="140"/>
      <c r="I190" s="141"/>
      <c r="J190" s="103"/>
      <c r="N190" s="110"/>
      <c r="O190" s="138" t="s">
        <v>0</v>
      </c>
      <c r="P190" s="175" t="s">
        <v>31</v>
      </c>
      <c r="Q190" s="140"/>
      <c r="R190" s="141"/>
      <c r="S190" s="112"/>
      <c r="AG190" s="52" t="s">
        <v>0</v>
      </c>
      <c r="AH190" s="41" t="s">
        <v>53</v>
      </c>
      <c r="AI190" s="54"/>
      <c r="AJ190" s="55"/>
      <c r="AO190" s="57"/>
      <c r="AP190" s="52" t="s">
        <v>0</v>
      </c>
      <c r="AQ190" s="81" t="s">
        <v>31</v>
      </c>
      <c r="AR190" s="54"/>
      <c r="AS190" s="55"/>
      <c r="AT190" s="55"/>
      <c r="AX190" s="57"/>
      <c r="AY190" s="52" t="s">
        <v>0</v>
      </c>
      <c r="AZ190" s="83" t="s">
        <v>31</v>
      </c>
      <c r="BA190" s="54"/>
      <c r="BB190" s="55"/>
      <c r="BC190" s="55"/>
      <c r="BQ190" s="52" t="s">
        <v>0</v>
      </c>
      <c r="BR190" s="41" t="s">
        <v>53</v>
      </c>
      <c r="BS190" s="54"/>
      <c r="BT190" s="55"/>
      <c r="BZ190" s="52"/>
      <c r="CA190" s="41"/>
      <c r="CB190" s="54"/>
      <c r="CC190" s="55"/>
      <c r="CH190" s="101"/>
      <c r="CI190" s="138" t="s">
        <v>0</v>
      </c>
      <c r="CJ190" s="172" t="s">
        <v>31</v>
      </c>
      <c r="CK190" s="140"/>
      <c r="CL190" s="141"/>
      <c r="CM190" s="103"/>
      <c r="CQ190" s="110"/>
      <c r="CR190" s="138" t="s">
        <v>0</v>
      </c>
      <c r="CS190" s="175" t="s">
        <v>31</v>
      </c>
      <c r="CT190" s="140"/>
      <c r="CU190" s="141"/>
      <c r="CV190" s="112"/>
      <c r="DJ190" s="52" t="s">
        <v>0</v>
      </c>
      <c r="DK190" s="41" t="s">
        <v>53</v>
      </c>
      <c r="DL190" s="54"/>
      <c r="DM190" s="55"/>
      <c r="DR190" s="57"/>
      <c r="DS190" s="52" t="s">
        <v>0</v>
      </c>
      <c r="DT190" s="81" t="s">
        <v>31</v>
      </c>
      <c r="DU190" s="54"/>
      <c r="DV190" s="55"/>
      <c r="DW190" s="55"/>
      <c r="EA190" s="57"/>
      <c r="EB190" s="52" t="s">
        <v>0</v>
      </c>
      <c r="EC190" s="83" t="s">
        <v>31</v>
      </c>
      <c r="ED190" s="54"/>
      <c r="EE190" s="55"/>
      <c r="EF190" s="55"/>
      <c r="ET190" s="52" t="s">
        <v>0</v>
      </c>
      <c r="EU190" s="41" t="s">
        <v>53</v>
      </c>
      <c r="EV190" s="54"/>
      <c r="EW190" s="55"/>
      <c r="FC190" s="52"/>
      <c r="FD190" s="41"/>
      <c r="FE190" s="54"/>
      <c r="FF190" s="55"/>
      <c r="FK190" s="101"/>
      <c r="FL190" s="138" t="s">
        <v>0</v>
      </c>
      <c r="FM190" s="172" t="s">
        <v>31</v>
      </c>
      <c r="FN190" s="140"/>
      <c r="FO190" s="141"/>
      <c r="FP190" s="103"/>
      <c r="FT190" s="110"/>
      <c r="FU190" s="138" t="s">
        <v>0</v>
      </c>
      <c r="FV190" s="175" t="s">
        <v>31</v>
      </c>
      <c r="FW190" s="140"/>
      <c r="FX190" s="141"/>
      <c r="FY190" s="112"/>
      <c r="GM190" s="52" t="s">
        <v>0</v>
      </c>
      <c r="GN190" s="41" t="s">
        <v>53</v>
      </c>
      <c r="GO190" s="54"/>
      <c r="GP190" s="55"/>
      <c r="GU190" s="57"/>
      <c r="GV190" s="52" t="s">
        <v>0</v>
      </c>
      <c r="GW190" s="83" t="s">
        <v>31</v>
      </c>
      <c r="GX190" s="54"/>
      <c r="GY190" s="55"/>
      <c r="GZ190" s="55"/>
      <c r="HD190" s="57"/>
      <c r="HE190" s="52" t="s">
        <v>0</v>
      </c>
      <c r="HF190" s="83" t="s">
        <v>31</v>
      </c>
      <c r="HG190" s="54"/>
      <c r="HH190" s="55"/>
      <c r="HI190" s="55"/>
      <c r="HW190" s="52" t="s">
        <v>0</v>
      </c>
      <c r="HX190" s="41" t="s">
        <v>53</v>
      </c>
      <c r="HY190" s="54"/>
      <c r="HZ190" s="55"/>
      <c r="IF190" s="52"/>
      <c r="IG190" s="41"/>
      <c r="IH190" s="54"/>
      <c r="II190" s="55"/>
      <c r="IO190" s="52"/>
      <c r="IP190" s="41"/>
      <c r="IQ190" s="54"/>
      <c r="IR190" s="55"/>
    </row>
    <row r="191" spans="4:252" x14ac:dyDescent="0.25">
      <c r="E191" s="101"/>
      <c r="F191" s="142" t="s">
        <v>1</v>
      </c>
      <c r="G191" s="173" t="s">
        <v>31</v>
      </c>
      <c r="H191" s="140"/>
      <c r="I191" s="141"/>
      <c r="J191" s="103"/>
      <c r="N191" s="110"/>
      <c r="O191" s="142" t="s">
        <v>1</v>
      </c>
      <c r="P191" s="175" t="s">
        <v>31</v>
      </c>
      <c r="Q191" s="140"/>
      <c r="R191" s="141"/>
      <c r="S191" s="112"/>
      <c r="AG191" s="56" t="s">
        <v>1</v>
      </c>
      <c r="AH191" s="41" t="s">
        <v>53</v>
      </c>
      <c r="AI191" s="54"/>
      <c r="AJ191" s="55"/>
      <c r="AO191" s="57"/>
      <c r="AP191" s="56" t="s">
        <v>1</v>
      </c>
      <c r="AQ191" s="32" t="s">
        <v>31</v>
      </c>
      <c r="AR191" s="54"/>
      <c r="AS191" s="55"/>
      <c r="AT191" s="55"/>
      <c r="AX191" s="57"/>
      <c r="AY191" s="56" t="s">
        <v>1</v>
      </c>
      <c r="AZ191" s="83" t="s">
        <v>31</v>
      </c>
      <c r="BA191" s="54"/>
      <c r="BB191" s="55"/>
      <c r="BC191" s="55"/>
      <c r="BQ191" s="56" t="s">
        <v>1</v>
      </c>
      <c r="BR191" s="41" t="s">
        <v>53</v>
      </c>
      <c r="BS191" s="54"/>
      <c r="BT191" s="55"/>
      <c r="BZ191" s="56"/>
      <c r="CA191" s="41"/>
      <c r="CB191" s="54"/>
      <c r="CC191" s="55"/>
      <c r="CH191" s="101"/>
      <c r="CI191" s="142" t="s">
        <v>1</v>
      </c>
      <c r="CJ191" s="173" t="s">
        <v>31</v>
      </c>
      <c r="CK191" s="140"/>
      <c r="CL191" s="141"/>
      <c r="CM191" s="103"/>
      <c r="CQ191" s="110"/>
      <c r="CR191" s="142" t="s">
        <v>1</v>
      </c>
      <c r="CS191" s="175" t="s">
        <v>31</v>
      </c>
      <c r="CT191" s="140"/>
      <c r="CU191" s="141"/>
      <c r="CV191" s="112"/>
      <c r="DJ191" s="56" t="s">
        <v>1</v>
      </c>
      <c r="DK191" s="41" t="s">
        <v>53</v>
      </c>
      <c r="DL191" s="54"/>
      <c r="DM191" s="55"/>
      <c r="DR191" s="57"/>
      <c r="DS191" s="56" t="s">
        <v>1</v>
      </c>
      <c r="DT191" s="32" t="s">
        <v>31</v>
      </c>
      <c r="DU191" s="54"/>
      <c r="DV191" s="55"/>
      <c r="DW191" s="55"/>
      <c r="EA191" s="57"/>
      <c r="EB191" s="56" t="s">
        <v>1</v>
      </c>
      <c r="EC191" s="83" t="s">
        <v>31</v>
      </c>
      <c r="ED191" s="54"/>
      <c r="EE191" s="55"/>
      <c r="EF191" s="55"/>
      <c r="ET191" s="56" t="s">
        <v>1</v>
      </c>
      <c r="EU191" s="41" t="s">
        <v>53</v>
      </c>
      <c r="EV191" s="54"/>
      <c r="EW191" s="55"/>
      <c r="FC191" s="56"/>
      <c r="FD191" s="41"/>
      <c r="FE191" s="54"/>
      <c r="FF191" s="55"/>
      <c r="FK191" s="101"/>
      <c r="FL191" s="142" t="s">
        <v>1</v>
      </c>
      <c r="FM191" s="173" t="s">
        <v>31</v>
      </c>
      <c r="FN191" s="140"/>
      <c r="FO191" s="141"/>
      <c r="FP191" s="103"/>
      <c r="FT191" s="110"/>
      <c r="FU191" s="142" t="s">
        <v>1</v>
      </c>
      <c r="FV191" s="175" t="s">
        <v>31</v>
      </c>
      <c r="FW191" s="140"/>
      <c r="FX191" s="141"/>
      <c r="FY191" s="112"/>
      <c r="GM191" s="56" t="s">
        <v>1</v>
      </c>
      <c r="GN191" s="41" t="s">
        <v>53</v>
      </c>
      <c r="GO191" s="54"/>
      <c r="GP191" s="55"/>
      <c r="GU191" s="57"/>
      <c r="GV191" s="56" t="s">
        <v>1</v>
      </c>
      <c r="GW191" s="83" t="s">
        <v>31</v>
      </c>
      <c r="GX191" s="54"/>
      <c r="GY191" s="55"/>
      <c r="GZ191" s="55"/>
      <c r="HD191" s="57"/>
      <c r="HE191" s="56" t="s">
        <v>1</v>
      </c>
      <c r="HF191" s="83" t="s">
        <v>31</v>
      </c>
      <c r="HG191" s="54"/>
      <c r="HH191" s="55"/>
      <c r="HI191" s="55"/>
      <c r="HW191" s="56" t="s">
        <v>1</v>
      </c>
      <c r="HX191" s="41" t="s">
        <v>53</v>
      </c>
      <c r="HY191" s="54"/>
      <c r="HZ191" s="55"/>
      <c r="IF191" s="56"/>
      <c r="IG191" s="41"/>
      <c r="IH191" s="54"/>
      <c r="II191" s="55"/>
      <c r="IO191" s="56"/>
      <c r="IP191" s="41"/>
      <c r="IQ191" s="54"/>
      <c r="IR191" s="55"/>
    </row>
    <row r="192" spans="4:252" x14ac:dyDescent="0.25">
      <c r="E192" s="101"/>
      <c r="F192" s="144"/>
      <c r="G192" s="140"/>
      <c r="H192" s="140"/>
      <c r="I192" s="141"/>
      <c r="J192" s="103"/>
      <c r="N192" s="110"/>
      <c r="O192" s="144"/>
      <c r="P192" s="140"/>
      <c r="Q192" s="140"/>
      <c r="R192" s="141"/>
      <c r="S192" s="112"/>
      <c r="AG192" s="57"/>
      <c r="AH192" s="54"/>
      <c r="AI192" s="54"/>
      <c r="AJ192" s="55"/>
      <c r="AO192" s="57"/>
      <c r="AP192" s="57"/>
      <c r="AQ192" s="54"/>
      <c r="AR192" s="54"/>
      <c r="AS192" s="55"/>
      <c r="AT192" s="55"/>
      <c r="AX192" s="57"/>
      <c r="AY192" s="57"/>
      <c r="AZ192" s="54"/>
      <c r="BA192" s="54"/>
      <c r="BB192" s="55"/>
      <c r="BC192" s="55"/>
      <c r="BQ192" s="57"/>
      <c r="BR192" s="54"/>
      <c r="BS192" s="54"/>
      <c r="BT192" s="55"/>
      <c r="BZ192" s="57"/>
      <c r="CA192" s="54"/>
      <c r="CB192" s="54"/>
      <c r="CC192" s="55"/>
      <c r="CH192" s="101"/>
      <c r="CI192" s="144"/>
      <c r="CJ192" s="140"/>
      <c r="CK192" s="140"/>
      <c r="CL192" s="141"/>
      <c r="CM192" s="103"/>
      <c r="CQ192" s="110"/>
      <c r="CR192" s="144"/>
      <c r="CS192" s="140"/>
      <c r="CT192" s="140"/>
      <c r="CU192" s="141"/>
      <c r="CV192" s="112"/>
      <c r="DJ192" s="57"/>
      <c r="DK192" s="54"/>
      <c r="DL192" s="54"/>
      <c r="DM192" s="55"/>
      <c r="DR192" s="57"/>
      <c r="DS192" s="57"/>
      <c r="DT192" s="54"/>
      <c r="DU192" s="54"/>
      <c r="DV192" s="55"/>
      <c r="DW192" s="55"/>
      <c r="EA192" s="57"/>
      <c r="EB192" s="57"/>
      <c r="EC192" s="54"/>
      <c r="ED192" s="54"/>
      <c r="EE192" s="55"/>
      <c r="EF192" s="55"/>
      <c r="ET192" s="57"/>
      <c r="EU192" s="54"/>
      <c r="EV192" s="54"/>
      <c r="EW192" s="55"/>
      <c r="FC192" s="57"/>
      <c r="FD192" s="54"/>
      <c r="FE192" s="54"/>
      <c r="FF192" s="55"/>
      <c r="FK192" s="101"/>
      <c r="FL192" s="144"/>
      <c r="FM192" s="140"/>
      <c r="FN192" s="140"/>
      <c r="FO192" s="141"/>
      <c r="FP192" s="103"/>
      <c r="FT192" s="110"/>
      <c r="FU192" s="144"/>
      <c r="FV192" s="140"/>
      <c r="FW192" s="140"/>
      <c r="FX192" s="141"/>
      <c r="FY192" s="112"/>
      <c r="GM192" s="57"/>
      <c r="GN192" s="54"/>
      <c r="GO192" s="54"/>
      <c r="GP192" s="55"/>
      <c r="GU192" s="57"/>
      <c r="GV192" s="57"/>
      <c r="GW192" s="54"/>
      <c r="GX192" s="54"/>
      <c r="GY192" s="55"/>
      <c r="GZ192" s="55"/>
      <c r="HD192" s="57"/>
      <c r="HE192" s="57"/>
      <c r="HF192" s="54"/>
      <c r="HG192" s="54"/>
      <c r="HH192" s="55"/>
      <c r="HI192" s="55"/>
      <c r="HW192" s="57"/>
      <c r="HX192" s="54"/>
      <c r="HY192" s="54"/>
      <c r="HZ192" s="55"/>
      <c r="IF192" s="57"/>
      <c r="IG192" s="54"/>
      <c r="IH192" s="54"/>
      <c r="II192" s="55"/>
      <c r="IO192" s="57"/>
      <c r="IP192" s="54"/>
      <c r="IQ192" s="54"/>
      <c r="IR192" s="55"/>
    </row>
    <row r="193" spans="5:252" x14ac:dyDescent="0.25">
      <c r="E193" s="101"/>
      <c r="F193" s="145"/>
      <c r="G193" s="146" t="s">
        <v>6</v>
      </c>
      <c r="H193" s="146" t="s">
        <v>7</v>
      </c>
      <c r="I193" s="147" t="s">
        <v>2</v>
      </c>
      <c r="J193" s="103"/>
      <c r="N193" s="110"/>
      <c r="O193" s="145"/>
      <c r="P193" s="146" t="s">
        <v>6</v>
      </c>
      <c r="Q193" s="146" t="s">
        <v>7</v>
      </c>
      <c r="R193" s="147" t="s">
        <v>2</v>
      </c>
      <c r="S193" s="112"/>
      <c r="X193" s="40"/>
      <c r="Y193" s="40"/>
      <c r="Z193" s="40"/>
      <c r="AA193" s="40"/>
      <c r="AG193" s="58"/>
      <c r="AH193" s="5" t="s">
        <v>6</v>
      </c>
      <c r="AI193" s="5" t="s">
        <v>7</v>
      </c>
      <c r="AJ193" s="59" t="s">
        <v>2</v>
      </c>
      <c r="AO193" s="57"/>
      <c r="AP193" s="58"/>
      <c r="AQ193" s="5" t="s">
        <v>6</v>
      </c>
      <c r="AR193" s="5" t="s">
        <v>7</v>
      </c>
      <c r="AS193" s="59" t="s">
        <v>2</v>
      </c>
      <c r="AT193" s="55"/>
      <c r="AX193" s="57"/>
      <c r="AY193" s="58"/>
      <c r="AZ193" s="5" t="s">
        <v>6</v>
      </c>
      <c r="BA193" s="5" t="s">
        <v>7</v>
      </c>
      <c r="BB193" s="59" t="s">
        <v>2</v>
      </c>
      <c r="BC193" s="55"/>
      <c r="BH193" s="40"/>
      <c r="BI193" s="40"/>
      <c r="BJ193" s="40"/>
      <c r="BK193" s="40"/>
      <c r="BQ193" s="58"/>
      <c r="BR193" s="5" t="s">
        <v>6</v>
      </c>
      <c r="BS193" s="5" t="s">
        <v>7</v>
      </c>
      <c r="BT193" s="59" t="s">
        <v>2</v>
      </c>
      <c r="BZ193" s="58"/>
      <c r="CA193" s="5"/>
      <c r="CB193" s="5"/>
      <c r="CC193" s="59"/>
      <c r="CH193" s="101"/>
      <c r="CI193" s="145"/>
      <c r="CJ193" s="146" t="s">
        <v>6</v>
      </c>
      <c r="CK193" s="146" t="s">
        <v>7</v>
      </c>
      <c r="CL193" s="147" t="s">
        <v>2</v>
      </c>
      <c r="CM193" s="103"/>
      <c r="CQ193" s="110"/>
      <c r="CR193" s="145"/>
      <c r="CS193" s="146" t="s">
        <v>6</v>
      </c>
      <c r="CT193" s="146" t="s">
        <v>7</v>
      </c>
      <c r="CU193" s="147" t="s">
        <v>2</v>
      </c>
      <c r="CV193" s="112"/>
      <c r="DA193" s="40"/>
      <c r="DB193" s="40"/>
      <c r="DC193" s="40"/>
      <c r="DD193" s="40"/>
      <c r="DJ193" s="58"/>
      <c r="DK193" s="5" t="s">
        <v>6</v>
      </c>
      <c r="DL193" s="5" t="s">
        <v>7</v>
      </c>
      <c r="DM193" s="59" t="s">
        <v>2</v>
      </c>
      <c r="DR193" s="57"/>
      <c r="DS193" s="58"/>
      <c r="DT193" s="5" t="s">
        <v>6</v>
      </c>
      <c r="DU193" s="5" t="s">
        <v>7</v>
      </c>
      <c r="DV193" s="59" t="s">
        <v>2</v>
      </c>
      <c r="DW193" s="55"/>
      <c r="EA193" s="57"/>
      <c r="EB193" s="58"/>
      <c r="EC193" s="5" t="s">
        <v>6</v>
      </c>
      <c r="ED193" s="5" t="s">
        <v>7</v>
      </c>
      <c r="EE193" s="59" t="s">
        <v>2</v>
      </c>
      <c r="EF193" s="55"/>
      <c r="EK193" s="40"/>
      <c r="EL193" s="40"/>
      <c r="EM193" s="40"/>
      <c r="EN193" s="40"/>
      <c r="ET193" s="58"/>
      <c r="EU193" s="5" t="s">
        <v>6</v>
      </c>
      <c r="EV193" s="5" t="s">
        <v>7</v>
      </c>
      <c r="EW193" s="59" t="s">
        <v>2</v>
      </c>
      <c r="FC193" s="58"/>
      <c r="FD193" s="5"/>
      <c r="FE193" s="5"/>
      <c r="FF193" s="59"/>
      <c r="FK193" s="101"/>
      <c r="FL193" s="145"/>
      <c r="FM193" s="146" t="s">
        <v>6</v>
      </c>
      <c r="FN193" s="146" t="s">
        <v>7</v>
      </c>
      <c r="FO193" s="147" t="s">
        <v>2</v>
      </c>
      <c r="FP193" s="103"/>
      <c r="FT193" s="110"/>
      <c r="FU193" s="145"/>
      <c r="FV193" s="146" t="s">
        <v>6</v>
      </c>
      <c r="FW193" s="146" t="s">
        <v>7</v>
      </c>
      <c r="FX193" s="147" t="s">
        <v>2</v>
      </c>
      <c r="FY193" s="112"/>
      <c r="GD193" s="40"/>
      <c r="GE193" s="40"/>
      <c r="GF193" s="40"/>
      <c r="GG193" s="40"/>
      <c r="GM193" s="58"/>
      <c r="GN193" s="5" t="s">
        <v>6</v>
      </c>
      <c r="GO193" s="5" t="s">
        <v>7</v>
      </c>
      <c r="GP193" s="59" t="s">
        <v>2</v>
      </c>
      <c r="GU193" s="57"/>
      <c r="GV193" s="58"/>
      <c r="GW193" s="5" t="s">
        <v>6</v>
      </c>
      <c r="GX193" s="5" t="s">
        <v>7</v>
      </c>
      <c r="GY193" s="59" t="s">
        <v>2</v>
      </c>
      <c r="GZ193" s="55"/>
      <c r="HD193" s="57"/>
      <c r="HE193" s="58"/>
      <c r="HF193" s="5" t="s">
        <v>6</v>
      </c>
      <c r="HG193" s="5" t="s">
        <v>7</v>
      </c>
      <c r="HH193" s="59" t="s">
        <v>2</v>
      </c>
      <c r="HI193" s="55"/>
      <c r="HN193" s="40"/>
      <c r="HO193" s="40"/>
      <c r="HP193" s="40"/>
      <c r="HQ193" s="40"/>
      <c r="HW193" s="58"/>
      <c r="HX193" s="5" t="s">
        <v>6</v>
      </c>
      <c r="HY193" s="5" t="s">
        <v>7</v>
      </c>
      <c r="HZ193" s="59" t="s">
        <v>2</v>
      </c>
      <c r="IF193" s="58"/>
      <c r="IG193" s="5"/>
      <c r="IH193" s="5"/>
      <c r="II193" s="59"/>
      <c r="IO193" s="58"/>
      <c r="IP193" s="5"/>
      <c r="IQ193" s="5"/>
      <c r="IR193" s="59"/>
    </row>
    <row r="194" spans="5:252" ht="15.75" thickBot="1" x14ac:dyDescent="0.3">
      <c r="E194" s="101"/>
      <c r="F194" s="148" t="s">
        <v>8</v>
      </c>
      <c r="G194" s="149">
        <f>AVERAGE(G142,G155,G168,G181)</f>
        <v>11634.404761904763</v>
      </c>
      <c r="H194" s="150">
        <f t="shared" ref="H194:I194" si="205">AVERAGE(H142,H155,H168,H181)</f>
        <v>68430.994047619039</v>
      </c>
      <c r="I194" s="151">
        <f t="shared" si="205"/>
        <v>609.17261904761904</v>
      </c>
      <c r="J194" s="103"/>
      <c r="N194" s="110"/>
      <c r="O194" s="157" t="s">
        <v>8</v>
      </c>
      <c r="P194" s="158" t="s">
        <v>84</v>
      </c>
      <c r="Q194" s="159" t="s">
        <v>85</v>
      </c>
      <c r="R194" s="160" t="s">
        <v>86</v>
      </c>
      <c r="S194" s="112"/>
      <c r="AG194" s="85" t="s">
        <v>35</v>
      </c>
      <c r="AH194" s="86">
        <f>AVERAGE(G194,P194)</f>
        <v>11634.404761904763</v>
      </c>
      <c r="AI194" s="87">
        <f>AVERAGE(H194,Q194)</f>
        <v>68430.994047619039</v>
      </c>
      <c r="AJ194" s="88">
        <f>AVERAGE(I194,R194)</f>
        <v>609.17261904761904</v>
      </c>
      <c r="AO194" s="57"/>
      <c r="AP194" s="60" t="s">
        <v>8</v>
      </c>
      <c r="AQ194" s="61">
        <f>AVERAGE(AQ142,AQ155,AQ168,AQ181)</f>
        <v>11634.404761904763</v>
      </c>
      <c r="AR194" s="62">
        <f t="shared" ref="AR194:AS194" si="206">AVERAGE(AR142,AR155,AR168,AR181)</f>
        <v>70583.437121212133</v>
      </c>
      <c r="AS194" s="63">
        <f t="shared" si="206"/>
        <v>835.9265151515151</v>
      </c>
      <c r="AT194" s="55"/>
      <c r="AX194" s="57"/>
      <c r="AY194" s="66" t="s">
        <v>8</v>
      </c>
      <c r="AZ194" s="67">
        <f>AVERAGE(AZ142,AZ155,AZ168,AZ181)</f>
        <v>11634.404761904761</v>
      </c>
      <c r="BA194" s="68">
        <f t="shared" ref="BA194:BB194" si="207">AVERAGE(BA142,BA155,BA168,BA181)</f>
        <v>72817</v>
      </c>
      <c r="BB194" s="69">
        <f t="shared" si="207"/>
        <v>598.04166666666663</v>
      </c>
      <c r="BC194" s="55"/>
      <c r="BQ194" s="85" t="s">
        <v>35</v>
      </c>
      <c r="BR194" s="86">
        <f>AVERAGE(AQ194,AZ194)</f>
        <v>11634.404761904763</v>
      </c>
      <c r="BS194" s="87">
        <f>AVERAGE(AR194,BA194)</f>
        <v>71700.218560606067</v>
      </c>
      <c r="BT194" s="88">
        <f>AVERAGE(AS194,BB194)</f>
        <v>716.98409090909081</v>
      </c>
      <c r="BZ194" s="85"/>
      <c r="CA194" s="86"/>
      <c r="CB194" s="87"/>
      <c r="CC194" s="88"/>
      <c r="CH194" s="101"/>
      <c r="CI194" s="148" t="s">
        <v>8</v>
      </c>
      <c r="CJ194" s="149">
        <f>AVERAGE(CJ142,CJ155,CJ168,CJ181)</f>
        <v>11634.404761904763</v>
      </c>
      <c r="CK194" s="150">
        <f t="shared" ref="CK194:CL194" si="208">AVERAGE(CK142,CK155,CK168,CK181)</f>
        <v>68430.994047619039</v>
      </c>
      <c r="CL194" s="151">
        <f t="shared" si="208"/>
        <v>609.17261904761904</v>
      </c>
      <c r="CM194" s="103"/>
      <c r="CQ194" s="110"/>
      <c r="CR194" s="157" t="s">
        <v>8</v>
      </c>
      <c r="CS194" s="158">
        <f>AVERAGE(CS142,CS155,CS168,CS181)</f>
        <v>11424.166666666666</v>
      </c>
      <c r="CT194" s="159">
        <f t="shared" ref="CT194:CU194" si="209">AVERAGE(CT142,CT155,CT168,CT181)</f>
        <v>72817</v>
      </c>
      <c r="CU194" s="160">
        <f t="shared" si="209"/>
        <v>598.04166666666663</v>
      </c>
      <c r="CV194" s="112"/>
      <c r="DJ194" s="85" t="s">
        <v>35</v>
      </c>
      <c r="DK194" s="86">
        <f>AVERAGE(CJ194,CS194)</f>
        <v>11529.285714285714</v>
      </c>
      <c r="DL194" s="87">
        <f>AVERAGE(CK194,CT194)</f>
        <v>70623.997023809527</v>
      </c>
      <c r="DM194" s="88">
        <f>AVERAGE(CL194,CU194)</f>
        <v>603.60714285714289</v>
      </c>
      <c r="DR194" s="57"/>
      <c r="DS194" s="60" t="s">
        <v>8</v>
      </c>
      <c r="DT194" s="61">
        <f>AVERAGE(DT142,DT155,DT168,DT181)</f>
        <v>11476.726190476189</v>
      </c>
      <c r="DU194" s="62">
        <f t="shared" ref="DU194:DV194" si="210">AVERAGE(DU142,DU155,DU168,DU181)</f>
        <v>70583.437121212133</v>
      </c>
      <c r="DV194" s="63">
        <f t="shared" si="210"/>
        <v>835.9265151515151</v>
      </c>
      <c r="DW194" s="55"/>
      <c r="EA194" s="57"/>
      <c r="EB194" s="66" t="s">
        <v>8</v>
      </c>
      <c r="EC194" s="67">
        <f>AVERAGE(EC142,EC155,EC168,EC181)</f>
        <v>11581.845238095239</v>
      </c>
      <c r="ED194" s="68">
        <f t="shared" ref="ED194:EE194" si="211">AVERAGE(ED142,ED155,ED168,ED181)</f>
        <v>72817</v>
      </c>
      <c r="EE194" s="69">
        <f t="shared" si="211"/>
        <v>598.04166666666663</v>
      </c>
      <c r="EF194" s="55"/>
      <c r="ET194" s="85" t="s">
        <v>35</v>
      </c>
      <c r="EU194" s="86">
        <f>AVERAGE(DT194,EC194)</f>
        <v>11529.285714285714</v>
      </c>
      <c r="EV194" s="87">
        <f>AVERAGE(DU194,ED194)</f>
        <v>71700.218560606067</v>
      </c>
      <c r="EW194" s="88">
        <f>AVERAGE(DV194,EE194)</f>
        <v>716.98409090909081</v>
      </c>
      <c r="FC194" s="85"/>
      <c r="FD194" s="86"/>
      <c r="FE194" s="87"/>
      <c r="FF194" s="88"/>
      <c r="FK194" s="101"/>
      <c r="FL194" s="148" t="s">
        <v>8</v>
      </c>
      <c r="FM194" s="149">
        <f>AVERAGE(FM142,FM155,FM168,FM181)</f>
        <v>11424.166666666666</v>
      </c>
      <c r="FN194" s="150">
        <f t="shared" ref="FN194:FO194" si="212">AVERAGE(FN142,FN155,FN168,FN181)</f>
        <v>72817</v>
      </c>
      <c r="FO194" s="151">
        <f t="shared" si="212"/>
        <v>598.04166666666663</v>
      </c>
      <c r="FP194" s="103"/>
      <c r="FT194" s="110"/>
      <c r="FU194" s="157" t="s">
        <v>8</v>
      </c>
      <c r="FV194" s="158" t="s">
        <v>84</v>
      </c>
      <c r="FW194" s="159" t="s">
        <v>85</v>
      </c>
      <c r="FX194" s="160" t="s">
        <v>86</v>
      </c>
      <c r="FY194" s="112"/>
      <c r="GM194" s="85" t="s">
        <v>35</v>
      </c>
      <c r="GN194" s="86">
        <f>AVERAGE(FM194,FV194)</f>
        <v>11424.166666666666</v>
      </c>
      <c r="GO194" s="87">
        <f>AVERAGE(FN194,FW194)</f>
        <v>72817</v>
      </c>
      <c r="GP194" s="88">
        <f>AVERAGE(FO194,FX194)</f>
        <v>598.04166666666663</v>
      </c>
      <c r="GU194" s="57"/>
      <c r="GV194" s="66" t="s">
        <v>8</v>
      </c>
      <c r="GW194" s="67">
        <f>AVERAGE(GW142,GW155,GW168,GW181)</f>
        <v>11424.166666666666</v>
      </c>
      <c r="GX194" s="68">
        <f t="shared" ref="GX194:GY194" si="213">AVERAGE(GX142,GX155,GX168,GX181)</f>
        <v>70583.437121212133</v>
      </c>
      <c r="GY194" s="69">
        <f t="shared" si="213"/>
        <v>835.9265151515151</v>
      </c>
      <c r="GZ194" s="55"/>
      <c r="HD194" s="57"/>
      <c r="HE194" s="66" t="s">
        <v>8</v>
      </c>
      <c r="HF194" s="67">
        <f>AVERAGE(HF142,HF155,HF168,HF181)</f>
        <v>11424.166666666666</v>
      </c>
      <c r="HG194" s="68">
        <f t="shared" ref="HG194:HH194" si="214">AVERAGE(HG142,HG155,HG168,HG181)</f>
        <v>72817</v>
      </c>
      <c r="HH194" s="69">
        <f t="shared" si="214"/>
        <v>598.04166666666663</v>
      </c>
      <c r="HI194" s="55"/>
      <c r="HW194" s="85" t="s">
        <v>35</v>
      </c>
      <c r="HX194" s="86">
        <f>AVERAGE(GW194,HF194)</f>
        <v>11424.166666666666</v>
      </c>
      <c r="HY194" s="87">
        <f>AVERAGE(GX194,HG194)</f>
        <v>71700.218560606067</v>
      </c>
      <c r="HZ194" s="88">
        <f>AVERAGE(GY194,HH194)</f>
        <v>716.98409090909081</v>
      </c>
      <c r="IF194" s="85"/>
      <c r="IG194" s="86"/>
      <c r="IH194" s="87"/>
      <c r="II194" s="88"/>
      <c r="IO194" s="85"/>
      <c r="IP194" s="86"/>
      <c r="IQ194" s="87"/>
      <c r="IR194" s="88"/>
    </row>
    <row r="195" spans="5:252" x14ac:dyDescent="0.25">
      <c r="E195" s="101"/>
      <c r="F195" s="102"/>
      <c r="G195" s="102"/>
      <c r="H195" s="102"/>
      <c r="I195" s="102"/>
      <c r="J195" s="103"/>
      <c r="N195" s="110"/>
      <c r="O195" s="111"/>
      <c r="P195" s="111"/>
      <c r="Q195" s="111"/>
      <c r="R195" s="111"/>
      <c r="S195" s="112"/>
      <c r="AO195" s="57"/>
      <c r="AP195" s="54"/>
      <c r="AQ195" s="54"/>
      <c r="AR195" s="54"/>
      <c r="AS195" s="54"/>
      <c r="AT195" s="55"/>
      <c r="AX195" s="57"/>
      <c r="AY195" s="54"/>
      <c r="AZ195" s="54"/>
      <c r="BA195" s="54"/>
      <c r="BB195" s="54"/>
      <c r="BC195" s="55"/>
      <c r="CH195" s="101"/>
      <c r="CI195" s="102"/>
      <c r="CJ195" s="102"/>
      <c r="CK195" s="102"/>
      <c r="CL195" s="102"/>
      <c r="CM195" s="103"/>
      <c r="CQ195" s="110"/>
      <c r="CR195" s="111"/>
      <c r="CS195" s="111"/>
      <c r="CT195" s="111"/>
      <c r="CU195" s="111"/>
      <c r="CV195" s="112"/>
      <c r="DR195" s="57"/>
      <c r="DS195" s="54"/>
      <c r="DT195" s="54"/>
      <c r="DU195" s="54"/>
      <c r="DV195" s="54"/>
      <c r="DW195" s="55"/>
      <c r="EA195" s="57"/>
      <c r="EB195" s="54"/>
      <c r="EC195" s="54"/>
      <c r="ED195" s="54"/>
      <c r="EE195" s="54"/>
      <c r="EF195" s="55"/>
      <c r="FK195" s="101"/>
      <c r="FL195" s="102"/>
      <c r="FM195" s="102"/>
      <c r="FN195" s="102"/>
      <c r="FO195" s="102"/>
      <c r="FP195" s="103"/>
      <c r="FT195" s="110"/>
      <c r="FU195" s="111"/>
      <c r="FV195" s="111"/>
      <c r="FW195" s="111"/>
      <c r="FX195" s="111"/>
      <c r="FY195" s="112"/>
      <c r="GU195" s="57"/>
      <c r="GV195" s="54"/>
      <c r="GW195" s="54"/>
      <c r="GX195" s="54"/>
      <c r="GY195" s="54"/>
      <c r="GZ195" s="55"/>
      <c r="HD195" s="57"/>
      <c r="HE195" s="54"/>
      <c r="HF195" s="54"/>
      <c r="HG195" s="54"/>
      <c r="HH195" s="54"/>
      <c r="HI195" s="55"/>
    </row>
    <row r="196" spans="5:252" ht="15.75" thickBot="1" x14ac:dyDescent="0.3">
      <c r="E196" s="104"/>
      <c r="F196" s="105"/>
      <c r="G196" s="105"/>
      <c r="H196" s="105"/>
      <c r="I196" s="105"/>
      <c r="J196" s="106"/>
      <c r="N196" s="113"/>
      <c r="O196" s="114"/>
      <c r="P196" s="114"/>
      <c r="Q196" s="114"/>
      <c r="R196" s="114"/>
      <c r="S196" s="115"/>
      <c r="AO196" s="95"/>
      <c r="AP196" s="96"/>
      <c r="AQ196" s="96"/>
      <c r="AR196" s="96"/>
      <c r="AS196" s="96"/>
      <c r="AT196" s="97"/>
      <c r="AX196" s="95"/>
      <c r="AY196" s="96"/>
      <c r="AZ196" s="96"/>
      <c r="BA196" s="96"/>
      <c r="BB196" s="96"/>
      <c r="BC196" s="97"/>
      <c r="CH196" s="104"/>
      <c r="CI196" s="105"/>
      <c r="CJ196" s="105"/>
      <c r="CK196" s="105"/>
      <c r="CL196" s="105"/>
      <c r="CM196" s="106"/>
      <c r="CQ196" s="113"/>
      <c r="CR196" s="114"/>
      <c r="CS196" s="114"/>
      <c r="CT196" s="114"/>
      <c r="CU196" s="114"/>
      <c r="CV196" s="115"/>
      <c r="DR196" s="95"/>
      <c r="DS196" s="96"/>
      <c r="DT196" s="96"/>
      <c r="DU196" s="96"/>
      <c r="DV196" s="96"/>
      <c r="DW196" s="97"/>
      <c r="EA196" s="95"/>
      <c r="EB196" s="96"/>
      <c r="EC196" s="96"/>
      <c r="ED196" s="96"/>
      <c r="EE196" s="96"/>
      <c r="EF196" s="97"/>
      <c r="FK196" s="104"/>
      <c r="FL196" s="105"/>
      <c r="FM196" s="105"/>
      <c r="FN196" s="105"/>
      <c r="FO196" s="105"/>
      <c r="FP196" s="106"/>
      <c r="FT196" s="113"/>
      <c r="FU196" s="114"/>
      <c r="FV196" s="114"/>
      <c r="FW196" s="114"/>
      <c r="FX196" s="114"/>
      <c r="FY196" s="115"/>
      <c r="GU196" s="95"/>
      <c r="GV196" s="96"/>
      <c r="GW196" s="96"/>
      <c r="GX196" s="96"/>
      <c r="GY196" s="96"/>
      <c r="GZ196" s="97"/>
      <c r="HD196" s="95"/>
      <c r="HE196" s="96"/>
      <c r="HF196" s="96"/>
      <c r="HG196" s="96"/>
      <c r="HH196" s="96"/>
      <c r="HI196" s="97"/>
    </row>
    <row r="200" spans="5:252" ht="15.75" thickBot="1" x14ac:dyDescent="0.3"/>
    <row r="201" spans="5:252" x14ac:dyDescent="0.25">
      <c r="X201" s="48" t="s">
        <v>3</v>
      </c>
      <c r="Y201" s="84" t="s">
        <v>52</v>
      </c>
      <c r="Z201" s="50"/>
      <c r="AA201" s="51"/>
      <c r="AG201" s="48" t="s">
        <v>3</v>
      </c>
      <c r="AH201" s="89" t="s">
        <v>54</v>
      </c>
      <c r="AI201" s="50"/>
      <c r="AJ201" s="51"/>
      <c r="BH201" s="48" t="s">
        <v>3</v>
      </c>
      <c r="BI201" s="84" t="s">
        <v>52</v>
      </c>
      <c r="BJ201" s="50"/>
      <c r="BK201" s="51"/>
      <c r="BQ201" s="48" t="s">
        <v>3</v>
      </c>
      <c r="BR201" s="89" t="s">
        <v>54</v>
      </c>
      <c r="BS201" s="50"/>
      <c r="BT201" s="51"/>
      <c r="BZ201" s="48"/>
      <c r="CA201" s="89"/>
      <c r="CB201" s="50"/>
      <c r="CC201" s="51"/>
      <c r="DA201" s="48" t="s">
        <v>3</v>
      </c>
      <c r="DB201" s="84" t="s">
        <v>52</v>
      </c>
      <c r="DC201" s="50"/>
      <c r="DD201" s="51"/>
      <c r="DJ201" s="48" t="s">
        <v>3</v>
      </c>
      <c r="DK201" s="89" t="s">
        <v>54</v>
      </c>
      <c r="DL201" s="50"/>
      <c r="DM201" s="51"/>
      <c r="EK201" s="48" t="s">
        <v>3</v>
      </c>
      <c r="EL201" s="84" t="s">
        <v>52</v>
      </c>
      <c r="EM201" s="50"/>
      <c r="EN201" s="51"/>
      <c r="ET201" s="48" t="s">
        <v>3</v>
      </c>
      <c r="EU201" s="89" t="s">
        <v>54</v>
      </c>
      <c r="EV201" s="50"/>
      <c r="EW201" s="51"/>
      <c r="FC201" s="48"/>
      <c r="FD201" s="89"/>
      <c r="FE201" s="50"/>
      <c r="FF201" s="51"/>
      <c r="GD201" s="48" t="s">
        <v>3</v>
      </c>
      <c r="GE201" s="84" t="s">
        <v>52</v>
      </c>
      <c r="GF201" s="50"/>
      <c r="GG201" s="51"/>
      <c r="GM201" s="48" t="s">
        <v>3</v>
      </c>
      <c r="GN201" s="89" t="s">
        <v>54</v>
      </c>
      <c r="GO201" s="50"/>
      <c r="GP201" s="51"/>
      <c r="HN201" s="48" t="s">
        <v>3</v>
      </c>
      <c r="HO201" s="84" t="s">
        <v>52</v>
      </c>
      <c r="HP201" s="50"/>
      <c r="HQ201" s="51"/>
      <c r="HW201" s="48" t="s">
        <v>3</v>
      </c>
      <c r="HX201" s="89" t="s">
        <v>54</v>
      </c>
      <c r="HY201" s="50"/>
      <c r="HZ201" s="51"/>
      <c r="IF201" s="48"/>
      <c r="IG201" s="89"/>
      <c r="IH201" s="50"/>
      <c r="II201" s="51"/>
      <c r="IO201" s="48"/>
      <c r="IP201" s="89"/>
      <c r="IQ201" s="50"/>
      <c r="IR201" s="51"/>
    </row>
    <row r="202" spans="5:252" x14ac:dyDescent="0.25">
      <c r="X202" s="52" t="s">
        <v>9</v>
      </c>
      <c r="Y202" s="41" t="s">
        <v>52</v>
      </c>
      <c r="Z202" s="54"/>
      <c r="AA202" s="55"/>
      <c r="AG202" s="52" t="s">
        <v>9</v>
      </c>
      <c r="AH202" s="90" t="s">
        <v>54</v>
      </c>
      <c r="AI202" s="54"/>
      <c r="AJ202" s="55"/>
      <c r="BH202" s="52" t="s">
        <v>9</v>
      </c>
      <c r="BI202" s="41" t="s">
        <v>52</v>
      </c>
      <c r="BJ202" s="54"/>
      <c r="BK202" s="55"/>
      <c r="BQ202" s="52" t="s">
        <v>9</v>
      </c>
      <c r="BR202" s="90" t="s">
        <v>54</v>
      </c>
      <c r="BS202" s="54"/>
      <c r="BT202" s="55"/>
      <c r="BZ202" s="52"/>
      <c r="CA202" s="90"/>
      <c r="CB202" s="54"/>
      <c r="CC202" s="55"/>
      <c r="DA202" s="52" t="s">
        <v>9</v>
      </c>
      <c r="DB202" s="41" t="s">
        <v>52</v>
      </c>
      <c r="DC202" s="54"/>
      <c r="DD202" s="55"/>
      <c r="DJ202" s="52" t="s">
        <v>9</v>
      </c>
      <c r="DK202" s="90" t="s">
        <v>54</v>
      </c>
      <c r="DL202" s="54"/>
      <c r="DM202" s="55"/>
      <c r="EK202" s="52" t="s">
        <v>9</v>
      </c>
      <c r="EL202" s="41" t="s">
        <v>52</v>
      </c>
      <c r="EM202" s="54"/>
      <c r="EN202" s="55"/>
      <c r="ET202" s="52" t="s">
        <v>9</v>
      </c>
      <c r="EU202" s="90" t="s">
        <v>54</v>
      </c>
      <c r="EV202" s="54"/>
      <c r="EW202" s="55"/>
      <c r="FC202" s="52"/>
      <c r="FD202" s="90"/>
      <c r="FE202" s="54"/>
      <c r="FF202" s="55"/>
      <c r="GD202" s="52" t="s">
        <v>9</v>
      </c>
      <c r="GE202" s="41" t="s">
        <v>52</v>
      </c>
      <c r="GF202" s="54"/>
      <c r="GG202" s="55"/>
      <c r="GM202" s="52" t="s">
        <v>9</v>
      </c>
      <c r="GN202" s="90" t="s">
        <v>54</v>
      </c>
      <c r="GO202" s="54"/>
      <c r="GP202" s="55"/>
      <c r="HN202" s="52" t="s">
        <v>9</v>
      </c>
      <c r="HO202" s="41" t="s">
        <v>52</v>
      </c>
      <c r="HP202" s="54"/>
      <c r="HQ202" s="55"/>
      <c r="HW202" s="52" t="s">
        <v>9</v>
      </c>
      <c r="HX202" s="90" t="s">
        <v>54</v>
      </c>
      <c r="HY202" s="54"/>
      <c r="HZ202" s="55"/>
      <c r="IF202" s="52"/>
      <c r="IG202" s="90"/>
      <c r="IH202" s="54"/>
      <c r="II202" s="55"/>
      <c r="IO202" s="52"/>
      <c r="IP202" s="90"/>
      <c r="IQ202" s="54"/>
      <c r="IR202" s="55"/>
    </row>
    <row r="203" spans="5:252" x14ac:dyDescent="0.25">
      <c r="X203" s="52" t="s">
        <v>0</v>
      </c>
      <c r="Y203" s="41" t="s">
        <v>52</v>
      </c>
      <c r="Z203" s="54"/>
      <c r="AA203" s="55"/>
      <c r="AG203" s="52" t="s">
        <v>0</v>
      </c>
      <c r="AH203" s="90" t="s">
        <v>54</v>
      </c>
      <c r="AI203" s="54"/>
      <c r="AJ203" s="55"/>
      <c r="BH203" s="52" t="s">
        <v>0</v>
      </c>
      <c r="BI203" s="41" t="s">
        <v>52</v>
      </c>
      <c r="BJ203" s="54"/>
      <c r="BK203" s="55"/>
      <c r="BQ203" s="52" t="s">
        <v>0</v>
      </c>
      <c r="BR203" s="90" t="s">
        <v>54</v>
      </c>
      <c r="BS203" s="54"/>
      <c r="BT203" s="55"/>
      <c r="BZ203" s="52"/>
      <c r="CA203" s="90"/>
      <c r="CB203" s="54"/>
      <c r="CC203" s="55"/>
      <c r="DA203" s="52" t="s">
        <v>0</v>
      </c>
      <c r="DB203" s="41" t="s">
        <v>52</v>
      </c>
      <c r="DC203" s="54"/>
      <c r="DD203" s="55"/>
      <c r="DJ203" s="52" t="s">
        <v>0</v>
      </c>
      <c r="DK203" s="90" t="s">
        <v>54</v>
      </c>
      <c r="DL203" s="54"/>
      <c r="DM203" s="55"/>
      <c r="EK203" s="52" t="s">
        <v>0</v>
      </c>
      <c r="EL203" s="41" t="s">
        <v>52</v>
      </c>
      <c r="EM203" s="54"/>
      <c r="EN203" s="55"/>
      <c r="ET203" s="52" t="s">
        <v>0</v>
      </c>
      <c r="EU203" s="90" t="s">
        <v>54</v>
      </c>
      <c r="EV203" s="54"/>
      <c r="EW203" s="55"/>
      <c r="FC203" s="52"/>
      <c r="FD203" s="90"/>
      <c r="FE203" s="54"/>
      <c r="FF203" s="55"/>
      <c r="GD203" s="52" t="s">
        <v>0</v>
      </c>
      <c r="GE203" s="41" t="s">
        <v>52</v>
      </c>
      <c r="GF203" s="54"/>
      <c r="GG203" s="55"/>
      <c r="GM203" s="52" t="s">
        <v>0</v>
      </c>
      <c r="GN203" s="90" t="s">
        <v>54</v>
      </c>
      <c r="GO203" s="54"/>
      <c r="GP203" s="55"/>
      <c r="HN203" s="52" t="s">
        <v>0</v>
      </c>
      <c r="HO203" s="41" t="s">
        <v>52</v>
      </c>
      <c r="HP203" s="54"/>
      <c r="HQ203" s="55"/>
      <c r="HW203" s="52" t="s">
        <v>0</v>
      </c>
      <c r="HX203" s="90" t="s">
        <v>54</v>
      </c>
      <c r="HY203" s="54"/>
      <c r="HZ203" s="55"/>
      <c r="IF203" s="52"/>
      <c r="IG203" s="90"/>
      <c r="IH203" s="54"/>
      <c r="II203" s="55"/>
      <c r="IO203" s="52"/>
      <c r="IP203" s="90"/>
      <c r="IQ203" s="54"/>
      <c r="IR203" s="55"/>
    </row>
    <row r="204" spans="5:252" x14ac:dyDescent="0.25">
      <c r="F204" t="s">
        <v>71</v>
      </c>
      <c r="G204" s="7">
        <f>G205-G208</f>
        <v>1009.6666666666661</v>
      </c>
      <c r="H204" s="1">
        <f>H205-H208</f>
        <v>5518.8571428571449</v>
      </c>
      <c r="I204" s="1">
        <f>I205-I208</f>
        <v>1530.8571428571429</v>
      </c>
      <c r="O204" t="s">
        <v>71</v>
      </c>
      <c r="P204" s="7">
        <f>P205-P208</f>
        <v>0</v>
      </c>
      <c r="Q204" s="1">
        <f>Q205-Q208</f>
        <v>0</v>
      </c>
      <c r="R204" s="1">
        <f>R205-R208</f>
        <v>0</v>
      </c>
      <c r="X204" s="56" t="s">
        <v>1</v>
      </c>
      <c r="Y204" s="41" t="s">
        <v>52</v>
      </c>
      <c r="Z204" s="54"/>
      <c r="AA204" s="55"/>
      <c r="AG204" s="56" t="s">
        <v>1</v>
      </c>
      <c r="AH204" s="90" t="s">
        <v>54</v>
      </c>
      <c r="AI204" s="54"/>
      <c r="AJ204" s="55"/>
      <c r="AP204" t="s">
        <v>71</v>
      </c>
      <c r="AQ204" s="7">
        <f>AQ205-AQ208</f>
        <v>1009.6666666666661</v>
      </c>
      <c r="AR204" s="1">
        <f>AR205-AR208</f>
        <v>4827.4181818181823</v>
      </c>
      <c r="AS204" s="1">
        <f>AS205-AS208</f>
        <v>1053.0333333333333</v>
      </c>
      <c r="AY204" t="s">
        <v>71</v>
      </c>
      <c r="AZ204" s="7">
        <f>AZ205-AZ208</f>
        <v>336.55555555555293</v>
      </c>
      <c r="BA204" s="1">
        <f>BA205-BA208</f>
        <v>12301</v>
      </c>
      <c r="BB204" s="1">
        <f>BB205-BB208</f>
        <v>2156.6666666666665</v>
      </c>
      <c r="BH204" s="56" t="s">
        <v>1</v>
      </c>
      <c r="BI204" s="41" t="s">
        <v>52</v>
      </c>
      <c r="BJ204" s="54"/>
      <c r="BK204" s="55"/>
      <c r="BQ204" s="56" t="s">
        <v>1</v>
      </c>
      <c r="BR204" s="90" t="s">
        <v>54</v>
      </c>
      <c r="BS204" s="54"/>
      <c r="BT204" s="55"/>
      <c r="BZ204" s="56"/>
      <c r="CA204" s="90"/>
      <c r="CB204" s="54"/>
      <c r="CC204" s="55"/>
      <c r="CI204" t="s">
        <v>71</v>
      </c>
      <c r="CJ204" s="7">
        <f>CJ205-CJ208</f>
        <v>1009.6666666666661</v>
      </c>
      <c r="CK204" s="1">
        <f>CK205-CK208</f>
        <v>5518.8571428571449</v>
      </c>
      <c r="CL204" s="1">
        <f>CL205-CL208</f>
        <v>1530.8571428571429</v>
      </c>
      <c r="CR204" t="s">
        <v>71</v>
      </c>
      <c r="CS204" s="7">
        <f>CS205-CS208</f>
        <v>1577</v>
      </c>
      <c r="CT204" s="1">
        <f>CT205-CT208</f>
        <v>12301</v>
      </c>
      <c r="CU204" s="1">
        <f>CU205-CU208</f>
        <v>2156.6666666666665</v>
      </c>
      <c r="DA204" s="56" t="s">
        <v>1</v>
      </c>
      <c r="DB204" s="41" t="s">
        <v>52</v>
      </c>
      <c r="DC204" s="54"/>
      <c r="DD204" s="55"/>
      <c r="DJ204" s="56" t="s">
        <v>1</v>
      </c>
      <c r="DK204" s="90" t="s">
        <v>54</v>
      </c>
      <c r="DL204" s="54"/>
      <c r="DM204" s="55"/>
      <c r="DS204" t="s">
        <v>71</v>
      </c>
      <c r="DT204" s="7">
        <f>DT205-DT208</f>
        <v>141.83333333333394</v>
      </c>
      <c r="DU204" s="1">
        <f>DU205-DU208</f>
        <v>4827.4181818181823</v>
      </c>
      <c r="DV204" s="1">
        <f>DV205-DV208</f>
        <v>1053.0333333333333</v>
      </c>
      <c r="EB204" t="s">
        <v>71</v>
      </c>
      <c r="EC204" s="7">
        <f>EC205-EC208</f>
        <v>141.83333333333576</v>
      </c>
      <c r="ED204" s="1">
        <f>ED205-ED208</f>
        <v>12301</v>
      </c>
      <c r="EE204" s="1">
        <f>EE205-EE208</f>
        <v>2156.6666666666665</v>
      </c>
      <c r="EK204" s="56" t="s">
        <v>1</v>
      </c>
      <c r="EL204" s="41" t="s">
        <v>52</v>
      </c>
      <c r="EM204" s="54"/>
      <c r="EN204" s="55"/>
      <c r="ET204" s="56" t="s">
        <v>1</v>
      </c>
      <c r="EU204" s="90" t="s">
        <v>54</v>
      </c>
      <c r="EV204" s="54"/>
      <c r="EW204" s="55"/>
      <c r="FC204" s="56"/>
      <c r="FD204" s="90"/>
      <c r="FE204" s="54"/>
      <c r="FF204" s="55"/>
      <c r="FL204" t="s">
        <v>71</v>
      </c>
      <c r="FM204" s="7">
        <f>FM205-FM208</f>
        <v>1577</v>
      </c>
      <c r="FN204" s="1">
        <f>FN205-FN208</f>
        <v>12301</v>
      </c>
      <c r="FO204" s="1">
        <f>FO205-FO208</f>
        <v>2156.6666666666665</v>
      </c>
      <c r="FU204" t="s">
        <v>71</v>
      </c>
      <c r="FV204" s="7">
        <f>FV205-FV208</f>
        <v>0</v>
      </c>
      <c r="FW204" s="1">
        <f>FW205-FW208</f>
        <v>0</v>
      </c>
      <c r="FX204" s="1">
        <f>FX205-FX208</f>
        <v>0</v>
      </c>
      <c r="GD204" s="56" t="s">
        <v>1</v>
      </c>
      <c r="GE204" s="41" t="s">
        <v>52</v>
      </c>
      <c r="GF204" s="54"/>
      <c r="GG204" s="55"/>
      <c r="GM204" s="56" t="s">
        <v>1</v>
      </c>
      <c r="GN204" s="90" t="s">
        <v>54</v>
      </c>
      <c r="GO204" s="54"/>
      <c r="GP204" s="55"/>
      <c r="GV204" t="s">
        <v>71</v>
      </c>
      <c r="GW204" s="7">
        <f>GW205-GW208</f>
        <v>1577</v>
      </c>
      <c r="GX204" s="1">
        <f>GX205-GX208</f>
        <v>4827.4181818181823</v>
      </c>
      <c r="GY204" s="1">
        <f>GY205-GY208</f>
        <v>1053.0333333333333</v>
      </c>
      <c r="HE204" t="s">
        <v>71</v>
      </c>
      <c r="HF204" s="7">
        <f>HF205-HF208</f>
        <v>525.66666666666788</v>
      </c>
      <c r="HG204" s="1">
        <f>HG205-HG208</f>
        <v>12301</v>
      </c>
      <c r="HH204" s="1">
        <f>HH205-HH208</f>
        <v>2156.6666666666665</v>
      </c>
      <c r="HN204" s="56" t="s">
        <v>1</v>
      </c>
      <c r="HO204" s="41" t="s">
        <v>52</v>
      </c>
      <c r="HP204" s="54"/>
      <c r="HQ204" s="55"/>
      <c r="HW204" s="56" t="s">
        <v>1</v>
      </c>
      <c r="HX204" s="90" t="s">
        <v>54</v>
      </c>
      <c r="HY204" s="54"/>
      <c r="HZ204" s="55"/>
      <c r="IF204" s="56"/>
      <c r="IG204" s="90"/>
      <c r="IH204" s="54"/>
      <c r="II204" s="55"/>
      <c r="IO204" s="56"/>
      <c r="IP204" s="90"/>
      <c r="IQ204" s="54"/>
      <c r="IR204" s="55"/>
    </row>
    <row r="205" spans="5:252" x14ac:dyDescent="0.25">
      <c r="F205" t="s">
        <v>50</v>
      </c>
      <c r="G205" s="7">
        <f>MAX(G142,G155,G168,G181)</f>
        <v>12271.5</v>
      </c>
      <c r="H205" s="1">
        <f>MAX(H142,H155,H168,H181)</f>
        <v>71397</v>
      </c>
      <c r="I205" s="1">
        <f>MAX(I142,I155,I168,I181)</f>
        <v>1564.8571428571429</v>
      </c>
      <c r="O205" t="s">
        <v>50</v>
      </c>
      <c r="P205" s="7">
        <f>MAX(P142,P155,P168,P181)</f>
        <v>0</v>
      </c>
      <c r="Q205" s="1">
        <f>MAX(Q142,Q155,Q168,Q181)</f>
        <v>0</v>
      </c>
      <c r="R205" s="1">
        <f>MAX(R142,R155,R168,R181)</f>
        <v>0</v>
      </c>
      <c r="X205" s="57"/>
      <c r="Y205" s="54"/>
      <c r="Z205" s="54"/>
      <c r="AA205" s="55"/>
      <c r="AG205" s="57"/>
      <c r="AH205" s="54"/>
      <c r="AI205" s="54"/>
      <c r="AJ205" s="55"/>
      <c r="AP205" t="s">
        <v>50</v>
      </c>
      <c r="AQ205" s="7">
        <f>MAX(AQ142,AQ155,AQ168,AQ181)</f>
        <v>12271.5</v>
      </c>
      <c r="AR205" s="1">
        <f>MAX(AR142,AR155,AR168,AR181)</f>
        <v>73808.600000000006</v>
      </c>
      <c r="AS205" s="1">
        <f>MAX(AS142,AS155,AS168,AS181)</f>
        <v>1126.8333333333333</v>
      </c>
      <c r="AY205" t="s">
        <v>50</v>
      </c>
      <c r="AZ205" s="7">
        <f>MAX(AZ142,AZ155,AZ168,AZ181)</f>
        <v>11758.595238095237</v>
      </c>
      <c r="BA205" s="1">
        <f>MAX(BA142,BA155,BA168,BA181)</f>
        <v>80562</v>
      </c>
      <c r="BB205" s="1">
        <f>MAX(BB142,BB155,BB168,BB181)</f>
        <v>2190.6666666666665</v>
      </c>
      <c r="BH205" s="57"/>
      <c r="BI205" s="54"/>
      <c r="BJ205" s="54"/>
      <c r="BK205" s="55"/>
      <c r="BQ205" s="57"/>
      <c r="BR205" s="54"/>
      <c r="BS205" s="54"/>
      <c r="BT205" s="55"/>
      <c r="BZ205" s="57"/>
      <c r="CA205" s="54"/>
      <c r="CB205" s="54"/>
      <c r="CC205" s="55"/>
      <c r="CI205" t="s">
        <v>50</v>
      </c>
      <c r="CJ205" s="7">
        <f>MAX(CJ142,CJ155,CJ168,CJ181)</f>
        <v>12271.5</v>
      </c>
      <c r="CK205" s="1">
        <f>MAX(CK142,CK155,CK168,CK181)</f>
        <v>71397</v>
      </c>
      <c r="CL205" s="1">
        <f>MAX(CL142,CL155,CL168,CL181)</f>
        <v>1564.8571428571429</v>
      </c>
      <c r="CR205" t="s">
        <v>50</v>
      </c>
      <c r="CS205" s="7">
        <f>MAX(CS142,CS155,CS168,CS181)</f>
        <v>12271.5</v>
      </c>
      <c r="CT205" s="1">
        <f>MAX(CT142,CT155,CT168,CT181)</f>
        <v>80562</v>
      </c>
      <c r="CU205" s="1">
        <f>MAX(CU142,CU155,CU168,CU181)</f>
        <v>2190.6666666666665</v>
      </c>
      <c r="DA205" s="57"/>
      <c r="DB205" s="54"/>
      <c r="DC205" s="54"/>
      <c r="DD205" s="55"/>
      <c r="DJ205" s="57"/>
      <c r="DK205" s="54"/>
      <c r="DL205" s="54"/>
      <c r="DM205" s="55"/>
      <c r="DS205" t="s">
        <v>50</v>
      </c>
      <c r="DT205" s="7">
        <f>MAX(DT142,DT155,DT168,DT181)</f>
        <v>11566</v>
      </c>
      <c r="DU205" s="1">
        <f>MAX(DU142,DU155,DU168,DU181)</f>
        <v>73808.600000000006</v>
      </c>
      <c r="DV205" s="1">
        <f>MAX(DV142,DV155,DV168,DV181)</f>
        <v>1126.8333333333333</v>
      </c>
      <c r="EB205" t="s">
        <v>50</v>
      </c>
      <c r="EC205" s="7">
        <f>MAX(EC142,EC155,EC168,EC181)</f>
        <v>11634.404761904763</v>
      </c>
      <c r="ED205" s="1">
        <f>MAX(ED142,ED155,ED168,ED181)</f>
        <v>80562</v>
      </c>
      <c r="EE205" s="1">
        <f>MAX(EE142,EE155,EE168,EE181)</f>
        <v>2190.6666666666665</v>
      </c>
      <c r="EK205" s="57"/>
      <c r="EL205" s="54"/>
      <c r="EM205" s="54"/>
      <c r="EN205" s="55"/>
      <c r="ET205" s="57"/>
      <c r="EU205" s="54"/>
      <c r="EV205" s="54"/>
      <c r="EW205" s="55"/>
      <c r="FC205" s="57"/>
      <c r="FD205" s="54"/>
      <c r="FE205" s="54"/>
      <c r="FF205" s="55"/>
      <c r="FL205" t="s">
        <v>50</v>
      </c>
      <c r="FM205" s="7">
        <f>MAX(FM142,FM155,FM168,FM181)</f>
        <v>12271.5</v>
      </c>
      <c r="FN205" s="1">
        <f>MAX(FN142,FN155,FN168,FN181)</f>
        <v>80562</v>
      </c>
      <c r="FO205" s="1">
        <f>MAX(FO142,FO155,FO168,FO181)</f>
        <v>2190.6666666666665</v>
      </c>
      <c r="FU205" t="s">
        <v>50</v>
      </c>
      <c r="FV205" s="7">
        <f>MAX(FV142,FV155,FV168,FV181)</f>
        <v>0</v>
      </c>
      <c r="FW205" s="1">
        <f>MAX(FW142,FW155,FW168,FW181)</f>
        <v>0</v>
      </c>
      <c r="FX205" s="1">
        <f>MAX(FX142,FX155,FX168,FX181)</f>
        <v>0</v>
      </c>
      <c r="GD205" s="57"/>
      <c r="GE205" s="54"/>
      <c r="GF205" s="54"/>
      <c r="GG205" s="55"/>
      <c r="GM205" s="57"/>
      <c r="GN205" s="54"/>
      <c r="GO205" s="54"/>
      <c r="GP205" s="55"/>
      <c r="GV205" t="s">
        <v>50</v>
      </c>
      <c r="GW205" s="7">
        <f>MAX(GW142,GW155,GW168,GW181)</f>
        <v>12271.5</v>
      </c>
      <c r="GX205" s="1">
        <f>MAX(GX142,GX155,GX168,GX181)</f>
        <v>73808.600000000006</v>
      </c>
      <c r="GY205" s="1">
        <f>MAX(GY142,GY155,GY168,GY181)</f>
        <v>1126.8333333333333</v>
      </c>
      <c r="HE205" t="s">
        <v>50</v>
      </c>
      <c r="HF205" s="7">
        <f>MAX(HF142,HF155,HF168,HF181)</f>
        <v>11667.388888888889</v>
      </c>
      <c r="HG205" s="1">
        <f>MAX(HG142,HG155,HG168,HG181)</f>
        <v>80562</v>
      </c>
      <c r="HH205" s="1">
        <f>MAX(HH142,HH155,HH168,HH181)</f>
        <v>2190.6666666666665</v>
      </c>
      <c r="HN205" s="57"/>
      <c r="HO205" s="54"/>
      <c r="HP205" s="54"/>
      <c r="HQ205" s="55"/>
      <c r="HW205" s="57"/>
      <c r="HX205" s="54"/>
      <c r="HY205" s="54"/>
      <c r="HZ205" s="55"/>
      <c r="IF205" s="57"/>
      <c r="IG205" s="54"/>
      <c r="IH205" s="54"/>
      <c r="II205" s="55"/>
      <c r="IO205" s="57"/>
      <c r="IP205" s="54"/>
      <c r="IQ205" s="54"/>
      <c r="IR205" s="55"/>
    </row>
    <row r="206" spans="5:252" x14ac:dyDescent="0.25">
      <c r="F206" t="s">
        <v>70</v>
      </c>
      <c r="G206" s="7">
        <f>MEDIAN(G142,G155,G168,G181)</f>
        <v>11502.142857142857</v>
      </c>
      <c r="H206" s="1">
        <f>AVERAGE(H142,H155,H168,H181)</f>
        <v>68430.994047619039</v>
      </c>
      <c r="I206" s="1">
        <f>AVERAGE(I142,I155,I168,I181)</f>
        <v>609.17261904761904</v>
      </c>
      <c r="O206" t="s">
        <v>70</v>
      </c>
      <c r="P206" s="7">
        <f>MEDIAN(P205,P208)</f>
        <v>0</v>
      </c>
      <c r="Q206" s="1">
        <f>MEDIAN(Q205,Q208)</f>
        <v>0</v>
      </c>
      <c r="R206" s="1">
        <f>MEDIAN(R205,R208)</f>
        <v>0</v>
      </c>
      <c r="X206" s="58"/>
      <c r="Y206" s="5" t="s">
        <v>6</v>
      </c>
      <c r="Z206" s="5" t="s">
        <v>7</v>
      </c>
      <c r="AA206" s="59" t="s">
        <v>2</v>
      </c>
      <c r="AG206" s="58"/>
      <c r="AH206" s="5" t="s">
        <v>6</v>
      </c>
      <c r="AI206" s="5" t="s">
        <v>7</v>
      </c>
      <c r="AJ206" s="59" t="s">
        <v>2</v>
      </c>
      <c r="AP206" t="s">
        <v>70</v>
      </c>
      <c r="AQ206" s="7">
        <f>MEDIAN(AQ142,AQ155,AQ168,AQ181)</f>
        <v>11502.142857142857</v>
      </c>
      <c r="AR206" s="1">
        <f>AVERAGE(AR142,AR155,AR168,AR181)</f>
        <v>70583.437121212133</v>
      </c>
      <c r="AS206" s="1">
        <f>AVERAGE(AS142,AS155,AS168,AS181)</f>
        <v>835.9265151515151</v>
      </c>
      <c r="AY206" t="s">
        <v>70</v>
      </c>
      <c r="AZ206" s="7">
        <f>MEDIAN(AZ142,AZ155,AZ168,AZ181)</f>
        <v>11678.492063492064</v>
      </c>
      <c r="BA206" s="1">
        <f>AVERAGE(BA142,BA155,BA168,BA181)</f>
        <v>72817</v>
      </c>
      <c r="BB206" s="1">
        <f>AVERAGE(BB142,BB155,BB168,BB181)</f>
        <v>598.04166666666663</v>
      </c>
      <c r="BH206" s="58"/>
      <c r="BI206" s="5" t="s">
        <v>6</v>
      </c>
      <c r="BJ206" s="5" t="s">
        <v>7</v>
      </c>
      <c r="BK206" s="59" t="s">
        <v>2</v>
      </c>
      <c r="BQ206" s="58"/>
      <c r="BR206" s="5" t="s">
        <v>6</v>
      </c>
      <c r="BS206" s="5" t="s">
        <v>7</v>
      </c>
      <c r="BT206" s="59" t="s">
        <v>2</v>
      </c>
      <c r="BZ206" s="58"/>
      <c r="CA206" s="5"/>
      <c r="CB206" s="5"/>
      <c r="CC206" s="59"/>
      <c r="CI206" t="s">
        <v>70</v>
      </c>
      <c r="CJ206" s="7">
        <f>MEDIAN(CJ142,CJ155,CJ168,CJ181)</f>
        <v>11502.142857142857</v>
      </c>
      <c r="CK206" s="1">
        <f>AVERAGE(CK142,CK155,CK168,CK181)</f>
        <v>68430.994047619039</v>
      </c>
      <c r="CL206" s="1">
        <f>AVERAGE(CL142,CL155,CL168,CL181)</f>
        <v>609.17261904761904</v>
      </c>
      <c r="CR206" t="s">
        <v>70</v>
      </c>
      <c r="CS206" s="7">
        <f>MEDIAN(CS142,CS155,CS168,CS181)</f>
        <v>11365.333333333332</v>
      </c>
      <c r="CT206" s="1">
        <f>AVERAGE(CT142,CT155,CT168,CT181)</f>
        <v>72817</v>
      </c>
      <c r="CU206" s="1">
        <f>AVERAGE(CU142,CU155,CU168,CU181)</f>
        <v>598.04166666666663</v>
      </c>
      <c r="DA206" s="58"/>
      <c r="DB206" s="5" t="s">
        <v>6</v>
      </c>
      <c r="DC206" s="5" t="s">
        <v>7</v>
      </c>
      <c r="DD206" s="59" t="s">
        <v>2</v>
      </c>
      <c r="DJ206" s="58"/>
      <c r="DK206" s="5" t="s">
        <v>6</v>
      </c>
      <c r="DL206" s="5" t="s">
        <v>7</v>
      </c>
      <c r="DM206" s="59" t="s">
        <v>2</v>
      </c>
      <c r="DS206" t="s">
        <v>70</v>
      </c>
      <c r="DT206" s="7">
        <f>MEDIAN(DT142,DT155,DT168,DT181)</f>
        <v>11458.369047619046</v>
      </c>
      <c r="DU206" s="1">
        <f>AVERAGE(DU142,DU155,DU168,DU181)</f>
        <v>70583.437121212133</v>
      </c>
      <c r="DV206" s="1">
        <f>AVERAGE(DV142,DV155,DV168,DV181)</f>
        <v>835.9265151515151</v>
      </c>
      <c r="EB206" t="s">
        <v>70</v>
      </c>
      <c r="EC206" s="7">
        <f>MEDIAN(EC142,EC155,EC168,EC181)</f>
        <v>11600.202380952382</v>
      </c>
      <c r="ED206" s="1">
        <f>AVERAGE(ED142,ED155,ED168,ED181)</f>
        <v>72817</v>
      </c>
      <c r="EE206" s="1">
        <f>AVERAGE(EE142,EE155,EE168,EE181)</f>
        <v>598.04166666666663</v>
      </c>
      <c r="EK206" s="58"/>
      <c r="EL206" s="5" t="s">
        <v>6</v>
      </c>
      <c r="EM206" s="5" t="s">
        <v>7</v>
      </c>
      <c r="EN206" s="59" t="s">
        <v>2</v>
      </c>
      <c r="ET206" s="58"/>
      <c r="EU206" s="5" t="s">
        <v>6</v>
      </c>
      <c r="EV206" s="5" t="s">
        <v>7</v>
      </c>
      <c r="EW206" s="59" t="s">
        <v>2</v>
      </c>
      <c r="FC206" s="58"/>
      <c r="FD206" s="5"/>
      <c r="FE206" s="5"/>
      <c r="FF206" s="59"/>
      <c r="FL206" t="s">
        <v>70</v>
      </c>
      <c r="FM206" s="7">
        <f>MEDIAN(FM142,FM155,FM168,FM181)</f>
        <v>11365.333333333332</v>
      </c>
      <c r="FN206" s="1">
        <f>AVERAGE(FN142,FN155,FN168,FN181)</f>
        <v>72817</v>
      </c>
      <c r="FO206" s="1">
        <f>AVERAGE(FO142,FO155,FO168,FO181)</f>
        <v>598.04166666666663</v>
      </c>
      <c r="FU206" t="s">
        <v>70</v>
      </c>
      <c r="FV206" s="7">
        <f>MEDIAN(FV205,FV208)</f>
        <v>0</v>
      </c>
      <c r="FW206" s="1">
        <f>MEDIAN(FW205,FW208)</f>
        <v>0</v>
      </c>
      <c r="FX206" s="1">
        <f>MEDIAN(FX205,FX208)</f>
        <v>0</v>
      </c>
      <c r="GD206" s="58"/>
      <c r="GE206" s="5" t="s">
        <v>6</v>
      </c>
      <c r="GF206" s="5" t="s">
        <v>7</v>
      </c>
      <c r="GG206" s="59" t="s">
        <v>2</v>
      </c>
      <c r="GM206" s="58"/>
      <c r="GN206" s="5" t="s">
        <v>6</v>
      </c>
      <c r="GO206" s="5" t="s">
        <v>7</v>
      </c>
      <c r="GP206" s="59" t="s">
        <v>2</v>
      </c>
      <c r="GV206" t="s">
        <v>70</v>
      </c>
      <c r="GW206" s="7">
        <f>MEDIAN(GW142,GW155,GW168,GW181)</f>
        <v>11365.333333333332</v>
      </c>
      <c r="GX206" s="1">
        <f>AVERAGE(GX142,GX155,GX168,GX181)</f>
        <v>70583.437121212133</v>
      </c>
      <c r="GY206" s="1">
        <f>AVERAGE(GY142,GY155,GY168,GY181)</f>
        <v>835.9265151515151</v>
      </c>
      <c r="HE206" t="s">
        <v>70</v>
      </c>
      <c r="HF206" s="7">
        <f>MEDIAN(HF142,HF155,HF168,HF181)</f>
        <v>11443.777777777777</v>
      </c>
      <c r="HG206" s="1">
        <f>AVERAGE(HG142,HG155,HG168,HG181)</f>
        <v>72817</v>
      </c>
      <c r="HH206" s="1">
        <f>AVERAGE(HH142,HH155,HH168,HH181)</f>
        <v>598.04166666666663</v>
      </c>
      <c r="HN206" s="58"/>
      <c r="HO206" s="5" t="s">
        <v>6</v>
      </c>
      <c r="HP206" s="5" t="s">
        <v>7</v>
      </c>
      <c r="HQ206" s="59" t="s">
        <v>2</v>
      </c>
      <c r="HW206" s="58"/>
      <c r="HX206" s="5" t="s">
        <v>6</v>
      </c>
      <c r="HY206" s="5" t="s">
        <v>7</v>
      </c>
      <c r="HZ206" s="59" t="s">
        <v>2</v>
      </c>
      <c r="IF206" s="58"/>
      <c r="IG206" s="5"/>
      <c r="IH206" s="5"/>
      <c r="II206" s="59"/>
      <c r="IO206" s="58"/>
      <c r="IP206" s="5"/>
      <c r="IQ206" s="5"/>
      <c r="IR206" s="59"/>
    </row>
    <row r="207" spans="5:252" ht="15.75" thickBot="1" x14ac:dyDescent="0.3">
      <c r="F207" t="s">
        <v>8</v>
      </c>
      <c r="G207" s="7">
        <f>AVERAGE(G142,G155,G168,G181)</f>
        <v>11634.404761904763</v>
      </c>
      <c r="H207" s="1">
        <f t="shared" ref="H207:I207" si="215">AVERAGE(H142,H155,H168,H181)</f>
        <v>68430.994047619039</v>
      </c>
      <c r="I207" s="1">
        <f t="shared" si="215"/>
        <v>609.17261904761904</v>
      </c>
      <c r="O207" t="s">
        <v>8</v>
      </c>
      <c r="P207" s="7">
        <f>AVERAGE(P205,P208)</f>
        <v>0</v>
      </c>
      <c r="Q207" s="1">
        <f>AVERAGE(Q205,Q208)</f>
        <v>0</v>
      </c>
      <c r="R207" s="1">
        <f>AVERAGE(R205,R208)</f>
        <v>0</v>
      </c>
      <c r="X207" s="85" t="s">
        <v>51</v>
      </c>
      <c r="Y207" s="86">
        <f>AVERAGE(Y142, Y155,Y168,Y181)</f>
        <v>11634.404761904763</v>
      </c>
      <c r="Z207" s="87">
        <f>AVERAGE(Z142, Z155,Z168,Z181)</f>
        <v>68430.994047619039</v>
      </c>
      <c r="AA207" s="88">
        <f>AVERAGE(AA142, AA155,AA168,AA181)</f>
        <v>609.17261904761904</v>
      </c>
      <c r="AG207" s="85" t="s">
        <v>8</v>
      </c>
      <c r="AH207" s="91">
        <f>AVERAGE(AH194,Y207)</f>
        <v>11634.404761904763</v>
      </c>
      <c r="AI207" s="87">
        <f>AVERAGE(AI194,Z207)</f>
        <v>68430.994047619039</v>
      </c>
      <c r="AJ207" s="88">
        <f>AVERAGE(AJ194,AA207)</f>
        <v>609.17261904761904</v>
      </c>
      <c r="AP207" t="s">
        <v>8</v>
      </c>
      <c r="AQ207" s="7">
        <f>AVERAGE(AQ142,AQ155,AQ168,AQ181)</f>
        <v>11634.404761904763</v>
      </c>
      <c r="AR207" s="1">
        <f t="shared" ref="AR207:AS207" si="216">AVERAGE(AR142,AR155,AR168,AR181)</f>
        <v>70583.437121212133</v>
      </c>
      <c r="AS207" s="1">
        <f t="shared" si="216"/>
        <v>835.9265151515151</v>
      </c>
      <c r="AY207" t="s">
        <v>8</v>
      </c>
      <c r="AZ207" s="7">
        <f>AVERAGE(AZ142,AZ155,AZ168,AZ181)</f>
        <v>11634.404761904761</v>
      </c>
      <c r="BA207" s="1">
        <f t="shared" ref="BA207:BB207" si="217">AVERAGE(BA142,BA155,BA168,BA181)</f>
        <v>72817</v>
      </c>
      <c r="BB207" s="1">
        <f t="shared" si="217"/>
        <v>598.04166666666663</v>
      </c>
      <c r="BH207" s="85" t="s">
        <v>35</v>
      </c>
      <c r="BI207" s="86">
        <f>AVERAGE(BI142, BI155,BI168,BI181)</f>
        <v>11634.404761904761</v>
      </c>
      <c r="BJ207" s="87">
        <f>AVERAGE(BJ142, BJ155,BJ168,BJ181)</f>
        <v>71700.218560606067</v>
      </c>
      <c r="BK207" s="88">
        <f>AVERAGE(BK142, BK155,BK168,BK181)</f>
        <v>716.98409090909081</v>
      </c>
      <c r="BQ207" s="85" t="s">
        <v>8</v>
      </c>
      <c r="BR207" s="91">
        <f>AVERAGE(BR194,BI207)</f>
        <v>11634.404761904763</v>
      </c>
      <c r="BS207" s="87">
        <f>AVERAGE(BS194,BJ207)</f>
        <v>71700.218560606067</v>
      </c>
      <c r="BT207" s="88">
        <f>AVERAGE(BT194,BK207)</f>
        <v>716.98409090909081</v>
      </c>
      <c r="BZ207" s="85"/>
      <c r="CA207" s="91"/>
      <c r="CB207" s="87"/>
      <c r="CC207" s="88"/>
      <c r="CI207" t="s">
        <v>8</v>
      </c>
      <c r="CJ207" s="7">
        <f>AVERAGE(CJ142,CJ155,CJ168,CJ181)</f>
        <v>11634.404761904763</v>
      </c>
      <c r="CK207" s="1">
        <f t="shared" ref="CK207:CL207" si="218">AVERAGE(CK142,CK155,CK168,CK181)</f>
        <v>68430.994047619039</v>
      </c>
      <c r="CL207" s="1">
        <f t="shared" si="218"/>
        <v>609.17261904761904</v>
      </c>
      <c r="CR207" t="s">
        <v>8</v>
      </c>
      <c r="CS207" s="7">
        <f>AVERAGE(CS142,CS155,CS168,CS181)</f>
        <v>11424.166666666666</v>
      </c>
      <c r="CT207" s="1">
        <f t="shared" ref="CT207:CU207" si="219">AVERAGE(CT142,CT155,CT168,CT181)</f>
        <v>72817</v>
      </c>
      <c r="CU207" s="1">
        <f t="shared" si="219"/>
        <v>598.04166666666663</v>
      </c>
      <c r="DA207" s="85" t="s">
        <v>51</v>
      </c>
      <c r="DB207" s="86">
        <f>AVERAGE(DB142, DB155,DB168,DB181)</f>
        <v>11529.285714285716</v>
      </c>
      <c r="DC207" s="87">
        <f>AVERAGE(DC142, DC155,DC168,DC181)</f>
        <v>70623.997023809527</v>
      </c>
      <c r="DD207" s="88">
        <f>AVERAGE(DD142, DD155,DD168,DD181)</f>
        <v>603.60714285714289</v>
      </c>
      <c r="DJ207" s="85" t="s">
        <v>8</v>
      </c>
      <c r="DK207" s="91">
        <f>AVERAGE(DK194,DB207)</f>
        <v>11529.285714285714</v>
      </c>
      <c r="DL207" s="87">
        <f>AVERAGE(DL194,DC207)</f>
        <v>70623.997023809527</v>
      </c>
      <c r="DM207" s="88">
        <f>AVERAGE(DM194,DD207)</f>
        <v>603.60714285714289</v>
      </c>
      <c r="DS207" t="s">
        <v>8</v>
      </c>
      <c r="DT207" s="7">
        <f>AVERAGE(DT142,DT155,DT168,DT181)</f>
        <v>11476.726190476189</v>
      </c>
      <c r="DU207" s="1">
        <f t="shared" ref="DU207:DV207" si="220">AVERAGE(DU142,DU155,DU168,DU181)</f>
        <v>70583.437121212133</v>
      </c>
      <c r="DV207" s="1">
        <f t="shared" si="220"/>
        <v>835.9265151515151</v>
      </c>
      <c r="EB207" t="s">
        <v>8</v>
      </c>
      <c r="EC207" s="7">
        <f>AVERAGE(EC142,EC155,EC168,EC181)</f>
        <v>11581.845238095239</v>
      </c>
      <c r="ED207" s="1">
        <f t="shared" ref="ED207:EE207" si="221">AVERAGE(ED142,ED155,ED168,ED181)</f>
        <v>72817</v>
      </c>
      <c r="EE207" s="1">
        <f t="shared" si="221"/>
        <v>598.04166666666663</v>
      </c>
      <c r="EK207" s="85" t="s">
        <v>35</v>
      </c>
      <c r="EL207" s="86">
        <f>AVERAGE(EL142, EL155,EL168,EL181)</f>
        <v>11529.285714285714</v>
      </c>
      <c r="EM207" s="87">
        <f>AVERAGE(EM142, EM155,EM168,EM181)</f>
        <v>71700.218560606067</v>
      </c>
      <c r="EN207" s="88">
        <f>AVERAGE(EN142, EN155,EN168,EN181)</f>
        <v>716.98409090909081</v>
      </c>
      <c r="ET207" s="85" t="s">
        <v>8</v>
      </c>
      <c r="EU207" s="91">
        <f>AVERAGE(EU194,EL207)</f>
        <v>11529.285714285714</v>
      </c>
      <c r="EV207" s="87">
        <f>AVERAGE(EV194,EM207)</f>
        <v>71700.218560606067</v>
      </c>
      <c r="EW207" s="88">
        <f>AVERAGE(EW194,EN207)</f>
        <v>716.98409090909081</v>
      </c>
      <c r="FC207" s="85"/>
      <c r="FD207" s="91"/>
      <c r="FE207" s="87"/>
      <c r="FF207" s="88"/>
      <c r="FL207" t="s">
        <v>8</v>
      </c>
      <c r="FM207" s="7">
        <f>AVERAGE(FM142,FM155,FM168,FM181)</f>
        <v>11424.166666666666</v>
      </c>
      <c r="FN207" s="1">
        <f t="shared" ref="FN207:FO207" si="222">AVERAGE(FN142,FN155,FN168,FN181)</f>
        <v>72817</v>
      </c>
      <c r="FO207" s="1">
        <f t="shared" si="222"/>
        <v>598.04166666666663</v>
      </c>
      <c r="FU207" t="s">
        <v>8</v>
      </c>
      <c r="FV207" s="7">
        <f>AVERAGE(FV205,FV208)</f>
        <v>0</v>
      </c>
      <c r="FW207" s="1">
        <f>AVERAGE(FW205,FW208)</f>
        <v>0</v>
      </c>
      <c r="FX207" s="1">
        <f>AVERAGE(FX205,FX208)</f>
        <v>0</v>
      </c>
      <c r="GD207" s="85" t="s">
        <v>51</v>
      </c>
      <c r="GE207" s="86">
        <f>AVERAGE(GE142, GE155,GE168,GE181)</f>
        <v>11424.166666666666</v>
      </c>
      <c r="GF207" s="87">
        <f>AVERAGE(GF142, GF155,GF168,GF181)</f>
        <v>72817</v>
      </c>
      <c r="GG207" s="88">
        <f>AVERAGE(GG142, GG155,GG168,GG181)</f>
        <v>598.04166666666663</v>
      </c>
      <c r="GM207" s="85" t="s">
        <v>8</v>
      </c>
      <c r="GN207" s="91">
        <f>AVERAGE(GN194,GE207)</f>
        <v>11424.166666666666</v>
      </c>
      <c r="GO207" s="87">
        <f>AVERAGE(GO194,GF207)</f>
        <v>72817</v>
      </c>
      <c r="GP207" s="88">
        <f>AVERAGE(GP194,GG207)</f>
        <v>598.04166666666663</v>
      </c>
      <c r="GV207" t="s">
        <v>8</v>
      </c>
      <c r="GW207" s="7">
        <f>AVERAGE(GW142,GW155,GW168,GW181)</f>
        <v>11424.166666666666</v>
      </c>
      <c r="GX207" s="1">
        <f t="shared" ref="GX207:GY207" si="223">AVERAGE(GX142,GX155,GX168,GX181)</f>
        <v>70583.437121212133</v>
      </c>
      <c r="GY207" s="1">
        <f t="shared" si="223"/>
        <v>835.9265151515151</v>
      </c>
      <c r="HE207" t="s">
        <v>8</v>
      </c>
      <c r="HF207" s="7">
        <f>AVERAGE(HF142,HF155,HF168,HF181)</f>
        <v>11424.166666666666</v>
      </c>
      <c r="HG207" s="1">
        <f t="shared" ref="HG207:HH207" si="224">AVERAGE(HG142,HG155,HG168,HG181)</f>
        <v>72817</v>
      </c>
      <c r="HH207" s="1">
        <f t="shared" si="224"/>
        <v>598.04166666666663</v>
      </c>
      <c r="HN207" s="85" t="s">
        <v>35</v>
      </c>
      <c r="HO207" s="86">
        <f>AVERAGE(HO142, HO155,HO168,HO181)</f>
        <v>11424.166666666666</v>
      </c>
      <c r="HP207" s="87">
        <f>AVERAGE(HP142, HP155,HP168,HP181)</f>
        <v>71700.218560606067</v>
      </c>
      <c r="HQ207" s="88">
        <f>AVERAGE(HQ142, HQ155,HQ168,HQ181)</f>
        <v>716.98409090909081</v>
      </c>
      <c r="HW207" s="85" t="s">
        <v>8</v>
      </c>
      <c r="HX207" s="91">
        <f>AVERAGE(HX194,HO207)</f>
        <v>11424.166666666666</v>
      </c>
      <c r="HY207" s="87">
        <f>AVERAGE(HY194,HP207)</f>
        <v>71700.218560606067</v>
      </c>
      <c r="HZ207" s="88">
        <f>AVERAGE(HZ194,HQ207)</f>
        <v>716.98409090909081</v>
      </c>
      <c r="IF207" s="85"/>
      <c r="IG207" s="91"/>
      <c r="IH207" s="87"/>
      <c r="II207" s="88"/>
      <c r="IO207" s="85"/>
      <c r="IP207" s="91"/>
      <c r="IQ207" s="87"/>
      <c r="IR207" s="88"/>
    </row>
    <row r="208" spans="5:252" x14ac:dyDescent="0.25">
      <c r="F208" t="s">
        <v>49</v>
      </c>
      <c r="G208" s="7">
        <f>MIN(G142,G155,G168,G181)</f>
        <v>11261.833333333334</v>
      </c>
      <c r="H208" s="1">
        <f>MIN(H142,H155,H168,H181)</f>
        <v>65878.142857142855</v>
      </c>
      <c r="I208" s="1">
        <f>MIN(I142,I155,I168,I181)</f>
        <v>34</v>
      </c>
      <c r="O208" t="s">
        <v>49</v>
      </c>
      <c r="P208" s="7">
        <f>MIN(P142,P155,P168,P181)</f>
        <v>0</v>
      </c>
      <c r="Q208" s="1">
        <f>MIN(Q142,Q155,Q168,Q181)</f>
        <v>0</v>
      </c>
      <c r="R208" s="1">
        <f>MIN(R142,R155,R168,R181)</f>
        <v>0</v>
      </c>
      <c r="AP208" t="s">
        <v>49</v>
      </c>
      <c r="AQ208" s="7">
        <f>MIN(AQ142,AQ155,AQ168,AQ181)</f>
        <v>11261.833333333334</v>
      </c>
      <c r="AR208" s="1">
        <f>MIN(AR142,AR155,AR168,AR181)</f>
        <v>68981.181818181823</v>
      </c>
      <c r="AS208" s="1">
        <f>MIN(AS142,AS155,AS168,AS181)</f>
        <v>73.8</v>
      </c>
      <c r="AY208" t="s">
        <v>49</v>
      </c>
      <c r="AZ208" s="7">
        <f>MIN(AZ142,AZ155,AZ168,AZ181)</f>
        <v>11422.039682539684</v>
      </c>
      <c r="BA208" s="1">
        <f>MIN(BA142,BA155,BA168,BA181)</f>
        <v>68261</v>
      </c>
      <c r="BB208" s="1">
        <f>MIN(BB142,BB155,BB168,BB181)</f>
        <v>34</v>
      </c>
      <c r="CI208" t="s">
        <v>49</v>
      </c>
      <c r="CJ208" s="7">
        <f>MIN(CJ142,CJ155,CJ168,CJ181)</f>
        <v>11261.833333333334</v>
      </c>
      <c r="CK208" s="1">
        <f>MIN(CK142,CK155,CK168,CK181)</f>
        <v>65878.142857142855</v>
      </c>
      <c r="CL208" s="1">
        <f>MIN(CL142,CL155,CL168,CL181)</f>
        <v>34</v>
      </c>
      <c r="CR208" t="s">
        <v>49</v>
      </c>
      <c r="CS208" s="7">
        <f>MIN(CS142,CS155,CS168,CS181)</f>
        <v>10694.5</v>
      </c>
      <c r="CT208" s="1">
        <f>MIN(CT142,CT155,CT168,CT181)</f>
        <v>68261</v>
      </c>
      <c r="CU208" s="1">
        <f>MIN(CU142,CU155,CU168,CU181)</f>
        <v>34</v>
      </c>
      <c r="DS208" t="s">
        <v>49</v>
      </c>
      <c r="DT208" s="7">
        <f>MIN(DT142,DT155,DT168,DT181)</f>
        <v>11424.166666666666</v>
      </c>
      <c r="DU208" s="1">
        <f>MIN(DU142,DU155,DU168,DU181)</f>
        <v>68981.181818181823</v>
      </c>
      <c r="DV208" s="1">
        <f>MIN(DV142,DV155,DV168,DV181)</f>
        <v>73.8</v>
      </c>
      <c r="EB208" t="s">
        <v>49</v>
      </c>
      <c r="EC208" s="7">
        <f>MIN(EC142,EC155,EC168,EC181)</f>
        <v>11492.571428571428</v>
      </c>
      <c r="ED208" s="1">
        <f>MIN(ED142,ED155,ED168,ED181)</f>
        <v>68261</v>
      </c>
      <c r="EE208" s="1">
        <f>MIN(EE142,EE155,EE168,EE181)</f>
        <v>34</v>
      </c>
      <c r="FL208" t="s">
        <v>49</v>
      </c>
      <c r="FM208" s="7">
        <f>MIN(FM142,FM155,FM168,FM181)</f>
        <v>10694.5</v>
      </c>
      <c r="FN208" s="1">
        <f>MIN(FN142,FN155,FN168,FN181)</f>
        <v>68261</v>
      </c>
      <c r="FO208" s="1">
        <f>MIN(FO142,FO155,FO168,FO181)</f>
        <v>34</v>
      </c>
      <c r="FU208" t="s">
        <v>49</v>
      </c>
      <c r="FV208" s="7">
        <f>MIN(FV142,FV155,FV168,FV181)</f>
        <v>0</v>
      </c>
      <c r="FW208" s="1">
        <f>MIN(FW142,FW155,FW168,FW181)</f>
        <v>0</v>
      </c>
      <c r="FX208" s="1">
        <f>MIN(FX142,FX155,FX168,FX181)</f>
        <v>0</v>
      </c>
      <c r="GV208" t="s">
        <v>49</v>
      </c>
      <c r="GW208" s="7">
        <f>MIN(GW142,GW155,GW168,GW181)</f>
        <v>10694.5</v>
      </c>
      <c r="GX208" s="1">
        <f>MIN(GX142,GX155,GX168,GX181)</f>
        <v>68981.181818181823</v>
      </c>
      <c r="GY208" s="1">
        <f>MIN(GY142,GY155,GY168,GY181)</f>
        <v>73.8</v>
      </c>
      <c r="HE208" t="s">
        <v>49</v>
      </c>
      <c r="HF208" s="7">
        <f>MIN(HF142,HF155,HF168,HF181)</f>
        <v>11141.722222222221</v>
      </c>
      <c r="HG208" s="1">
        <f>MIN(HG142,HG155,HG168,HG181)</f>
        <v>68261</v>
      </c>
      <c r="HH208" s="1">
        <f>MIN(HH142,HH155,HH168,HH181)</f>
        <v>34</v>
      </c>
    </row>
    <row r="209" spans="6:234" x14ac:dyDescent="0.25">
      <c r="BI209" s="7"/>
      <c r="EL209" s="7"/>
      <c r="HO209" s="7"/>
    </row>
    <row r="212" spans="6:234" x14ac:dyDescent="0.25">
      <c r="AG212" t="s">
        <v>71</v>
      </c>
      <c r="AH212" s="7">
        <f>AH213-AH216</f>
        <v>12271.5</v>
      </c>
      <c r="AI212" s="1">
        <f>AI213-AI216</f>
        <v>71397</v>
      </c>
      <c r="AJ212" s="1">
        <f>AJ213-AJ216</f>
        <v>1564.8571428571429</v>
      </c>
      <c r="BQ212" t="s">
        <v>71</v>
      </c>
      <c r="BR212" s="7">
        <f>BR213-BR216</f>
        <v>1009.6666666666661</v>
      </c>
      <c r="BS212" s="1">
        <f>BS213-BS216</f>
        <v>12301</v>
      </c>
      <c r="BT212" s="1">
        <f>BT213-BT216</f>
        <v>2156.6666666666665</v>
      </c>
      <c r="DJ212" t="s">
        <v>71</v>
      </c>
      <c r="DK212" s="7">
        <f>DK213-DK216</f>
        <v>1577</v>
      </c>
      <c r="DL212" s="1">
        <f>DL213-DL216</f>
        <v>14683.857142857145</v>
      </c>
      <c r="DM212" s="1">
        <f>DM213-DM216</f>
        <v>2156.6666666666665</v>
      </c>
      <c r="ET212" t="s">
        <v>71</v>
      </c>
      <c r="EU212" s="7">
        <f>EU213-EU216</f>
        <v>210.23809523809723</v>
      </c>
      <c r="EV212" s="1">
        <f>EV213-EV216</f>
        <v>12301</v>
      </c>
      <c r="EW212" s="1">
        <f>EW213-EW216</f>
        <v>2156.6666666666665</v>
      </c>
      <c r="GM212" t="s">
        <v>71</v>
      </c>
      <c r="GN212" s="7">
        <f>GN213-GN216</f>
        <v>12271.5</v>
      </c>
      <c r="GO212" s="1">
        <f>GO213-GO216</f>
        <v>80562</v>
      </c>
      <c r="GP212" s="1">
        <f>GP213-GP216</f>
        <v>2190.6666666666665</v>
      </c>
      <c r="HW212" t="s">
        <v>71</v>
      </c>
      <c r="HX212" s="7">
        <f>HX213-HX216</f>
        <v>1577</v>
      </c>
      <c r="HY212" s="1">
        <f>HY213-HY216</f>
        <v>12301</v>
      </c>
      <c r="HZ212" s="1">
        <f>HZ213-HZ216</f>
        <v>2156.6666666666665</v>
      </c>
    </row>
    <row r="213" spans="6:234" ht="15.75" thickBot="1" x14ac:dyDescent="0.3">
      <c r="AG213" t="s">
        <v>50</v>
      </c>
      <c r="AH213" s="7">
        <f>MAX(G205,P205,AH140,AH153,AH166,AH179)</f>
        <v>12271.5</v>
      </c>
      <c r="AI213" s="1">
        <f>MAX(H205,Q205,AI140,AI153,AI166,AI179)</f>
        <v>71397</v>
      </c>
      <c r="AJ213" s="1">
        <f>MAX(I205,R205,AJ140,AJ153,AJ166,AJ179)</f>
        <v>1564.8571428571429</v>
      </c>
      <c r="BQ213" t="s">
        <v>50</v>
      </c>
      <c r="BR213" s="7">
        <f>MAX(AQ205,AZ205,BR140,BR153,BR166,BR179)</f>
        <v>12271.5</v>
      </c>
      <c r="BS213" s="1">
        <f>MAX(AR205,BA205,BS140,BS153,BS166,BS179)</f>
        <v>80562</v>
      </c>
      <c r="BT213" s="1">
        <f>MAX(AS205,BB205,BT140,BT153,BT166,BT179)</f>
        <v>2190.6666666666665</v>
      </c>
      <c r="DJ213" t="s">
        <v>50</v>
      </c>
      <c r="DK213" s="7">
        <f>MAX(CJ205,CS205,DK140,DK153,DK166,DK179)</f>
        <v>12271.5</v>
      </c>
      <c r="DL213" s="1">
        <f>MAX(CK205,CT205,DL140,DL153,DL166,DL179)</f>
        <v>80562</v>
      </c>
      <c r="DM213" s="1">
        <f>MAX(CL205,CU205,DM140,DM153,DM166,DM179)</f>
        <v>2190.6666666666665</v>
      </c>
      <c r="ET213" t="s">
        <v>50</v>
      </c>
      <c r="EU213" s="7">
        <f>MAX(DT205,EC205,EU140,EU153,EU166,EU179)</f>
        <v>11634.404761904763</v>
      </c>
      <c r="EV213" s="1">
        <f>MAX(DU205,ED205,EV140,EV153,EV166,EV179)</f>
        <v>80562</v>
      </c>
      <c r="EW213" s="1">
        <f>MAX(DV205,EE205,EW140,EW153,EW166,EW179)</f>
        <v>2190.6666666666665</v>
      </c>
      <c r="GM213" t="s">
        <v>50</v>
      </c>
      <c r="GN213" s="7">
        <f>MAX(FM205,FV205,GN140,GN153,GN166,GN179)</f>
        <v>12271.5</v>
      </c>
      <c r="GO213" s="1">
        <f>MAX(FN205,FW205,GO140,GO153,GO166,GO179)</f>
        <v>80562</v>
      </c>
      <c r="GP213" s="1">
        <f>MAX(FO205,FX205,GP140,GP153,GP166,GP179)</f>
        <v>2190.6666666666665</v>
      </c>
      <c r="HW213" t="s">
        <v>50</v>
      </c>
      <c r="HX213" s="7">
        <f>MAX(GW205,HF205,HX140,HX153,HX166,HX179)</f>
        <v>12271.5</v>
      </c>
      <c r="HY213" s="1">
        <f>MAX(GX205,HG205,HY140,HY153,HY166,HY179)</f>
        <v>80562</v>
      </c>
      <c r="HZ213" s="1">
        <f>MAX(GY205,HH205,HZ140,HZ153,HZ166,HZ179)</f>
        <v>2190.6666666666665</v>
      </c>
    </row>
    <row r="214" spans="6:234" x14ac:dyDescent="0.25">
      <c r="F214" s="134" t="s">
        <v>3</v>
      </c>
      <c r="G214" s="171" t="s">
        <v>4</v>
      </c>
      <c r="H214" s="136"/>
      <c r="I214" s="137"/>
      <c r="J214" s="186"/>
      <c r="K214" s="186"/>
      <c r="L214" s="186"/>
      <c r="M214" s="186"/>
      <c r="N214" s="186"/>
      <c r="AG214" t="s">
        <v>70</v>
      </c>
      <c r="AH214" s="7">
        <f>MEDIAN(G206,P206,AH141,AH154,AH167,AH180)</f>
        <v>11421.214285714286</v>
      </c>
      <c r="AI214" s="1">
        <f>MEDIAN(H206,Q206,AI141,AI154,AI167,AI180)</f>
        <v>68224.416666666657</v>
      </c>
      <c r="AJ214" s="1">
        <f>MEDIAN(I206,R206,AJ141,AJ154,AJ167,AJ180)</f>
        <v>343.33630952380952</v>
      </c>
      <c r="BQ214" t="s">
        <v>70</v>
      </c>
      <c r="BR214" s="7">
        <f>MEDIAN(AQ206,AZ206,BR141,BR154,BR167,BR180)</f>
        <v>11590.317460317459</v>
      </c>
      <c r="BS214" s="1">
        <f>MEDIAN(AR206,BA206,BS141,BS154,BS167,BS180)</f>
        <v>71505.868560606061</v>
      </c>
      <c r="BT214" s="1">
        <f>MEDIAN(AS206,BB206,BT141,BT154,BT167,BT180)</f>
        <v>603.22916666666663</v>
      </c>
      <c r="CI214" s="134" t="s">
        <v>3</v>
      </c>
      <c r="CJ214" s="171" t="s">
        <v>4</v>
      </c>
      <c r="CK214" s="136"/>
      <c r="CL214" s="137"/>
      <c r="CM214" s="186"/>
      <c r="CN214" s="186"/>
      <c r="CO214" s="186"/>
      <c r="CP214" s="186"/>
      <c r="CQ214" s="186"/>
      <c r="DJ214" t="s">
        <v>70</v>
      </c>
      <c r="DK214" s="7">
        <f>MEDIAN(CJ206,CS206,DK141,DK154,DK167,DK180)</f>
        <v>11433.738095238095</v>
      </c>
      <c r="DL214" s="1">
        <f>MEDIAN(CK206,CT206,DL141,DL154,DL167,DL180)</f>
        <v>69930.03571428571</v>
      </c>
      <c r="DM214" s="1">
        <f>MEDIAN(CL206,CU206,DM141,DM154,DM167,DM180)</f>
        <v>511.60416666666663</v>
      </c>
      <c r="ET214" t="s">
        <v>70</v>
      </c>
      <c r="EU214" s="7">
        <f>MEDIAN(DT206,EC206,EU141,EU154,EU167,EU180)</f>
        <v>11529.285714285714</v>
      </c>
      <c r="EV214" s="1">
        <f>MEDIAN(DU206,ED206,EV141,EV154,EV167,EV180)</f>
        <v>71505.868560606061</v>
      </c>
      <c r="EW214" s="1">
        <f>MEDIAN(DV206,EE206,EW141,EW154,EW167,EW180)</f>
        <v>603.22916666666663</v>
      </c>
      <c r="FL214" s="134" t="s">
        <v>3</v>
      </c>
      <c r="FM214" s="171" t="s">
        <v>4</v>
      </c>
      <c r="FN214" s="136"/>
      <c r="FO214" s="137"/>
      <c r="FP214" s="186"/>
      <c r="FQ214" s="186"/>
      <c r="FR214" s="186"/>
      <c r="FS214" s="186"/>
      <c r="FT214" s="186"/>
      <c r="GM214" t="s">
        <v>70</v>
      </c>
      <c r="GN214" s="7">
        <f>MEDIAN(FM206,FV206,GN141,GN154,GN167,GN180)</f>
        <v>11216</v>
      </c>
      <c r="GO214" s="1">
        <f>MEDIAN(FN206,FW206,GO141,GO154,GO167,GO180)</f>
        <v>71222.5</v>
      </c>
      <c r="GP214" s="1">
        <f>MEDIAN(FO206,FX206,GP141,GP154,GP167,GP180)</f>
        <v>83.75</v>
      </c>
      <c r="HW214" t="s">
        <v>70</v>
      </c>
      <c r="HX214" s="7">
        <f>MEDIAN(GW206,HF206,HX141,HX154,HX167,HX180)</f>
        <v>11404.555555555555</v>
      </c>
      <c r="HY214" s="1">
        <f>MEDIAN(GX206,HG206,HY141,HY154,HY167,HY180)</f>
        <v>71505.868560606061</v>
      </c>
      <c r="HZ214" s="1">
        <f>MEDIAN(GY206,HH206,HZ141,HZ154,HZ167,HZ180)</f>
        <v>603.22916666666663</v>
      </c>
    </row>
    <row r="215" spans="6:234" x14ac:dyDescent="0.25">
      <c r="F215" s="138" t="s">
        <v>9</v>
      </c>
      <c r="G215" s="172" t="s">
        <v>4</v>
      </c>
      <c r="H215" s="140"/>
      <c r="I215" s="141"/>
      <c r="J215" s="186"/>
      <c r="K215" s="186"/>
      <c r="L215" s="186"/>
      <c r="M215" s="186"/>
      <c r="N215" s="186"/>
      <c r="AG215" t="s">
        <v>8</v>
      </c>
      <c r="AH215" s="7">
        <f>AVERAGE(G207,P207,AH142,AH155,AH168,AH181)</f>
        <v>9695.3373015873021</v>
      </c>
      <c r="AI215" s="1">
        <f t="shared" ref="AI215" si="225">AVERAGE(H207,Q207,AI142,AI155,AI168,AI181)</f>
        <v>57025.828373015866</v>
      </c>
      <c r="AJ215" s="1">
        <f t="shared" ref="AJ215" si="226">AVERAGE(I207,R207,AJ142,AJ155,AJ168,AJ181)</f>
        <v>507.64384920634922</v>
      </c>
      <c r="BQ215" t="s">
        <v>8</v>
      </c>
      <c r="BR215" s="7">
        <f>AVERAGE(AQ207,AZ207,BR142,BR155,BR168,BR181)</f>
        <v>11634.404761904761</v>
      </c>
      <c r="BS215" s="1">
        <f t="shared" ref="BS215" si="227">AVERAGE(AR207,BA207,BS142,BS155,BS168,BS181)</f>
        <v>71700.218560606052</v>
      </c>
      <c r="BT215" s="1">
        <f t="shared" ref="BT215" si="228">AVERAGE(AS207,BB207,BT142,BT155,BT168,BT181)</f>
        <v>716.98409090909081</v>
      </c>
      <c r="CI215" s="138" t="s">
        <v>9</v>
      </c>
      <c r="CJ215" s="172" t="s">
        <v>4</v>
      </c>
      <c r="CK215" s="140"/>
      <c r="CL215" s="141"/>
      <c r="CM215" s="186"/>
      <c r="CN215" s="186"/>
      <c r="CO215" s="186"/>
      <c r="CP215" s="186"/>
      <c r="CQ215" s="186"/>
      <c r="DJ215" t="s">
        <v>8</v>
      </c>
      <c r="DK215" s="7">
        <f>AVERAGE(CJ207,CS207,DK142,DK155,DK168,DK181)</f>
        <v>11529.285714285716</v>
      </c>
      <c r="DL215" s="1">
        <f t="shared" ref="DL215" si="229">AVERAGE(CK207,CT207,DL142,DL155,DL168,DL181)</f>
        <v>70623.997023809512</v>
      </c>
      <c r="DM215" s="1">
        <f t="shared" ref="DM215" si="230">AVERAGE(CL207,CU207,DM142,DM155,DM168,DM181)</f>
        <v>603.60714285714278</v>
      </c>
      <c r="ET215" t="s">
        <v>8</v>
      </c>
      <c r="EU215" s="7">
        <f>AVERAGE(DT207,EC207,EU142,EU155,EU168,EU181)</f>
        <v>11529.285714285712</v>
      </c>
      <c r="EV215" s="1">
        <f t="shared" ref="EV215" si="231">AVERAGE(DU207,ED207,EV142,EV155,EV168,EV181)</f>
        <v>71700.218560606052</v>
      </c>
      <c r="EW215" s="1">
        <f t="shared" ref="EW215" si="232">AVERAGE(DV207,EE207,EW142,EW155,EW168,EW181)</f>
        <v>716.98409090909081</v>
      </c>
      <c r="FL215" s="138" t="s">
        <v>9</v>
      </c>
      <c r="FM215" s="172" t="s">
        <v>4</v>
      </c>
      <c r="FN215" s="140"/>
      <c r="FO215" s="141"/>
      <c r="FP215" s="186"/>
      <c r="FQ215" s="186"/>
      <c r="FR215" s="186"/>
      <c r="FS215" s="186"/>
      <c r="FT215" s="186"/>
      <c r="GM215" t="s">
        <v>8</v>
      </c>
      <c r="GN215" s="7">
        <f>AVERAGE(FM207,FV207,GN142,GN155,GN168,GN181)</f>
        <v>9520.1388888888887</v>
      </c>
      <c r="GO215" s="1">
        <f t="shared" ref="GO215" si="233">AVERAGE(FN207,FW207,GO142,GO155,GO168,GO181)</f>
        <v>60680.833333333336</v>
      </c>
      <c r="GP215" s="1">
        <f t="shared" ref="GP215" si="234">AVERAGE(FO207,FX207,GP142,GP155,GP168,GP181)</f>
        <v>498.36805555555549</v>
      </c>
      <c r="HW215" t="s">
        <v>8</v>
      </c>
      <c r="HX215" s="7">
        <f>AVERAGE(GW207,HF207,HX142,HX155,HX168,HX181)</f>
        <v>11424.166666666666</v>
      </c>
      <c r="HY215" s="1">
        <f t="shared" ref="HY215" si="235">AVERAGE(GX207,HG207,HY142,HY155,HY168,HY181)</f>
        <v>71700.218560606052</v>
      </c>
      <c r="HZ215" s="1">
        <f t="shared" ref="HZ215" si="236">AVERAGE(GY207,HH207,HZ142,HZ155,HZ168,HZ181)</f>
        <v>716.98409090909081</v>
      </c>
    </row>
    <row r="216" spans="6:234" x14ac:dyDescent="0.25">
      <c r="F216" s="138" t="s">
        <v>0</v>
      </c>
      <c r="G216" s="172" t="s">
        <v>4</v>
      </c>
      <c r="H216" s="140"/>
      <c r="I216" s="141"/>
      <c r="J216" s="186"/>
      <c r="K216" s="186"/>
      <c r="L216" s="186"/>
      <c r="M216" s="186"/>
      <c r="N216" s="186"/>
      <c r="AG216" t="s">
        <v>49</v>
      </c>
      <c r="AH216" s="7">
        <f>MIN(G208,P208,AH143,AH156,AH169,AH182)</f>
        <v>0</v>
      </c>
      <c r="AI216" s="1">
        <f>MIN(H208,Q208,AI143,AI156,AI169,AI182)</f>
        <v>0</v>
      </c>
      <c r="AJ216" s="1">
        <f>MIN(I208,R208,AJ143,AJ156,AJ169,AJ182)</f>
        <v>0</v>
      </c>
      <c r="BQ216" t="s">
        <v>49</v>
      </c>
      <c r="BR216" s="7">
        <f>MIN(AQ208,AZ208,BR143,BR156,BR169,BR182)</f>
        <v>11261.833333333334</v>
      </c>
      <c r="BS216" s="1">
        <f>MIN(AR208,BA208,BS143,BS156,BS169,BS182)</f>
        <v>68261</v>
      </c>
      <c r="BT216" s="1">
        <f>MIN(AS208,BB208,BT143,BT156,BT169,BT182)</f>
        <v>34</v>
      </c>
      <c r="CI216" s="138" t="s">
        <v>0</v>
      </c>
      <c r="CJ216" s="172" t="s">
        <v>4</v>
      </c>
      <c r="CK216" s="140"/>
      <c r="CL216" s="141"/>
      <c r="CM216" s="186"/>
      <c r="CN216" s="186"/>
      <c r="CO216" s="186"/>
      <c r="CP216" s="186"/>
      <c r="CQ216" s="186"/>
      <c r="DJ216" t="s">
        <v>49</v>
      </c>
      <c r="DK216" s="7">
        <f>MIN(CJ208,CS208,DK143,DK156,DK169,DK182)</f>
        <v>10694.5</v>
      </c>
      <c r="DL216" s="1">
        <f>MIN(CK208,CT208,DL143,DL156,DL169,DL182)</f>
        <v>65878.142857142855</v>
      </c>
      <c r="DM216" s="1">
        <f>MIN(CL208,CU208,DM143,DM156,DM169,DM182)</f>
        <v>34</v>
      </c>
      <c r="ET216" t="s">
        <v>49</v>
      </c>
      <c r="EU216" s="7">
        <f>MIN(DT208,EC208,EU143,EU156,EU169,EU182)</f>
        <v>11424.166666666666</v>
      </c>
      <c r="EV216" s="1">
        <f>MIN(DU208,ED208,EV143,EV156,EV169,EV182)</f>
        <v>68261</v>
      </c>
      <c r="EW216" s="1">
        <f>MIN(DV208,EE208,EW143,EW156,EW169,EW182)</f>
        <v>34</v>
      </c>
      <c r="FL216" s="138" t="s">
        <v>0</v>
      </c>
      <c r="FM216" s="172" t="s">
        <v>4</v>
      </c>
      <c r="FN216" s="140"/>
      <c r="FO216" s="141"/>
      <c r="FP216" s="186"/>
      <c r="FQ216" s="186"/>
      <c r="FR216" s="186"/>
      <c r="FS216" s="186"/>
      <c r="FT216" s="186"/>
      <c r="GM216" t="s">
        <v>49</v>
      </c>
      <c r="GN216" s="7">
        <f>MIN(FM208,FV208,GN143,GN156,GN169,GN182)</f>
        <v>0</v>
      </c>
      <c r="GO216" s="1">
        <f>MIN(FN208,FW208,GO143,GO156,GO169,GO182)</f>
        <v>0</v>
      </c>
      <c r="GP216" s="1">
        <f>MIN(FO208,FX208,GP143,GP156,GP169,GP182)</f>
        <v>0</v>
      </c>
      <c r="HW216" t="s">
        <v>49</v>
      </c>
      <c r="HX216" s="7">
        <f>MIN(GW208,HF208,HX143,HX156,HX169,HX182)</f>
        <v>10694.5</v>
      </c>
      <c r="HY216" s="1">
        <f>MIN(GX208,HG208,HY143,HY156,HY169,HY182)</f>
        <v>68261</v>
      </c>
      <c r="HZ216" s="1">
        <f>MIN(GY208,HH208,HZ143,HZ156,HZ169,HZ182)</f>
        <v>34</v>
      </c>
    </row>
    <row r="217" spans="6:234" x14ac:dyDescent="0.25">
      <c r="F217" s="142" t="s">
        <v>1</v>
      </c>
      <c r="G217" s="173" t="s">
        <v>4</v>
      </c>
      <c r="H217" s="140"/>
      <c r="I217" s="141"/>
      <c r="J217" s="186"/>
      <c r="K217" s="186"/>
      <c r="L217" s="186"/>
      <c r="M217" s="186"/>
      <c r="N217" s="186"/>
      <c r="CI217" s="142" t="s">
        <v>1</v>
      </c>
      <c r="CJ217" s="173" t="s">
        <v>4</v>
      </c>
      <c r="CK217" s="140"/>
      <c r="CL217" s="141"/>
      <c r="CM217" s="186"/>
      <c r="CN217" s="186"/>
      <c r="CO217" s="186"/>
      <c r="CP217" s="186"/>
      <c r="CQ217" s="186"/>
      <c r="FL217" s="142" t="s">
        <v>1</v>
      </c>
      <c r="FM217" s="173" t="s">
        <v>4</v>
      </c>
      <c r="FN217" s="140"/>
      <c r="FO217" s="141"/>
      <c r="FP217" s="186"/>
      <c r="FQ217" s="186"/>
      <c r="FR217" s="186"/>
      <c r="FS217" s="186"/>
      <c r="FT217" s="186"/>
    </row>
    <row r="218" spans="6:234" x14ac:dyDescent="0.25">
      <c r="F218" s="144"/>
      <c r="G218" s="140"/>
      <c r="H218" s="140"/>
      <c r="I218" s="141"/>
      <c r="J218" s="186"/>
      <c r="K218" s="186"/>
      <c r="L218" s="186"/>
      <c r="M218" s="186"/>
      <c r="N218" s="186"/>
      <c r="CI218" s="144"/>
      <c r="CJ218" s="140"/>
      <c r="CK218" s="140"/>
      <c r="CL218" s="141"/>
      <c r="CM218" s="186"/>
      <c r="CN218" s="186"/>
      <c r="CO218" s="186"/>
      <c r="CP218" s="186"/>
      <c r="CQ218" s="186"/>
      <c r="FL218" s="144"/>
      <c r="FM218" s="140"/>
      <c r="FN218" s="140"/>
      <c r="FO218" s="141"/>
      <c r="FP218" s="186"/>
      <c r="FQ218" s="186"/>
      <c r="FR218" s="186"/>
      <c r="FS218" s="186"/>
      <c r="FT218" s="186"/>
    </row>
    <row r="219" spans="6:234" x14ac:dyDescent="0.25">
      <c r="F219" s="145"/>
      <c r="G219" s="146" t="s">
        <v>6</v>
      </c>
      <c r="H219" s="146" t="s">
        <v>7</v>
      </c>
      <c r="I219" s="147" t="s">
        <v>2</v>
      </c>
      <c r="J219" s="186"/>
      <c r="K219" s="186"/>
      <c r="L219" s="186"/>
      <c r="M219" s="186"/>
      <c r="N219" s="186"/>
      <c r="BR219" s="7">
        <f>BR221-BR224</f>
        <v>520.6772486772461</v>
      </c>
      <c r="BS219" s="1">
        <f t="shared" ref="BS219:BT219" si="237">BS221-BS224</f>
        <v>5632.5782828282827</v>
      </c>
      <c r="BT219" s="1">
        <f t="shared" si="237"/>
        <v>1399.1621212121213</v>
      </c>
      <c r="CI219" s="145"/>
      <c r="CJ219" s="146" t="s">
        <v>6</v>
      </c>
      <c r="CK219" s="146" t="s">
        <v>7</v>
      </c>
      <c r="CL219" s="147" t="s">
        <v>2</v>
      </c>
      <c r="CM219" s="186"/>
      <c r="CN219" s="186"/>
      <c r="CO219" s="186"/>
      <c r="CP219" s="186"/>
      <c r="CQ219" s="186"/>
      <c r="EU219" s="7">
        <f>EU221-EU224</f>
        <v>141.83333333333576</v>
      </c>
      <c r="EV219" s="1">
        <f t="shared" ref="EV219:EW219" si="238">EV221-EV224</f>
        <v>5632.5782828282827</v>
      </c>
      <c r="EW219" s="1">
        <f t="shared" si="238"/>
        <v>1399.1621212121213</v>
      </c>
      <c r="FL219" s="145"/>
      <c r="FM219" s="146" t="s">
        <v>6</v>
      </c>
      <c r="FN219" s="146" t="s">
        <v>7</v>
      </c>
      <c r="FO219" s="147" t="s">
        <v>2</v>
      </c>
      <c r="FP219" s="186"/>
      <c r="FQ219" s="186"/>
      <c r="FR219" s="186"/>
      <c r="FS219" s="186"/>
      <c r="FT219" s="186"/>
      <c r="HX219" s="7">
        <f>HX221-HX224</f>
        <v>833.62962962962956</v>
      </c>
      <c r="HY219" s="1">
        <f t="shared" ref="HY219:HZ219" si="239">HY221-HY224</f>
        <v>5632.5782828282827</v>
      </c>
      <c r="HZ219" s="1">
        <f t="shared" si="239"/>
        <v>1399.1621212121213</v>
      </c>
    </row>
    <row r="220" spans="6:234" ht="15.75" thickBot="1" x14ac:dyDescent="0.3">
      <c r="F220" s="148" t="s">
        <v>8</v>
      </c>
      <c r="G220" s="187" t="s">
        <v>84</v>
      </c>
      <c r="H220" s="188" t="s">
        <v>85</v>
      </c>
      <c r="I220" s="189" t="s">
        <v>86</v>
      </c>
      <c r="J220" s="186"/>
      <c r="K220" s="186"/>
      <c r="L220" s="186"/>
      <c r="M220" s="186"/>
      <c r="N220" s="186"/>
      <c r="AG220" t="s">
        <v>73</v>
      </c>
      <c r="AH220" s="7">
        <f t="shared" ref="AH220:AH224" si="240">AVERAGE(G204,P204,AH139,AH152,AH165,AH178)</f>
        <v>168.27777777777769</v>
      </c>
      <c r="AI220" s="1">
        <f t="shared" ref="AI220:AI224" si="241">AVERAGE(H204,Q204,AI139,AI152,AI165,AI178)</f>
        <v>919.80952380952419</v>
      </c>
      <c r="AJ220" s="1">
        <f t="shared" ref="AJ220:AJ224" si="242">AVERAGE(I204,R204,AJ139,AJ152,AJ165,AJ178)</f>
        <v>255.14285714285714</v>
      </c>
      <c r="BQ220" t="s">
        <v>73</v>
      </c>
      <c r="BR220" s="7">
        <f t="shared" ref="BR220:BR224" si="243">AVERAGE(AQ204,AZ204,BR139,BR152,BR165,BR178)</f>
        <v>520.67724867724758</v>
      </c>
      <c r="BS220" s="1">
        <f t="shared" ref="BS220:BS224" si="244">AVERAGE(AR204,BA204,BS139,BS152,BS165,BS178)</f>
        <v>5632.5782828282827</v>
      </c>
      <c r="BT220" s="1">
        <f t="shared" ref="BT220:BT224" si="245">AVERAGE(AS204,BB204,BT139,BT152,BT165,BT178)</f>
        <v>1399.1621212121211</v>
      </c>
      <c r="CI220" s="148" t="s">
        <v>8</v>
      </c>
      <c r="CJ220" s="187" t="s">
        <v>84</v>
      </c>
      <c r="CK220" s="188" t="s">
        <v>85</v>
      </c>
      <c r="CL220" s="189" t="s">
        <v>86</v>
      </c>
      <c r="CM220" s="186"/>
      <c r="CN220" s="186"/>
      <c r="CO220" s="186"/>
      <c r="CP220" s="186"/>
      <c r="CQ220" s="186"/>
      <c r="DJ220" t="s">
        <v>73</v>
      </c>
      <c r="DK220" s="7">
        <f t="shared" ref="DK220:DK224" si="246">AVERAGE(CJ204,CS204,DK139,DK152,DK165,DK178)</f>
        <v>571.26984126984132</v>
      </c>
      <c r="DL220" s="1">
        <f t="shared" ref="DL220:DL224" si="247">AVERAGE(CK204,CT204,DL139,DL152,DL165,DL178)</f>
        <v>5893.9801587301599</v>
      </c>
      <c r="DM220" s="1">
        <f t="shared" ref="DM220:DM224" si="248">AVERAGE(CL204,CU204,DM139,DM152,DM165,DM178)</f>
        <v>830.61111111111097</v>
      </c>
      <c r="ET220" t="s">
        <v>73</v>
      </c>
      <c r="EU220" s="7">
        <f t="shared" ref="EU220:EU224" si="249">AVERAGE(DT204,EC204,EU139,EU152,EU165,EU178)</f>
        <v>141.83333333333485</v>
      </c>
      <c r="EV220" s="1">
        <f t="shared" ref="EV220:EV224" si="250">AVERAGE(DU204,ED204,EV139,EV152,EV165,EV178)</f>
        <v>5632.5782828282827</v>
      </c>
      <c r="EW220" s="1">
        <f t="shared" ref="EW220:EW224" si="251">AVERAGE(DV204,EE204,EW139,EW152,EW165,EW178)</f>
        <v>1399.1621212121211</v>
      </c>
      <c r="FL220" s="148" t="s">
        <v>8</v>
      </c>
      <c r="FM220" s="187" t="s">
        <v>84</v>
      </c>
      <c r="FN220" s="188" t="s">
        <v>85</v>
      </c>
      <c r="FO220" s="189" t="s">
        <v>86</v>
      </c>
      <c r="FP220" s="186"/>
      <c r="FQ220" s="186"/>
      <c r="FR220" s="186"/>
      <c r="FS220" s="186"/>
      <c r="FT220" s="186"/>
      <c r="GM220" t="s">
        <v>73</v>
      </c>
      <c r="GN220" s="7">
        <f t="shared" ref="GN220:GN224" si="252">AVERAGE(FM204,FV204,GN139,GN152,GN165,GN178)</f>
        <v>262.83333333333331</v>
      </c>
      <c r="GO220" s="1">
        <f t="shared" ref="GO220:GO224" si="253">AVERAGE(FN204,FW204,GO139,GO152,GO165,GO178)</f>
        <v>2050.1666666666665</v>
      </c>
      <c r="GP220" s="1">
        <f t="shared" ref="GP220:GP224" si="254">AVERAGE(FO204,FX204,GP139,GP152,GP165,GP178)</f>
        <v>359.4444444444444</v>
      </c>
      <c r="HW220" t="s">
        <v>73</v>
      </c>
      <c r="HX220" s="7">
        <f t="shared" ref="HX220:HX224" si="255">AVERAGE(GW204,HF204,HX139,HX152,HX165,HX178)</f>
        <v>833.62962962963047</v>
      </c>
      <c r="HY220" s="1">
        <f t="shared" ref="HY220:HY224" si="256">AVERAGE(GX204,HG204,HY139,HY152,HY165,HY178)</f>
        <v>5632.5782828282827</v>
      </c>
      <c r="HZ220" s="1">
        <f t="shared" ref="HZ220:HZ224" si="257">AVERAGE(GY204,HH204,HZ139,HZ152,HZ165,HZ178)</f>
        <v>1399.1621212121211</v>
      </c>
    </row>
    <row r="221" spans="6:234" x14ac:dyDescent="0.25">
      <c r="AG221" t="s">
        <v>74</v>
      </c>
      <c r="AH221" s="7">
        <f t="shared" si="240"/>
        <v>9801.5198412698428</v>
      </c>
      <c r="AI221" s="1">
        <f t="shared" si="241"/>
        <v>57520.162698412692</v>
      </c>
      <c r="AJ221" s="1">
        <f t="shared" si="242"/>
        <v>666.92460317460325</v>
      </c>
      <c r="BQ221" t="s">
        <v>74</v>
      </c>
      <c r="BR221" s="7">
        <f t="shared" si="243"/>
        <v>11909.439153439153</v>
      </c>
      <c r="BS221" s="1">
        <f t="shared" si="244"/>
        <v>74917.5</v>
      </c>
      <c r="BT221" s="1">
        <f t="shared" si="245"/>
        <v>1463.0121212121212</v>
      </c>
      <c r="DJ221" t="s">
        <v>74</v>
      </c>
      <c r="DK221" s="7">
        <f t="shared" si="246"/>
        <v>11846.769841269843</v>
      </c>
      <c r="DL221" s="1">
        <f t="shared" si="247"/>
        <v>73871.166666666672</v>
      </c>
      <c r="DM221" s="1">
        <f t="shared" si="248"/>
        <v>1136.3373015873015</v>
      </c>
      <c r="ET221" t="s">
        <v>74</v>
      </c>
      <c r="EU221" s="7">
        <f t="shared" si="249"/>
        <v>11600.202380952382</v>
      </c>
      <c r="EV221" s="1">
        <f t="shared" si="250"/>
        <v>74917.5</v>
      </c>
      <c r="EW221" s="1">
        <f t="shared" si="251"/>
        <v>1463.0121212121212</v>
      </c>
      <c r="GM221" t="s">
        <v>74</v>
      </c>
      <c r="GN221" s="7">
        <f t="shared" si="252"/>
        <v>9661.3611111111113</v>
      </c>
      <c r="GO221" s="1">
        <f t="shared" si="253"/>
        <v>61971.666666666664</v>
      </c>
      <c r="GP221" s="1">
        <f t="shared" si="254"/>
        <v>763.80555555555554</v>
      </c>
      <c r="HW221" t="s">
        <v>74</v>
      </c>
      <c r="HX221" s="7">
        <f t="shared" si="255"/>
        <v>11847.518518518518</v>
      </c>
      <c r="HY221" s="1">
        <f t="shared" si="256"/>
        <v>74917.5</v>
      </c>
      <c r="HZ221" s="1">
        <f t="shared" si="257"/>
        <v>1463.0121212121212</v>
      </c>
    </row>
    <row r="222" spans="6:234" x14ac:dyDescent="0.25">
      <c r="AG222" t="s">
        <v>72</v>
      </c>
      <c r="AH222" s="7">
        <f t="shared" si="240"/>
        <v>9673.293650793652</v>
      </c>
      <c r="AI222" s="1">
        <f t="shared" si="241"/>
        <v>57025.828373015866</v>
      </c>
      <c r="AJ222" s="1">
        <f t="shared" si="242"/>
        <v>507.64384920634922</v>
      </c>
      <c r="BQ222" t="s">
        <v>72</v>
      </c>
      <c r="BR222" s="7">
        <f t="shared" si="243"/>
        <v>11619.708994708993</v>
      </c>
      <c r="BS222" s="1">
        <f t="shared" si="244"/>
        <v>71700.218560606052</v>
      </c>
      <c r="BT222" s="1">
        <f t="shared" si="245"/>
        <v>716.98409090909081</v>
      </c>
      <c r="DJ222" t="s">
        <v>72</v>
      </c>
      <c r="DK222" s="7">
        <f t="shared" si="246"/>
        <v>11497.436507936509</v>
      </c>
      <c r="DL222" s="1">
        <f t="shared" si="247"/>
        <v>70623.997023809512</v>
      </c>
      <c r="DM222" s="1">
        <f t="shared" si="248"/>
        <v>603.60714285714278</v>
      </c>
      <c r="ET222" t="s">
        <v>72</v>
      </c>
      <c r="EU222" s="7">
        <f t="shared" si="249"/>
        <v>11529.285714285712</v>
      </c>
      <c r="EV222" s="1">
        <f t="shared" si="250"/>
        <v>71700.218560606052</v>
      </c>
      <c r="EW222" s="1">
        <f t="shared" si="251"/>
        <v>716.98409090909081</v>
      </c>
      <c r="GM222" t="s">
        <v>72</v>
      </c>
      <c r="GN222" s="7">
        <f t="shared" si="252"/>
        <v>9510.3333333333321</v>
      </c>
      <c r="GO222" s="1">
        <f t="shared" si="253"/>
        <v>60680.833333333336</v>
      </c>
      <c r="GP222" s="1">
        <f t="shared" si="254"/>
        <v>498.36805555555549</v>
      </c>
      <c r="HW222" t="s">
        <v>72</v>
      </c>
      <c r="HX222" s="7">
        <f t="shared" si="255"/>
        <v>11417.62962962963</v>
      </c>
      <c r="HY222" s="1">
        <f t="shared" si="256"/>
        <v>71700.218560606052</v>
      </c>
      <c r="HZ222" s="1">
        <f t="shared" si="257"/>
        <v>716.98409090909081</v>
      </c>
    </row>
    <row r="223" spans="6:234" x14ac:dyDescent="0.25">
      <c r="AG223" t="s">
        <v>78</v>
      </c>
      <c r="AH223" s="7">
        <f t="shared" si="240"/>
        <v>9695.3373015873021</v>
      </c>
      <c r="AI223" s="1">
        <f t="shared" si="241"/>
        <v>57025.828373015866</v>
      </c>
      <c r="AJ223" s="1">
        <f t="shared" si="242"/>
        <v>507.64384920634922</v>
      </c>
      <c r="BQ223" t="s">
        <v>78</v>
      </c>
      <c r="BR223" s="7">
        <f t="shared" si="243"/>
        <v>11634.404761904761</v>
      </c>
      <c r="BS223" s="1">
        <f t="shared" si="244"/>
        <v>71700.218560606052</v>
      </c>
      <c r="BT223" s="1">
        <f t="shared" si="245"/>
        <v>716.98409090909081</v>
      </c>
      <c r="DJ223" t="s">
        <v>78</v>
      </c>
      <c r="DK223" s="7">
        <f t="shared" si="246"/>
        <v>11529.285714285716</v>
      </c>
      <c r="DL223" s="1">
        <f t="shared" si="247"/>
        <v>70623.997023809512</v>
      </c>
      <c r="DM223" s="1">
        <f t="shared" si="248"/>
        <v>603.60714285714278</v>
      </c>
      <c r="ET223" t="s">
        <v>78</v>
      </c>
      <c r="EU223" s="7">
        <f t="shared" si="249"/>
        <v>11529.285714285712</v>
      </c>
      <c r="EV223" s="1">
        <f t="shared" si="250"/>
        <v>71700.218560606052</v>
      </c>
      <c r="EW223" s="1">
        <f t="shared" si="251"/>
        <v>716.98409090909081</v>
      </c>
      <c r="GM223" t="s">
        <v>78</v>
      </c>
      <c r="GN223" s="7">
        <f t="shared" si="252"/>
        <v>9520.1388888888887</v>
      </c>
      <c r="GO223" s="1">
        <f t="shared" si="253"/>
        <v>60680.833333333336</v>
      </c>
      <c r="GP223" s="1">
        <f t="shared" si="254"/>
        <v>498.36805555555549</v>
      </c>
      <c r="HW223" t="s">
        <v>78</v>
      </c>
      <c r="HX223" s="7">
        <f t="shared" si="255"/>
        <v>11424.166666666666</v>
      </c>
      <c r="HY223" s="1">
        <f t="shared" si="256"/>
        <v>71700.218560606052</v>
      </c>
      <c r="HZ223" s="1">
        <f t="shared" si="257"/>
        <v>716.98409090909081</v>
      </c>
    </row>
    <row r="224" spans="6:234" x14ac:dyDescent="0.25">
      <c r="AG224" t="s">
        <v>75</v>
      </c>
      <c r="AH224" s="7">
        <f t="shared" si="240"/>
        <v>9633.2420634920636</v>
      </c>
      <c r="AI224" s="1">
        <f t="shared" si="241"/>
        <v>56600.353174603166</v>
      </c>
      <c r="AJ224" s="1">
        <f t="shared" si="242"/>
        <v>411.78174603174602</v>
      </c>
      <c r="BQ224" t="s">
        <v>75</v>
      </c>
      <c r="BR224" s="7">
        <f t="shared" si="243"/>
        <v>11388.761904761906</v>
      </c>
      <c r="BS224" s="1">
        <f t="shared" si="244"/>
        <v>69284.921717171717</v>
      </c>
      <c r="BT224" s="1">
        <f t="shared" si="245"/>
        <v>63.85</v>
      </c>
      <c r="DJ224" t="s">
        <v>75</v>
      </c>
      <c r="DK224" s="7">
        <f t="shared" si="246"/>
        <v>11275.5</v>
      </c>
      <c r="DL224" s="1">
        <f t="shared" si="247"/>
        <v>67977.186507936494</v>
      </c>
      <c r="DM224" s="1">
        <f t="shared" si="248"/>
        <v>305.72619047619048</v>
      </c>
      <c r="ET224" t="s">
        <v>75</v>
      </c>
      <c r="EU224" s="7">
        <f t="shared" si="249"/>
        <v>11458.369047619046</v>
      </c>
      <c r="EV224" s="1">
        <f t="shared" si="250"/>
        <v>69284.921717171717</v>
      </c>
      <c r="EW224" s="1">
        <f t="shared" si="251"/>
        <v>63.85</v>
      </c>
      <c r="GM224" t="s">
        <v>75</v>
      </c>
      <c r="GN224" s="7">
        <f t="shared" si="252"/>
        <v>9398.5277777777774</v>
      </c>
      <c r="GO224" s="1">
        <f t="shared" si="253"/>
        <v>59921.5</v>
      </c>
      <c r="GP224" s="1">
        <f t="shared" si="254"/>
        <v>404.36111111111109</v>
      </c>
      <c r="HW224" t="s">
        <v>75</v>
      </c>
      <c r="HX224" s="7">
        <f t="shared" si="255"/>
        <v>11013.888888888889</v>
      </c>
      <c r="HY224" s="1">
        <f t="shared" si="256"/>
        <v>69284.921717171717</v>
      </c>
      <c r="HZ224" s="1">
        <f t="shared" si="257"/>
        <v>63.85</v>
      </c>
    </row>
    <row r="226" spans="6:252" ht="15.75" thickBot="1" x14ac:dyDescent="0.3"/>
    <row r="227" spans="6:252" x14ac:dyDescent="0.25">
      <c r="F227" s="134" t="s">
        <v>3</v>
      </c>
      <c r="G227" s="174" t="s">
        <v>22</v>
      </c>
      <c r="H227" s="136"/>
      <c r="I227" s="137"/>
      <c r="BR227" s="7">
        <f>BR229-BR232</f>
        <v>377.43253968253703</v>
      </c>
      <c r="BS227" s="1">
        <f t="shared" ref="BS227:BT227" si="258">BS229-BS232</f>
        <v>4827.4181818181823</v>
      </c>
      <c r="BT227" s="1">
        <f t="shared" si="258"/>
        <v>1053.0333333333333</v>
      </c>
      <c r="CI227" s="134" t="s">
        <v>3</v>
      </c>
      <c r="CJ227" s="174" t="s">
        <v>22</v>
      </c>
      <c r="CK227" s="136"/>
      <c r="CL227" s="137"/>
      <c r="EU227" s="7">
        <f>EU229-EU232</f>
        <v>141.83333333333576</v>
      </c>
      <c r="EV227" s="1">
        <f t="shared" ref="EV227:EW227" si="259">EV229-EV232</f>
        <v>4827.4181818181823</v>
      </c>
      <c r="EW227" s="1">
        <f t="shared" si="259"/>
        <v>1053.0333333333333</v>
      </c>
      <c r="FL227" s="134" t="s">
        <v>3</v>
      </c>
      <c r="FM227" s="174" t="s">
        <v>22</v>
      </c>
      <c r="FN227" s="136"/>
      <c r="FO227" s="137"/>
      <c r="HX227" s="7">
        <f>HX229-HX232</f>
        <v>563.19444444444525</v>
      </c>
      <c r="HY227" s="1">
        <f t="shared" ref="HY227:HZ227" si="260">HY229-HY232</f>
        <v>4827.4181818181823</v>
      </c>
      <c r="HZ227" s="1">
        <f t="shared" si="260"/>
        <v>1053.0333333333333</v>
      </c>
    </row>
    <row r="228" spans="6:252" x14ac:dyDescent="0.25">
      <c r="F228" s="138" t="s">
        <v>9</v>
      </c>
      <c r="G228" s="175" t="s">
        <v>22</v>
      </c>
      <c r="H228" s="140"/>
      <c r="I228" s="141"/>
      <c r="AG228" t="s">
        <v>76</v>
      </c>
      <c r="AH228" s="7">
        <f>MEDIAN(G204,P204,AH139,AH152,AH165,AH178)</f>
        <v>0</v>
      </c>
      <c r="AI228" s="1">
        <f t="shared" ref="AI228:AI232" si="261">MEDIAN(H204,Q204,AI139,AI152,AI165,AI178)</f>
        <v>0</v>
      </c>
      <c r="AJ228" s="1">
        <f t="shared" ref="AJ228:AJ232" si="262">MEDIAN(I204,R204,AJ139,AJ152,AJ165,AJ178)</f>
        <v>0</v>
      </c>
      <c r="BQ228" t="s">
        <v>76</v>
      </c>
      <c r="BR228" s="7">
        <f>MEDIAN(AQ204,AZ204,BR139,BR152,BR165,BR178)</f>
        <v>444.46031746031713</v>
      </c>
      <c r="BS228" s="1">
        <f t="shared" ref="BS228:BS232" si="263">MEDIAN(AR204,BA204,BS139,BS152,BS165,BS178)</f>
        <v>3794.0090909090941</v>
      </c>
      <c r="BT228" s="1">
        <f t="shared" ref="BT228:BT232" si="264">MEDIAN(AS204,BB204,BT139,BT152,BT165,BT178)</f>
        <v>1046.1666666666665</v>
      </c>
      <c r="CI228" s="138" t="s">
        <v>9</v>
      </c>
      <c r="CJ228" s="175" t="s">
        <v>22</v>
      </c>
      <c r="CK228" s="140"/>
      <c r="CL228" s="141"/>
      <c r="DJ228" t="s">
        <v>76</v>
      </c>
      <c r="DK228" s="7">
        <f>MEDIAN(CJ204,CS204,DK139,DK152,DK165,DK178)</f>
        <v>420.47619047619082</v>
      </c>
      <c r="DL228" s="1">
        <f t="shared" ref="DL228:DL232" si="265">MEDIAN(CK204,CT204,DL139,DL152,DL165,DL178)</f>
        <v>5344.3571428571449</v>
      </c>
      <c r="DM228" s="1">
        <f t="shared" ref="DM228:DM232" si="266">MEDIAN(CL204,CU204,DM139,DM152,DM165,DM178)</f>
        <v>648.07142857142844</v>
      </c>
      <c r="ET228" t="s">
        <v>76</v>
      </c>
      <c r="EU228" s="7">
        <f>MEDIAN(DT204,EC204,EU139,EU152,EU165,EU178)</f>
        <v>141.83333333333485</v>
      </c>
      <c r="EV228" s="1">
        <f t="shared" ref="EV228:EV232" si="267">MEDIAN(DU204,ED204,EV139,EV152,EV165,EV178)</f>
        <v>3794.0090909090941</v>
      </c>
      <c r="EW228" s="1">
        <f t="shared" ref="EW228:EW232" si="268">MEDIAN(DV204,EE204,EW139,EW152,EW165,EW178)</f>
        <v>1046.1666666666665</v>
      </c>
      <c r="FL228" s="138" t="s">
        <v>9</v>
      </c>
      <c r="FM228" s="175" t="s">
        <v>22</v>
      </c>
      <c r="FN228" s="140"/>
      <c r="FO228" s="141"/>
      <c r="GM228" t="s">
        <v>76</v>
      </c>
      <c r="GN228" s="7">
        <f>MEDIAN(FM204,FV204,GN139,GN152,GN165,GN178)</f>
        <v>0</v>
      </c>
      <c r="GO228" s="1">
        <f t="shared" ref="GO228:GO232" si="269">MEDIAN(FN204,FW204,GO139,GO152,GO165,GO178)</f>
        <v>0</v>
      </c>
      <c r="GP228" s="1">
        <f t="shared" ref="GP228:GP232" si="270">MEDIAN(FO204,FX204,GP139,GP152,GP165,GP178)</f>
        <v>0</v>
      </c>
      <c r="HW228" t="s">
        <v>76</v>
      </c>
      <c r="HX228" s="7">
        <f>MEDIAN(GW204,HF204,HX139,HX152,HX165,HX178)</f>
        <v>749.27777777777828</v>
      </c>
      <c r="HY228" s="1">
        <f t="shared" ref="HY228:HY232" si="271">MEDIAN(GX204,HG204,HY139,HY152,HY165,HY178)</f>
        <v>3794.0090909090941</v>
      </c>
      <c r="HZ228" s="1">
        <f t="shared" ref="HZ228:HZ232" si="272">MEDIAN(GY204,HH204,HZ139,HZ152,HZ165,HZ178)</f>
        <v>1046.1666666666665</v>
      </c>
    </row>
    <row r="229" spans="6:252" x14ac:dyDescent="0.25">
      <c r="F229" s="138" t="s">
        <v>0</v>
      </c>
      <c r="G229" s="175" t="s">
        <v>22</v>
      </c>
      <c r="H229" s="140"/>
      <c r="I229" s="141"/>
      <c r="AG229" t="s">
        <v>68</v>
      </c>
      <c r="AH229" s="7">
        <f>MEDIAN(G205,P205,AH140,AH153,AH166,AH179)</f>
        <v>11502.142857142857</v>
      </c>
      <c r="AI229" s="1">
        <f t="shared" si="261"/>
        <v>68224.416666666657</v>
      </c>
      <c r="AJ229" s="1">
        <f t="shared" si="262"/>
        <v>418.91666666666669</v>
      </c>
      <c r="BQ229" t="s">
        <v>68</v>
      </c>
      <c r="BR229" s="7">
        <f>MEDIAN(AQ205,AZ205,BR140,BR153,BR166,BR179)</f>
        <v>11758.595238095237</v>
      </c>
      <c r="BS229" s="1">
        <f t="shared" si="263"/>
        <v>73808.600000000006</v>
      </c>
      <c r="BT229" s="1">
        <f t="shared" si="264"/>
        <v>1126.8333333333333</v>
      </c>
      <c r="CI229" s="138" t="s">
        <v>0</v>
      </c>
      <c r="CJ229" s="175" t="s">
        <v>22</v>
      </c>
      <c r="CK229" s="140"/>
      <c r="CL229" s="141"/>
      <c r="DJ229" t="s">
        <v>68</v>
      </c>
      <c r="DK229" s="7">
        <f>MEDIAN(CJ205,CS205,DK140,DK153,DK166,DK179)</f>
        <v>11967.75</v>
      </c>
      <c r="DL229" s="1">
        <f t="shared" si="265"/>
        <v>71397</v>
      </c>
      <c r="DM229" s="1">
        <f t="shared" si="266"/>
        <v>1162.5952380952381</v>
      </c>
      <c r="ET229" t="s">
        <v>68</v>
      </c>
      <c r="EU229" s="7">
        <f>MEDIAN(DT205,EC205,EU140,EU153,EU166,EU179)</f>
        <v>11600.202380952382</v>
      </c>
      <c r="EV229" s="1">
        <f t="shared" si="267"/>
        <v>73808.600000000006</v>
      </c>
      <c r="EW229" s="1">
        <f t="shared" si="268"/>
        <v>1126.8333333333333</v>
      </c>
      <c r="FL229" s="138" t="s">
        <v>0</v>
      </c>
      <c r="FM229" s="175" t="s">
        <v>22</v>
      </c>
      <c r="FN229" s="140"/>
      <c r="FO229" s="141"/>
      <c r="GM229" t="s">
        <v>68</v>
      </c>
      <c r="GN229" s="7">
        <f>MEDIAN(FM205,FV205,GN140,GN153,GN166,GN179)</f>
        <v>11365.333333333332</v>
      </c>
      <c r="GO229" s="1">
        <f t="shared" si="269"/>
        <v>71222.5</v>
      </c>
      <c r="GP229" s="1">
        <f t="shared" si="270"/>
        <v>83.75</v>
      </c>
      <c r="HW229" t="s">
        <v>68</v>
      </c>
      <c r="HX229" s="7">
        <f>MEDIAN(GW205,HF205,HX140,HX153,HX166,HX179)</f>
        <v>11667.388888888889</v>
      </c>
      <c r="HY229" s="1">
        <f t="shared" si="271"/>
        <v>73808.600000000006</v>
      </c>
      <c r="HZ229" s="1">
        <f t="shared" si="272"/>
        <v>1126.8333333333333</v>
      </c>
    </row>
    <row r="230" spans="6:252" x14ac:dyDescent="0.25">
      <c r="F230" s="142" t="s">
        <v>1</v>
      </c>
      <c r="G230" s="175" t="s">
        <v>22</v>
      </c>
      <c r="H230" s="140"/>
      <c r="I230" s="141"/>
      <c r="AG230" t="s">
        <v>77</v>
      </c>
      <c r="AH230" s="7">
        <f>MEDIAN(G206,P206,AH141,AH154,AH167,AH180)</f>
        <v>11421.214285714286</v>
      </c>
      <c r="AI230" s="1">
        <f t="shared" si="261"/>
        <v>68224.416666666657</v>
      </c>
      <c r="AJ230" s="1">
        <f t="shared" si="262"/>
        <v>343.33630952380952</v>
      </c>
      <c r="BQ230" t="s">
        <v>77</v>
      </c>
      <c r="BR230" s="7">
        <f>MEDIAN(AQ206,AZ206,BR141,BR154,BR167,BR180)</f>
        <v>11590.317460317459</v>
      </c>
      <c r="BS230" s="1">
        <f t="shared" si="263"/>
        <v>71505.868560606061</v>
      </c>
      <c r="BT230" s="1">
        <f t="shared" si="264"/>
        <v>603.22916666666663</v>
      </c>
      <c r="CI230" s="142" t="s">
        <v>1</v>
      </c>
      <c r="CJ230" s="175" t="s">
        <v>22</v>
      </c>
      <c r="CK230" s="140"/>
      <c r="CL230" s="141"/>
      <c r="DJ230" t="s">
        <v>77</v>
      </c>
      <c r="DK230" s="7">
        <f>MEDIAN(CJ206,CS206,DK141,DK154,DK167,DK180)</f>
        <v>11433.738095238095</v>
      </c>
      <c r="DL230" s="1">
        <f t="shared" si="265"/>
        <v>69930.03571428571</v>
      </c>
      <c r="DM230" s="1">
        <f t="shared" si="266"/>
        <v>511.60416666666663</v>
      </c>
      <c r="ET230" t="s">
        <v>77</v>
      </c>
      <c r="EU230" s="7">
        <f>MEDIAN(DT206,EC206,EU141,EU154,EU167,EU180)</f>
        <v>11529.285714285714</v>
      </c>
      <c r="EV230" s="1">
        <f t="shared" si="267"/>
        <v>71505.868560606061</v>
      </c>
      <c r="EW230" s="1">
        <f t="shared" si="268"/>
        <v>603.22916666666663</v>
      </c>
      <c r="FL230" s="142" t="s">
        <v>1</v>
      </c>
      <c r="FM230" s="175" t="s">
        <v>22</v>
      </c>
      <c r="FN230" s="140"/>
      <c r="FO230" s="141"/>
      <c r="GM230" t="s">
        <v>77</v>
      </c>
      <c r="GN230" s="7">
        <f>MEDIAN(FM206,FV206,GN141,GN154,GN167,GN180)</f>
        <v>11216</v>
      </c>
      <c r="GO230" s="1">
        <f t="shared" si="269"/>
        <v>71222.5</v>
      </c>
      <c r="GP230" s="1">
        <f t="shared" si="270"/>
        <v>83.75</v>
      </c>
      <c r="HW230" t="s">
        <v>77</v>
      </c>
      <c r="HX230" s="7">
        <f>MEDIAN(GW206,HF206,HX141,HX154,HX167,HX180)</f>
        <v>11404.555555555555</v>
      </c>
      <c r="HY230" s="1">
        <f t="shared" si="271"/>
        <v>71505.868560606061</v>
      </c>
      <c r="HZ230" s="1">
        <f t="shared" si="272"/>
        <v>603.22916666666663</v>
      </c>
    </row>
    <row r="231" spans="6:252" x14ac:dyDescent="0.25">
      <c r="F231" s="144"/>
      <c r="G231" s="140"/>
      <c r="H231" s="140"/>
      <c r="I231" s="141"/>
      <c r="AG231" t="s">
        <v>67</v>
      </c>
      <c r="AH231" s="7">
        <f>MEDIAN(G207,P207,AH142,AH155,AH168,AH181)</f>
        <v>11487.345238095239</v>
      </c>
      <c r="AI231" s="1">
        <f t="shared" si="261"/>
        <v>68224.416666666657</v>
      </c>
      <c r="AJ231" s="1">
        <f t="shared" si="262"/>
        <v>343.33630952380952</v>
      </c>
      <c r="BQ231" t="s">
        <v>67</v>
      </c>
      <c r="BR231" s="7">
        <f>MEDIAN(AQ207,AZ207,BR142,BR155,BR168,BR181)</f>
        <v>11634.404761904763</v>
      </c>
      <c r="BS231" s="1">
        <f t="shared" si="263"/>
        <v>71505.868560606061</v>
      </c>
      <c r="BT231" s="1">
        <f t="shared" si="264"/>
        <v>603.22916666666663</v>
      </c>
      <c r="CI231" s="144"/>
      <c r="CJ231" s="140"/>
      <c r="CK231" s="140"/>
      <c r="CL231" s="141"/>
      <c r="DJ231" t="s">
        <v>67</v>
      </c>
      <c r="DK231" s="7">
        <f>MEDIAN(CJ207,CS207,DK142,DK155,DK168,DK181)</f>
        <v>11529.285714285714</v>
      </c>
      <c r="DL231" s="1">
        <f t="shared" si="265"/>
        <v>69930.03571428571</v>
      </c>
      <c r="DM231" s="1">
        <f t="shared" si="266"/>
        <v>511.60416666666663</v>
      </c>
      <c r="ET231" t="s">
        <v>67</v>
      </c>
      <c r="EU231" s="7">
        <f>MEDIAN(DT207,EC207,EU142,EU155,EU168,EU181)</f>
        <v>11529.285714285714</v>
      </c>
      <c r="EV231" s="1">
        <f t="shared" si="267"/>
        <v>71505.868560606061</v>
      </c>
      <c r="EW231" s="1">
        <f t="shared" si="268"/>
        <v>603.22916666666663</v>
      </c>
      <c r="FL231" s="144"/>
      <c r="FM231" s="140"/>
      <c r="FN231" s="140"/>
      <c r="FO231" s="141"/>
      <c r="GM231" t="s">
        <v>67</v>
      </c>
      <c r="GN231" s="7">
        <f>MEDIAN(FM207,FV207,GN142,GN155,GN168,GN181)</f>
        <v>11245.416666666666</v>
      </c>
      <c r="GO231" s="1">
        <f t="shared" si="269"/>
        <v>71222.5</v>
      </c>
      <c r="GP231" s="1">
        <f t="shared" si="270"/>
        <v>83.75</v>
      </c>
      <c r="HW231" t="s">
        <v>67</v>
      </c>
      <c r="HX231" s="7">
        <f>MEDIAN(GW207,HF207,HX142,HX155,HX168,HX181)</f>
        <v>11424.166666666666</v>
      </c>
      <c r="HY231" s="1">
        <f t="shared" si="271"/>
        <v>71505.868560606061</v>
      </c>
      <c r="HZ231" s="1">
        <f t="shared" si="272"/>
        <v>603.22916666666663</v>
      </c>
    </row>
    <row r="232" spans="6:252" x14ac:dyDescent="0.25">
      <c r="F232" s="145"/>
      <c r="G232" s="146" t="s">
        <v>6</v>
      </c>
      <c r="H232" s="146" t="s">
        <v>7</v>
      </c>
      <c r="I232" s="147" t="s">
        <v>2</v>
      </c>
      <c r="AG232" t="s">
        <v>69</v>
      </c>
      <c r="AH232" s="7">
        <f>MEDIAN(G208,P208,AH143,AH156,AH169,AH182)</f>
        <v>11301.059523809523</v>
      </c>
      <c r="AI232" s="1">
        <f t="shared" si="261"/>
        <v>67032.988095238092</v>
      </c>
      <c r="AJ232" s="1">
        <f t="shared" si="262"/>
        <v>55.75</v>
      </c>
      <c r="BQ232" t="s">
        <v>69</v>
      </c>
      <c r="BR232" s="7">
        <f>MEDIAN(AQ208,AZ208,BR143,BR156,BR169,BR182)</f>
        <v>11381.1626984127</v>
      </c>
      <c r="BS232" s="1">
        <f t="shared" si="263"/>
        <v>68981.181818181823</v>
      </c>
      <c r="BT232" s="1">
        <f t="shared" si="264"/>
        <v>73.8</v>
      </c>
      <c r="CI232" s="145"/>
      <c r="CJ232" s="146" t="s">
        <v>6</v>
      </c>
      <c r="CK232" s="146" t="s">
        <v>7</v>
      </c>
      <c r="CL232" s="147" t="s">
        <v>2</v>
      </c>
      <c r="DJ232" t="s">
        <v>69</v>
      </c>
      <c r="DK232" s="7">
        <f>MEDIAN(CJ208,CS208,DK143,DK156,DK169,DK182)</f>
        <v>11164.25</v>
      </c>
      <c r="DL232" s="1">
        <f t="shared" si="265"/>
        <v>68224.416666666657</v>
      </c>
      <c r="DM232" s="1">
        <f t="shared" si="266"/>
        <v>55.75</v>
      </c>
      <c r="ET232" t="s">
        <v>69</v>
      </c>
      <c r="EU232" s="7">
        <f>MEDIAN(DT208,EC208,EU143,EU156,EU169,EU182)</f>
        <v>11458.369047619046</v>
      </c>
      <c r="EV232" s="1">
        <f t="shared" si="267"/>
        <v>68981.181818181823</v>
      </c>
      <c r="EW232" s="1">
        <f t="shared" si="268"/>
        <v>73.8</v>
      </c>
      <c r="FL232" s="145"/>
      <c r="FM232" s="146" t="s">
        <v>6</v>
      </c>
      <c r="FN232" s="146" t="s">
        <v>7</v>
      </c>
      <c r="FO232" s="147" t="s">
        <v>2</v>
      </c>
      <c r="GM232" t="s">
        <v>69</v>
      </c>
      <c r="GN232" s="7">
        <f>MEDIAN(FM208,FV208,GN143,GN156,GN169,GN182)</f>
        <v>10880.583333333332</v>
      </c>
      <c r="GO232" s="1">
        <f t="shared" si="269"/>
        <v>69654.5</v>
      </c>
      <c r="GP232" s="1">
        <f t="shared" si="270"/>
        <v>55.75</v>
      </c>
      <c r="HW232" t="s">
        <v>69</v>
      </c>
      <c r="HX232" s="7">
        <f>MEDIAN(GW208,HF208,HX143,HX156,HX169,HX182)</f>
        <v>11104.194444444443</v>
      </c>
      <c r="HY232" s="1">
        <f t="shared" si="271"/>
        <v>68981.181818181823</v>
      </c>
      <c r="HZ232" s="1">
        <f t="shared" si="272"/>
        <v>73.8</v>
      </c>
    </row>
    <row r="233" spans="6:252" ht="15.75" thickBot="1" x14ac:dyDescent="0.3">
      <c r="F233" s="157" t="s">
        <v>8</v>
      </c>
      <c r="G233" s="158">
        <v>11414.833333333334</v>
      </c>
      <c r="H233" s="159">
        <v>69182.5</v>
      </c>
      <c r="I233" s="160">
        <v>943.58333333333337</v>
      </c>
      <c r="CI233" s="157" t="s">
        <v>8</v>
      </c>
      <c r="CJ233" s="158">
        <v>11414.833333333334</v>
      </c>
      <c r="CK233" s="159">
        <v>69182.5</v>
      </c>
      <c r="CL233" s="160">
        <v>943.58333333333337</v>
      </c>
      <c r="FL233" s="157" t="s">
        <v>8</v>
      </c>
      <c r="FM233" s="158">
        <v>11414.833333333334</v>
      </c>
      <c r="FN233" s="159">
        <v>69182.5</v>
      </c>
      <c r="FO233" s="160">
        <v>943.58333333333337</v>
      </c>
    </row>
    <row r="235" spans="6:252" x14ac:dyDescent="0.25">
      <c r="CA235" s="7">
        <f>CA237-CA240</f>
        <v>2424.7729276895934</v>
      </c>
      <c r="CB235" s="1">
        <f t="shared" ref="CB235:CC235" si="273">CB237-CB240</f>
        <v>16044.872426647409</v>
      </c>
      <c r="CC235" s="1">
        <f t="shared" si="273"/>
        <v>1132.004797979798</v>
      </c>
      <c r="FD235" s="7">
        <f>FD237-FD240</f>
        <v>574.27910052910192</v>
      </c>
      <c r="FE235" s="1">
        <f t="shared" ref="FE235:FF235" si="274">FE237-FE240</f>
        <v>7751.9028499278647</v>
      </c>
      <c r="FF235" s="1">
        <f t="shared" si="274"/>
        <v>1450.497522847523</v>
      </c>
      <c r="IG235" s="7">
        <f>IG237-IG240</f>
        <v>2665.4845679012342</v>
      </c>
      <c r="IH235" s="1">
        <f t="shared" ref="IH235:II235" si="275">IH237-IH240</f>
        <v>17823.527188552172</v>
      </c>
      <c r="II235" s="1">
        <f t="shared" si="275"/>
        <v>1197.8288720538719</v>
      </c>
      <c r="IP235" s="7"/>
      <c r="IQ235" s="1"/>
      <c r="IR235" s="1"/>
    </row>
    <row r="236" spans="6:252" x14ac:dyDescent="0.25">
      <c r="BZ236" t="s">
        <v>73</v>
      </c>
      <c r="CA236" s="7">
        <f t="shared" ref="CA236:CA240" si="276">AVERAGE(AH212,BR212,AH220,BR220,AH228,BR228)</f>
        <v>2402.4303350970017</v>
      </c>
      <c r="CB236" s="1">
        <f t="shared" ref="CB236:CB240" si="277">AVERAGE(AI212,BS212,AI220,BS220,AI228,BS228)</f>
        <v>15674.06614959115</v>
      </c>
      <c r="CC236" s="1">
        <f t="shared" ref="CC236:CC240" si="278">AVERAGE(AJ212,BT212,AJ220,BT220,AJ228,BT228)</f>
        <v>1070.3325757575758</v>
      </c>
      <c r="FC236" t="s">
        <v>73</v>
      </c>
      <c r="FD236" s="7">
        <f t="shared" ref="FD236:FD240" si="279">AVERAGE(DK212,EU212,DK220,EU220,DK228,EU228)</f>
        <v>510.44179894179985</v>
      </c>
      <c r="FE236" s="1">
        <f t="shared" ref="FE236:FE240" si="280">AVERAGE(DL212,EV212,DL220,EV220,DL228,EV228)</f>
        <v>7941.6303030303052</v>
      </c>
      <c r="FF236" s="1">
        <f t="shared" ref="FF236:FF240" si="281">AVERAGE(DM212,EW212,DM220,EW220,DM228,EW228)</f>
        <v>1372.8907768157767</v>
      </c>
      <c r="IF236" t="s">
        <v>73</v>
      </c>
      <c r="IG236" s="7">
        <f t="shared" ref="IG236:IG240" si="282">AVERAGE(GN212,HX212,GN220,HX220,GN228,HX228)</f>
        <v>2615.7067901234568</v>
      </c>
      <c r="IH236" s="1">
        <f t="shared" ref="IH236:IH240" si="283">AVERAGE(GO212,HY212,GO220,HY220,GO228,HY228)</f>
        <v>17389.959006734007</v>
      </c>
      <c r="II236" s="1">
        <f t="shared" ref="II236:II240" si="284">AVERAGE(GP212,HZ212,GP220,HZ220,GP228,HZ228)</f>
        <v>1192.0177609427608</v>
      </c>
      <c r="IP236" s="7"/>
      <c r="IQ236" s="1"/>
      <c r="IR236" s="1"/>
    </row>
    <row r="237" spans="6:252" x14ac:dyDescent="0.25">
      <c r="BZ237" t="s">
        <v>74</v>
      </c>
      <c r="CA237" s="7">
        <f t="shared" si="276"/>
        <v>11585.782848324516</v>
      </c>
      <c r="CB237" s="1">
        <f t="shared" si="277"/>
        <v>71071.613227513211</v>
      </c>
      <c r="CC237" s="1">
        <f t="shared" si="278"/>
        <v>1238.535088985089</v>
      </c>
      <c r="FC237" t="s">
        <v>74</v>
      </c>
      <c r="FD237" s="7">
        <f t="shared" si="279"/>
        <v>11820.138227513229</v>
      </c>
      <c r="FE237" s="1">
        <f t="shared" si="280"/>
        <v>75853.044444444458</v>
      </c>
      <c r="FF237" s="1">
        <f t="shared" si="281"/>
        <v>1545.0185545935547</v>
      </c>
      <c r="IF237" t="s">
        <v>74</v>
      </c>
      <c r="IG237" s="7">
        <f t="shared" si="282"/>
        <v>11514.100308641975</v>
      </c>
      <c r="IH237" s="1">
        <f t="shared" si="283"/>
        <v>73840.711111111101</v>
      </c>
      <c r="II237" s="1">
        <f t="shared" si="284"/>
        <v>1303.1223905723905</v>
      </c>
      <c r="IP237" s="7"/>
      <c r="IQ237" s="1"/>
      <c r="IR237" s="1"/>
    </row>
    <row r="238" spans="6:252" x14ac:dyDescent="0.25">
      <c r="BZ238" t="s">
        <v>72</v>
      </c>
      <c r="CA238" s="7">
        <f t="shared" si="276"/>
        <v>11219.344356261021</v>
      </c>
      <c r="CB238" s="1">
        <f t="shared" si="277"/>
        <v>68031.102898027879</v>
      </c>
      <c r="CC238" s="1">
        <f t="shared" si="278"/>
        <v>519.62648208273197</v>
      </c>
      <c r="FC238" t="s">
        <v>72</v>
      </c>
      <c r="FD238" s="7">
        <f t="shared" si="279"/>
        <v>11492.128306878307</v>
      </c>
      <c r="FE238" s="1">
        <f t="shared" si="280"/>
        <v>70866.004022366527</v>
      </c>
      <c r="FF238" s="1">
        <f t="shared" si="281"/>
        <v>591.70965007215</v>
      </c>
      <c r="IF238" t="s">
        <v>72</v>
      </c>
      <c r="IG238" s="7">
        <f t="shared" si="282"/>
        <v>11028.179012345679</v>
      </c>
      <c r="IH238" s="1">
        <f t="shared" si="283"/>
        <v>69639.631502525255</v>
      </c>
      <c r="II238" s="1">
        <f t="shared" si="284"/>
        <v>431.55174663299658</v>
      </c>
      <c r="IP238" s="7"/>
      <c r="IQ238" s="1"/>
      <c r="IR238" s="1"/>
    </row>
    <row r="239" spans="6:252" ht="15.75" thickBot="1" x14ac:dyDescent="0.3">
      <c r="BR239" s="7"/>
      <c r="BS239" s="1"/>
      <c r="BT239" s="1"/>
      <c r="BZ239" t="s">
        <v>78</v>
      </c>
      <c r="CA239" s="7">
        <f t="shared" si="276"/>
        <v>10963.539021164021</v>
      </c>
      <c r="CB239" s="1">
        <f t="shared" si="277"/>
        <v>66197.063182419413</v>
      </c>
      <c r="CC239" s="1">
        <f t="shared" si="278"/>
        <v>565.97022607022598</v>
      </c>
      <c r="EU239" s="7"/>
      <c r="EV239" s="1"/>
      <c r="EW239" s="1"/>
      <c r="FC239" t="s">
        <v>78</v>
      </c>
      <c r="FD239" s="7">
        <f t="shared" si="279"/>
        <v>11529.285714285712</v>
      </c>
      <c r="FE239" s="1">
        <f t="shared" si="280"/>
        <v>71014.055907287155</v>
      </c>
      <c r="FF239" s="1">
        <f t="shared" si="281"/>
        <v>626.00263347763337</v>
      </c>
      <c r="HX239" s="7"/>
      <c r="HY239" s="1"/>
      <c r="HZ239" s="1"/>
      <c r="IF239" t="s">
        <v>78</v>
      </c>
      <c r="IG239" s="7">
        <f t="shared" si="282"/>
        <v>10759.699074074073</v>
      </c>
      <c r="IH239" s="1">
        <f t="shared" si="283"/>
        <v>67915.078724747465</v>
      </c>
      <c r="II239" s="1">
        <f t="shared" si="284"/>
        <v>519.61390993265979</v>
      </c>
      <c r="IP239" s="7"/>
      <c r="IQ239" s="1"/>
      <c r="IR239" s="1"/>
    </row>
    <row r="240" spans="6:252" x14ac:dyDescent="0.25">
      <c r="F240" s="134" t="s">
        <v>3</v>
      </c>
      <c r="G240" s="305" t="s">
        <v>5</v>
      </c>
      <c r="H240" s="136"/>
      <c r="I240" s="137"/>
      <c r="BZ240" t="s">
        <v>75</v>
      </c>
      <c r="CA240" s="7">
        <f t="shared" si="276"/>
        <v>9161.0099206349223</v>
      </c>
      <c r="CB240" s="1">
        <f t="shared" si="277"/>
        <v>55026.740800865802</v>
      </c>
      <c r="CC240" s="1">
        <f t="shared" si="278"/>
        <v>106.53029100529101</v>
      </c>
      <c r="CI240" s="134" t="s">
        <v>3</v>
      </c>
      <c r="CJ240" s="305" t="s">
        <v>5</v>
      </c>
      <c r="CK240" s="136"/>
      <c r="CL240" s="137"/>
      <c r="FC240" t="s">
        <v>75</v>
      </c>
      <c r="FD240" s="7">
        <f t="shared" si="279"/>
        <v>11245.859126984127</v>
      </c>
      <c r="FE240" s="1">
        <f t="shared" si="280"/>
        <v>68101.141594516594</v>
      </c>
      <c r="FF240" s="1">
        <f t="shared" si="281"/>
        <v>94.521031746031738</v>
      </c>
      <c r="FL240" s="134" t="s">
        <v>3</v>
      </c>
      <c r="FM240" s="305" t="s">
        <v>5</v>
      </c>
      <c r="FN240" s="136"/>
      <c r="FO240" s="137"/>
      <c r="IF240" t="s">
        <v>75</v>
      </c>
      <c r="IG240" s="7">
        <f t="shared" si="282"/>
        <v>8848.6157407407409</v>
      </c>
      <c r="IH240" s="1">
        <f t="shared" si="283"/>
        <v>56017.183922558928</v>
      </c>
      <c r="II240" s="1">
        <f t="shared" si="284"/>
        <v>105.29351851851851</v>
      </c>
      <c r="IP240" s="7"/>
      <c r="IQ240" s="1"/>
      <c r="IR240" s="1"/>
    </row>
    <row r="241" spans="6:252" x14ac:dyDescent="0.25">
      <c r="F241" s="138" t="s">
        <v>9</v>
      </c>
      <c r="G241" s="306" t="s">
        <v>5</v>
      </c>
      <c r="H241" s="140"/>
      <c r="I241" s="141"/>
      <c r="CI241" s="138" t="s">
        <v>9</v>
      </c>
      <c r="CJ241" s="306" t="s">
        <v>5</v>
      </c>
      <c r="CK241" s="140"/>
      <c r="CL241" s="141"/>
      <c r="FL241" s="138" t="s">
        <v>9</v>
      </c>
      <c r="FM241" s="306" t="s">
        <v>5</v>
      </c>
      <c r="FN241" s="140"/>
      <c r="FO241" s="141"/>
    </row>
    <row r="242" spans="6:252" x14ac:dyDescent="0.25">
      <c r="F242" s="138" t="s">
        <v>0</v>
      </c>
      <c r="G242" s="306" t="s">
        <v>5</v>
      </c>
      <c r="H242" s="140"/>
      <c r="I242" s="141"/>
      <c r="CI242" s="138" t="s">
        <v>0</v>
      </c>
      <c r="CJ242" s="306" t="s">
        <v>5</v>
      </c>
      <c r="CK242" s="140"/>
      <c r="CL242" s="141"/>
      <c r="FL242" s="138" t="s">
        <v>0</v>
      </c>
      <c r="FM242" s="306" t="s">
        <v>5</v>
      </c>
      <c r="FN242" s="140"/>
      <c r="FO242" s="141"/>
    </row>
    <row r="243" spans="6:252" x14ac:dyDescent="0.25">
      <c r="F243" s="142" t="s">
        <v>1</v>
      </c>
      <c r="G243" s="306" t="s">
        <v>5</v>
      </c>
      <c r="H243" s="140"/>
      <c r="I243" s="141"/>
      <c r="CA243" s="7">
        <f>CA245-CA248</f>
        <v>552.57076719576798</v>
      </c>
      <c r="CB243" s="1">
        <f t="shared" ref="CB243:CC243" si="285">CB245-CB248</f>
        <v>4955.8059523809497</v>
      </c>
      <c r="CC243" s="1">
        <f t="shared" si="285"/>
        <v>1235.1227272727272</v>
      </c>
      <c r="CI243" s="142" t="s">
        <v>1</v>
      </c>
      <c r="CJ243" s="306" t="s">
        <v>5</v>
      </c>
      <c r="CK243" s="140"/>
      <c r="CL243" s="141"/>
      <c r="FD243" s="7">
        <f>FD245-FD248</f>
        <v>390.75396825397183</v>
      </c>
      <c r="FE243" s="1">
        <f t="shared" ref="FE243:FF243" si="286">FE245-FE248</f>
        <v>6151.6250000000146</v>
      </c>
      <c r="FF243" s="1">
        <f t="shared" si="286"/>
        <v>1253.0036796536797</v>
      </c>
      <c r="FL243" s="142" t="s">
        <v>1</v>
      </c>
      <c r="FM243" s="306" t="s">
        <v>5</v>
      </c>
      <c r="FN243" s="140"/>
      <c r="FO243" s="141"/>
      <c r="IG243" s="7">
        <f>IG245-IG248</f>
        <v>969.91203703703832</v>
      </c>
      <c r="IH243" s="1">
        <f t="shared" ref="IH243:II243" si="287">IH245-IH248</f>
        <v>5741.9590909090912</v>
      </c>
      <c r="II243" s="1">
        <f t="shared" si="287"/>
        <v>1235.1227272727272</v>
      </c>
      <c r="IP243" s="7"/>
      <c r="IQ243" s="1"/>
      <c r="IR243" s="1"/>
    </row>
    <row r="244" spans="6:252" x14ac:dyDescent="0.25">
      <c r="F244" s="144"/>
      <c r="G244" s="140"/>
      <c r="H244" s="140"/>
      <c r="I244" s="141"/>
      <c r="BZ244" t="s">
        <v>76</v>
      </c>
      <c r="CA244" s="7">
        <f t="shared" ref="CA244:CA248" si="288">MEDIAN(AH212,BR212,AH220,BR220,AH228,BR228)</f>
        <v>482.56878306878235</v>
      </c>
      <c r="CB244" s="1">
        <f t="shared" ref="CB244:CB248" si="289">MEDIAN(AI212,BS212,AI220,BS220,AI228,BS228)</f>
        <v>4713.2936868686884</v>
      </c>
      <c r="CC244" s="1">
        <f t="shared" ref="CC244:CC248" si="290">MEDIAN(AJ212,BT212,AJ220,BT220,AJ228,BT228)</f>
        <v>1222.6643939393939</v>
      </c>
      <c r="CI244" s="144"/>
      <c r="CJ244" s="140"/>
      <c r="CK244" s="140"/>
      <c r="CL244" s="141"/>
      <c r="FC244" t="s">
        <v>76</v>
      </c>
      <c r="FD244" s="7">
        <f t="shared" ref="FD244:FD248" si="291">MEDIAN(DK212,EU212,DK220,EU220,DK228,EU228)</f>
        <v>315.35714285714403</v>
      </c>
      <c r="FE244" s="1">
        <f t="shared" ref="FE244:FE248" si="292">MEDIAN(DL212,EV212,DL220,EV220,DL228,EV228)</f>
        <v>5763.2792207792209</v>
      </c>
      <c r="FF244" s="1">
        <f t="shared" ref="FF244:FF248" si="293">MEDIAN(DM212,EW212,DM220,EW220,DM228,EW228)</f>
        <v>1222.6643939393939</v>
      </c>
      <c r="FL244" s="144"/>
      <c r="FM244" s="140"/>
      <c r="FN244" s="140"/>
      <c r="FO244" s="141"/>
      <c r="IF244" t="s">
        <v>76</v>
      </c>
      <c r="IG244" s="7">
        <f t="shared" ref="IG244:IG248" si="294">MEDIAN(GN212,HX212,GN220,HX220,GN228,HX228)</f>
        <v>791.45370370370438</v>
      </c>
      <c r="IH244" s="1">
        <f t="shared" ref="IH244:IH248" si="295">MEDIAN(GO212,HY212,GO220,HY220,GO228,HY228)</f>
        <v>4713.2936868686884</v>
      </c>
      <c r="II244" s="1">
        <f t="shared" ref="II244:II248" si="296">MEDIAN(GP212,HZ212,GP220,HZ220,GP228,HZ228)</f>
        <v>1222.6643939393939</v>
      </c>
      <c r="IP244" s="7"/>
      <c r="IQ244" s="1"/>
      <c r="IR244" s="1"/>
    </row>
    <row r="245" spans="6:252" x14ac:dyDescent="0.25">
      <c r="F245" s="145"/>
      <c r="G245" s="146" t="s">
        <v>6</v>
      </c>
      <c r="H245" s="146" t="s">
        <v>7</v>
      </c>
      <c r="I245" s="147" t="s">
        <v>2</v>
      </c>
      <c r="BZ245" t="s">
        <v>68</v>
      </c>
      <c r="CA245" s="7">
        <f t="shared" si="288"/>
        <v>11834.017195767196</v>
      </c>
      <c r="CB245" s="1">
        <f t="shared" si="289"/>
        <v>72602.8</v>
      </c>
      <c r="CC245" s="1">
        <f t="shared" si="290"/>
        <v>1294.9227272727271</v>
      </c>
      <c r="CI245" s="145"/>
      <c r="CJ245" s="146" t="s">
        <v>6</v>
      </c>
      <c r="CK245" s="146" t="s">
        <v>7</v>
      </c>
      <c r="CL245" s="147" t="s">
        <v>2</v>
      </c>
      <c r="FC245" t="s">
        <v>68</v>
      </c>
      <c r="FD245" s="7">
        <f t="shared" si="291"/>
        <v>11740.587301587304</v>
      </c>
      <c r="FE245" s="1">
        <f t="shared" si="292"/>
        <v>74394.333333333343</v>
      </c>
      <c r="FF245" s="1">
        <f t="shared" si="293"/>
        <v>1312.8036796536796</v>
      </c>
      <c r="FL245" s="145"/>
      <c r="FM245" s="146" t="s">
        <v>6</v>
      </c>
      <c r="FN245" s="146" t="s">
        <v>7</v>
      </c>
      <c r="FO245" s="147" t="s">
        <v>2</v>
      </c>
      <c r="IF245" t="s">
        <v>68</v>
      </c>
      <c r="IG245" s="7">
        <f t="shared" si="294"/>
        <v>11757.453703703704</v>
      </c>
      <c r="IH245" s="1">
        <f t="shared" si="295"/>
        <v>74363.05</v>
      </c>
      <c r="II245" s="1">
        <f t="shared" si="296"/>
        <v>1294.9227272727271</v>
      </c>
      <c r="IP245" s="7"/>
      <c r="IQ245" s="1"/>
      <c r="IR245" s="1"/>
    </row>
    <row r="246" spans="6:252" ht="15.75" thickBot="1" x14ac:dyDescent="0.3">
      <c r="F246" s="167" t="s">
        <v>8</v>
      </c>
      <c r="G246" s="304" t="s">
        <v>84</v>
      </c>
      <c r="H246" s="307" t="s">
        <v>85</v>
      </c>
      <c r="I246" s="308" t="s">
        <v>86</v>
      </c>
      <c r="BZ246" t="s">
        <v>77</v>
      </c>
      <c r="CA246" s="7">
        <f t="shared" si="288"/>
        <v>11505.765873015873</v>
      </c>
      <c r="CB246" s="1">
        <f t="shared" si="289"/>
        <v>69865.142613636359</v>
      </c>
      <c r="CC246" s="1">
        <f t="shared" si="290"/>
        <v>555.43650793650795</v>
      </c>
      <c r="CI246" s="167" t="s">
        <v>8</v>
      </c>
      <c r="CJ246" s="304" t="s">
        <v>84</v>
      </c>
      <c r="CK246" s="307" t="s">
        <v>85</v>
      </c>
      <c r="CL246" s="308" t="s">
        <v>86</v>
      </c>
      <c r="FC246" t="s">
        <v>77</v>
      </c>
      <c r="FD246" s="7">
        <f t="shared" si="291"/>
        <v>11513.361111111109</v>
      </c>
      <c r="FE246" s="1">
        <f t="shared" si="292"/>
        <v>71064.932792207779</v>
      </c>
      <c r="FF246" s="1">
        <f t="shared" si="293"/>
        <v>603.22916666666663</v>
      </c>
      <c r="FL246" s="167" t="s">
        <v>8</v>
      </c>
      <c r="FM246" s="304" t="s">
        <v>84</v>
      </c>
      <c r="FN246" s="307" t="s">
        <v>85</v>
      </c>
      <c r="FO246" s="308" t="s">
        <v>86</v>
      </c>
      <c r="IF246" t="s">
        <v>77</v>
      </c>
      <c r="IG246" s="7">
        <f t="shared" si="294"/>
        <v>11310.277777777777</v>
      </c>
      <c r="IH246" s="1">
        <f t="shared" si="295"/>
        <v>71364.18428030303</v>
      </c>
      <c r="II246" s="1">
        <f t="shared" si="296"/>
        <v>550.79861111111109</v>
      </c>
      <c r="IP246" s="7"/>
      <c r="IQ246" s="1"/>
      <c r="IR246" s="1"/>
    </row>
    <row r="247" spans="6:252" x14ac:dyDescent="0.25">
      <c r="BZ247" t="s">
        <v>67</v>
      </c>
      <c r="CA247" s="7">
        <f t="shared" si="288"/>
        <v>11560.875</v>
      </c>
      <c r="CB247" s="1">
        <f t="shared" si="289"/>
        <v>69865.142613636359</v>
      </c>
      <c r="CC247" s="1">
        <f t="shared" si="290"/>
        <v>555.43650793650795</v>
      </c>
      <c r="FC247" t="s">
        <v>67</v>
      </c>
      <c r="FD247" s="7">
        <f t="shared" si="291"/>
        <v>11529.285714285714</v>
      </c>
      <c r="FE247" s="1">
        <f t="shared" si="292"/>
        <v>71064.932792207779</v>
      </c>
      <c r="FF247" s="1">
        <f t="shared" si="293"/>
        <v>603.60714285714278</v>
      </c>
      <c r="IF247" t="s">
        <v>67</v>
      </c>
      <c r="IG247" s="7">
        <f t="shared" si="294"/>
        <v>11334.791666666666</v>
      </c>
      <c r="IH247" s="1">
        <f t="shared" si="295"/>
        <v>71364.18428030303</v>
      </c>
      <c r="II247" s="1">
        <f t="shared" si="296"/>
        <v>550.79861111111109</v>
      </c>
      <c r="IP247" s="7"/>
      <c r="IQ247" s="1"/>
      <c r="IR247" s="1"/>
    </row>
    <row r="248" spans="6:252" x14ac:dyDescent="0.25">
      <c r="BZ248" t="s">
        <v>69</v>
      </c>
      <c r="CA248" s="7">
        <f t="shared" si="288"/>
        <v>11281.446428571428</v>
      </c>
      <c r="CB248" s="1">
        <f t="shared" si="289"/>
        <v>67646.994047619053</v>
      </c>
      <c r="CC248" s="1">
        <f t="shared" si="290"/>
        <v>59.8</v>
      </c>
      <c r="FC248" t="s">
        <v>69</v>
      </c>
      <c r="FD248" s="7">
        <f t="shared" si="291"/>
        <v>11349.833333333332</v>
      </c>
      <c r="FE248" s="1">
        <f t="shared" si="292"/>
        <v>68242.708333333328</v>
      </c>
      <c r="FF248" s="1">
        <f t="shared" si="293"/>
        <v>59.8</v>
      </c>
      <c r="IF248" t="s">
        <v>69</v>
      </c>
      <c r="IG248" s="7">
        <f t="shared" si="294"/>
        <v>10787.541666666666</v>
      </c>
      <c r="IH248" s="1">
        <f t="shared" si="295"/>
        <v>68621.090909090912</v>
      </c>
      <c r="II248" s="1">
        <f t="shared" si="296"/>
        <v>59.8</v>
      </c>
      <c r="IP248" s="7"/>
      <c r="IQ248" s="1"/>
      <c r="IR248" s="1"/>
    </row>
    <row r="251" spans="6:252" x14ac:dyDescent="0.25">
      <c r="CA251" s="7">
        <f>CA253-CA256</f>
        <v>1488.6718474426798</v>
      </c>
      <c r="CB251" s="1">
        <f t="shared" ref="CB251:CC251" si="297">CB253-CB256</f>
        <v>10500.339189514169</v>
      </c>
      <c r="CC251" s="1">
        <f t="shared" si="297"/>
        <v>1183.5637626262626</v>
      </c>
      <c r="FD251" s="7">
        <f>FD253-FD256</f>
        <v>482.51653439153779</v>
      </c>
      <c r="FE251" s="1">
        <f t="shared" ref="FE251:FF251" si="298">FE253-FE256</f>
        <v>6951.7639249639324</v>
      </c>
      <c r="FF251" s="1">
        <f t="shared" si="298"/>
        <v>1351.7506012506014</v>
      </c>
      <c r="IG251" s="7">
        <f>IG253-IG256</f>
        <v>1817.6983024691363</v>
      </c>
      <c r="IH251" s="1">
        <f t="shared" ref="IH251:II251" si="299">IH253-IH256</f>
        <v>11782.743139730621</v>
      </c>
      <c r="II251" s="1">
        <f t="shared" si="299"/>
        <v>1216.4757996632995</v>
      </c>
      <c r="IP251" s="7">
        <f>IP253-IP256</f>
        <v>1042.0042949334638</v>
      </c>
      <c r="IQ251" s="1">
        <f t="shared" ref="IQ251:IR251" si="300">IQ253-IQ256</f>
        <v>8859.0382756132749</v>
      </c>
      <c r="IR251" s="1">
        <f t="shared" si="300"/>
        <v>1272.9440897065895</v>
      </c>
    </row>
    <row r="252" spans="6:252" x14ac:dyDescent="0.25">
      <c r="BZ252" s="92" t="s">
        <v>83</v>
      </c>
      <c r="CA252" s="42">
        <f t="shared" ref="CA252:CC252" si="301">(AVERAGE(CA244,CA236)+MEDIAN(CA244,CA236))/2</f>
        <v>1442.4995590828921</v>
      </c>
      <c r="CB252" s="93">
        <f t="shared" si="301"/>
        <v>10193.679918229918</v>
      </c>
      <c r="CC252" s="93">
        <f t="shared" si="301"/>
        <v>1146.4984848484848</v>
      </c>
      <c r="FC252" s="92" t="s">
        <v>83</v>
      </c>
      <c r="FD252" s="42">
        <f t="shared" ref="FD252:FF252" si="302">(AVERAGE(FD244,FD236)+MEDIAN(FD244,FD236))/2</f>
        <v>412.89947089947191</v>
      </c>
      <c r="FE252" s="93">
        <f t="shared" si="302"/>
        <v>6852.4547619047626</v>
      </c>
      <c r="FF252" s="93">
        <f t="shared" si="302"/>
        <v>1297.7775853775852</v>
      </c>
      <c r="IF252" s="92" t="s">
        <v>83</v>
      </c>
      <c r="IG252" s="42">
        <f t="shared" ref="IG252:II252" si="303">(AVERAGE(IG244,IG236)+MEDIAN(IG244,IG236))/2</f>
        <v>1703.5802469135806</v>
      </c>
      <c r="IH252" s="93">
        <f t="shared" si="303"/>
        <v>11051.626346801348</v>
      </c>
      <c r="II252" s="93">
        <f t="shared" si="303"/>
        <v>1207.3410774410772</v>
      </c>
      <c r="IO252" s="92"/>
      <c r="IP252" s="7">
        <f>MEDIAN(CA122,CA252,FD122,FD252,IG122,IG252)</f>
        <v>880.53342452300808</v>
      </c>
      <c r="IQ252" s="7">
        <f t="shared" ref="IQ252:IR256" si="304">MEDIAN(CB122,CB252,FE122,FE252,IH122,IH252)</f>
        <v>8523.0673400673404</v>
      </c>
      <c r="IR252" s="7">
        <f t="shared" si="304"/>
        <v>1252.5593314093312</v>
      </c>
    </row>
    <row r="253" spans="6:252" x14ac:dyDescent="0.25">
      <c r="BZ253" s="92" t="s">
        <v>82</v>
      </c>
      <c r="CA253" s="42">
        <f t="shared" ref="CA253:CC253" si="305">(AVERAGE(CA245,CA237)+MEDIAN(CA245,CA237))/2</f>
        <v>11709.900022045855</v>
      </c>
      <c r="CB253" s="93">
        <f t="shared" si="305"/>
        <v>71837.2066137566</v>
      </c>
      <c r="CC253" s="93">
        <f t="shared" si="305"/>
        <v>1266.7289081289082</v>
      </c>
      <c r="FC253" s="92" t="s">
        <v>82</v>
      </c>
      <c r="FD253" s="42">
        <f t="shared" ref="FD253:FF253" si="306">(AVERAGE(FD245,FD237)+MEDIAN(FD245,FD237))/2</f>
        <v>11780.362764550267</v>
      </c>
      <c r="FE253" s="93">
        <f t="shared" si="306"/>
        <v>75123.688888888893</v>
      </c>
      <c r="FF253" s="93">
        <f t="shared" si="306"/>
        <v>1428.9111171236173</v>
      </c>
      <c r="IF253" s="92" t="s">
        <v>82</v>
      </c>
      <c r="IG253" s="42">
        <f t="shared" ref="IG253:II253" si="307">(AVERAGE(IG245,IG237)+MEDIAN(IG245,IG237))/2</f>
        <v>11635.777006172841</v>
      </c>
      <c r="IH253" s="93">
        <f t="shared" si="307"/>
        <v>74101.880555555545</v>
      </c>
      <c r="II253" s="93">
        <f t="shared" si="307"/>
        <v>1299.0225589225588</v>
      </c>
      <c r="IO253" s="92"/>
      <c r="IP253" s="7">
        <f t="shared" ref="IP253:IP256" si="308">MEDIAN(CA123,CA253,FD123,FD253,IG123,IG253)</f>
        <v>11714.720486612154</v>
      </c>
      <c r="IQ253" s="7">
        <f t="shared" si="304"/>
        <v>74092.794212962966</v>
      </c>
      <c r="IR253" s="7">
        <f t="shared" si="304"/>
        <v>1352.7977272727271</v>
      </c>
    </row>
    <row r="254" spans="6:252" x14ac:dyDescent="0.25">
      <c r="BZ254" s="92" t="s">
        <v>81</v>
      </c>
      <c r="CA254" s="42">
        <f t="shared" ref="CA254:CC254" si="309">(AVERAGE(CA246,CA238)+MEDIAN(CA246,CA238))/2</f>
        <v>11362.555114638446</v>
      </c>
      <c r="CB254" s="93">
        <f t="shared" si="309"/>
        <v>68948.122755832126</v>
      </c>
      <c r="CC254" s="93">
        <f t="shared" si="309"/>
        <v>537.5314950096199</v>
      </c>
      <c r="FC254" s="92" t="s">
        <v>81</v>
      </c>
      <c r="FD254" s="42">
        <f t="shared" ref="FD254:FF254" si="310">(AVERAGE(FD246,FD238)+MEDIAN(FD246,FD238))/2</f>
        <v>11502.744708994709</v>
      </c>
      <c r="FE254" s="93">
        <f t="shared" si="310"/>
        <v>70965.468407287146</v>
      </c>
      <c r="FF254" s="93">
        <f t="shared" si="310"/>
        <v>597.46940836940826</v>
      </c>
      <c r="IF254" s="92" t="s">
        <v>81</v>
      </c>
      <c r="IG254" s="42">
        <f t="shared" ref="IG254:II254" si="311">(AVERAGE(IG246,IG238)+MEDIAN(IG246,IG238))/2</f>
        <v>11169.228395061727</v>
      </c>
      <c r="IH254" s="93">
        <f t="shared" si="311"/>
        <v>70501.907891414143</v>
      </c>
      <c r="II254" s="93">
        <f t="shared" si="311"/>
        <v>491.17517887205383</v>
      </c>
      <c r="IO254" s="92"/>
      <c r="IP254" s="7">
        <f t="shared" si="308"/>
        <v>11392.640225669391</v>
      </c>
      <c r="IQ254" s="7">
        <f t="shared" si="304"/>
        <v>70513.51459235209</v>
      </c>
      <c r="IR254" s="7">
        <f t="shared" si="304"/>
        <v>609.82886453823949</v>
      </c>
    </row>
    <row r="255" spans="6:252" x14ac:dyDescent="0.25">
      <c r="BZ255" s="92" t="s">
        <v>79</v>
      </c>
      <c r="CA255" s="42">
        <f t="shared" ref="CA255:CC255" si="312">(AVERAGE(CA247,CA239)+MEDIAN(CA247,CA239))/2</f>
        <v>11262.207010582009</v>
      </c>
      <c r="CB255" s="93">
        <f t="shared" si="312"/>
        <v>68031.102898027893</v>
      </c>
      <c r="CC255" s="93">
        <f t="shared" si="312"/>
        <v>560.70336700336702</v>
      </c>
      <c r="FC255" s="92" t="s">
        <v>79</v>
      </c>
      <c r="FD255" s="42">
        <f t="shared" ref="FD255:FF255" si="313">(AVERAGE(FD247,FD239)+MEDIAN(FD247,FD239))/2</f>
        <v>11529.285714285714</v>
      </c>
      <c r="FE255" s="93">
        <f t="shared" si="313"/>
        <v>71039.49434974746</v>
      </c>
      <c r="FF255" s="93">
        <f t="shared" si="313"/>
        <v>614.80488816738807</v>
      </c>
      <c r="IF255" s="92" t="s">
        <v>79</v>
      </c>
      <c r="IG255" s="42">
        <f t="shared" ref="IG255:II255" si="314">(AVERAGE(IG247,IG239)+MEDIAN(IG247,IG239))/2</f>
        <v>11047.245370370369</v>
      </c>
      <c r="IH255" s="93">
        <f t="shared" si="314"/>
        <v>69639.631502525241</v>
      </c>
      <c r="II255" s="93">
        <f t="shared" si="314"/>
        <v>535.2062605218855</v>
      </c>
      <c r="IO255" s="92"/>
      <c r="IP255" s="7">
        <f t="shared" si="308"/>
        <v>11344.814868927369</v>
      </c>
      <c r="IQ255" s="7">
        <f t="shared" si="304"/>
        <v>70090.235975829724</v>
      </c>
      <c r="IR255" s="7">
        <f t="shared" si="304"/>
        <v>656.41491251803745</v>
      </c>
    </row>
    <row r="256" spans="6:252" x14ac:dyDescent="0.25">
      <c r="BZ256" s="92" t="s">
        <v>80</v>
      </c>
      <c r="CA256" s="42">
        <f t="shared" ref="CA256:CC256" si="315">(AVERAGE(CA248,CA240)+MEDIAN(CA248,CA240))/2</f>
        <v>10221.228174603175</v>
      </c>
      <c r="CB256" s="93">
        <f t="shared" si="315"/>
        <v>61336.867424242431</v>
      </c>
      <c r="CC256" s="93">
        <f t="shared" si="315"/>
        <v>83.165145502645501</v>
      </c>
      <c r="FC256" s="92" t="s">
        <v>80</v>
      </c>
      <c r="FD256" s="42">
        <f t="shared" ref="FD256:FF256" si="316">(AVERAGE(FD248,FD240)+MEDIAN(FD248,FD240))/2</f>
        <v>11297.84623015873</v>
      </c>
      <c r="FE256" s="93">
        <f t="shared" si="316"/>
        <v>68171.924963924961</v>
      </c>
      <c r="FF256" s="93">
        <f t="shared" si="316"/>
        <v>77.160515873015868</v>
      </c>
      <c r="IF256" s="92" t="s">
        <v>80</v>
      </c>
      <c r="IG256" s="42">
        <f t="shared" ref="IG256:II256" si="317">(AVERAGE(IG248,IG240)+MEDIAN(IG248,IG240))/2</f>
        <v>9818.0787037037044</v>
      </c>
      <c r="IH256" s="93">
        <f t="shared" si="317"/>
        <v>62319.137415824924</v>
      </c>
      <c r="II256" s="93">
        <f t="shared" si="317"/>
        <v>82.546759259259261</v>
      </c>
      <c r="IO256" s="92"/>
      <c r="IP256" s="7">
        <f t="shared" si="308"/>
        <v>10672.71619167869</v>
      </c>
      <c r="IQ256" s="7">
        <f t="shared" si="304"/>
        <v>65233.755937349692</v>
      </c>
      <c r="IR256" s="7">
        <f t="shared" si="304"/>
        <v>79.853637566137564</v>
      </c>
    </row>
    <row r="259" spans="79:252" x14ac:dyDescent="0.25">
      <c r="CA259" s="7">
        <f>MEDIAN(CA254:CA255)</f>
        <v>11312.381062610228</v>
      </c>
      <c r="FD259" s="7">
        <f>MEDIAN(FD254:FD255)</f>
        <v>11516.015211640211</v>
      </c>
      <c r="IG259" s="7">
        <f>MEDIAN(IG254:IG255)</f>
        <v>11108.236882716048</v>
      </c>
      <c r="IP259" s="7">
        <f>IP261-IP264</f>
        <v>992.74955173427588</v>
      </c>
      <c r="IQ259" s="1">
        <f t="shared" ref="IQ259:IR259" si="318">IQ261-IQ264</f>
        <v>8781.6565436106976</v>
      </c>
      <c r="IR259" s="1">
        <f t="shared" si="318"/>
        <v>1269.8032287157287</v>
      </c>
    </row>
    <row r="260" spans="79:252" x14ac:dyDescent="0.25">
      <c r="CA260" s="7">
        <f>AVERAGE(CA254:CA255)</f>
        <v>11312.381062610228</v>
      </c>
      <c r="FD260" s="7">
        <f>AVERAGE(FD254:FD255)</f>
        <v>11516.015211640211</v>
      </c>
      <c r="IG260" s="7">
        <f>AVERAGE(IG254:IG255)</f>
        <v>11108.236882716048</v>
      </c>
      <c r="IP260" s="7">
        <f>AVERAGE(CA122,CA252,FD122,FD252,IG122,IG252)</f>
        <v>954.1730676473735</v>
      </c>
      <c r="IQ260" s="7">
        <f t="shared" ref="IQ260:IR260" si="319">AVERAGE(CB122,CB252,FE122,FE252,IH122,IH252)</f>
        <v>8403.8909652076327</v>
      </c>
      <c r="IR260" s="7">
        <f t="shared" si="319"/>
        <v>1243.5216149591149</v>
      </c>
    </row>
    <row r="261" spans="79:252" x14ac:dyDescent="0.25">
      <c r="IP261" s="7">
        <f t="shared" ref="IP261:IP264" si="320">AVERAGE(CA123,CA253,FD123,FD253,IG123,IG253)</f>
        <v>11657.409665437444</v>
      </c>
      <c r="IQ261" s="7">
        <f t="shared" ref="IQ261:IQ264" si="321">AVERAGE(CB123,CB253,FE123,FE253,IH123,IH253)</f>
        <v>73957.171507736086</v>
      </c>
      <c r="IR261" s="7">
        <f t="shared" ref="IR261:IR264" si="322">AVERAGE(CC123,CC253,FF123,FF253,II123,II253)</f>
        <v>1356.0957561728394</v>
      </c>
    </row>
    <row r="262" spans="79:252" x14ac:dyDescent="0.25">
      <c r="IP262" s="7">
        <f t="shared" si="320"/>
        <v>11374.445478595479</v>
      </c>
      <c r="IQ262" s="7">
        <f t="shared" si="321"/>
        <v>70370.216331469463</v>
      </c>
      <c r="IR262" s="7">
        <f t="shared" si="322"/>
        <v>611.99146174042005</v>
      </c>
    </row>
    <row r="263" spans="79:252" x14ac:dyDescent="0.25">
      <c r="IP263" s="7">
        <f t="shared" si="320"/>
        <v>11316.836104096519</v>
      </c>
      <c r="IQ263" s="7">
        <f t="shared" si="321"/>
        <v>69960.800828974257</v>
      </c>
      <c r="IR263" s="7">
        <f t="shared" si="322"/>
        <v>638.96668670835334</v>
      </c>
    </row>
    <row r="264" spans="79:252" x14ac:dyDescent="0.25">
      <c r="IP264" s="7">
        <f t="shared" si="320"/>
        <v>10664.660113703168</v>
      </c>
      <c r="IQ264" s="7">
        <f t="shared" si="321"/>
        <v>65175.514964125388</v>
      </c>
      <c r="IR264" s="7">
        <f t="shared" si="322"/>
        <v>86.292527457110793</v>
      </c>
    </row>
    <row r="267" spans="79:252" x14ac:dyDescent="0.25">
      <c r="IP267" s="7">
        <f>IP269-IP272</f>
        <v>1017.3769233338699</v>
      </c>
      <c r="IQ267" s="1">
        <f t="shared" ref="IQ267:IR267" si="323">IQ269-IQ272</f>
        <v>8820.3474096119899</v>
      </c>
      <c r="IR267" s="1">
        <f t="shared" si="323"/>
        <v>1271.3736592111593</v>
      </c>
    </row>
    <row r="268" spans="79:252" x14ac:dyDescent="0.25">
      <c r="IO268" s="92" t="s">
        <v>83</v>
      </c>
      <c r="IP268" s="42">
        <f t="shared" ref="IP268:IR268" si="324">(AVERAGE(IP260,IP252)+MEDIAN(IP260,IP252))/2</f>
        <v>917.35324608519079</v>
      </c>
      <c r="IQ268" s="93">
        <f t="shared" si="324"/>
        <v>8463.4791526374865</v>
      </c>
      <c r="IR268" s="93">
        <f t="shared" si="324"/>
        <v>1248.0404731842232</v>
      </c>
    </row>
    <row r="269" spans="79:252" x14ac:dyDescent="0.25">
      <c r="IO269" s="92" t="s">
        <v>82</v>
      </c>
      <c r="IP269" s="42">
        <f t="shared" ref="IP269:IR269" si="325">(AVERAGE(IP261,IP253)+MEDIAN(IP261,IP253))/2</f>
        <v>11686.065076024799</v>
      </c>
      <c r="IQ269" s="93">
        <f t="shared" si="325"/>
        <v>74024.982860349526</v>
      </c>
      <c r="IR269" s="93">
        <f t="shared" si="325"/>
        <v>1354.4467417227834</v>
      </c>
    </row>
    <row r="270" spans="79:252" x14ac:dyDescent="0.25">
      <c r="IO270" s="92" t="s">
        <v>81</v>
      </c>
      <c r="IP270" s="42">
        <f t="shared" ref="IP270:IR270" si="326">(AVERAGE(IP262,IP254)+MEDIAN(IP262,IP254))/2</f>
        <v>11383.542852132436</v>
      </c>
      <c r="IQ270" s="93">
        <f t="shared" si="326"/>
        <v>70441.865461910784</v>
      </c>
      <c r="IR270" s="93">
        <f t="shared" si="326"/>
        <v>610.91016313932982</v>
      </c>
    </row>
    <row r="271" spans="79:252" x14ac:dyDescent="0.25">
      <c r="IO271" s="92" t="s">
        <v>79</v>
      </c>
      <c r="IP271" s="42">
        <f t="shared" ref="IP271:IR271" si="327">(AVERAGE(IP263,IP255)+MEDIAN(IP263,IP255))/2</f>
        <v>11330.825486511945</v>
      </c>
      <c r="IQ271" s="93">
        <f t="shared" si="327"/>
        <v>70025.518402401998</v>
      </c>
      <c r="IR271" s="93">
        <f t="shared" si="327"/>
        <v>647.6907996131954</v>
      </c>
    </row>
    <row r="272" spans="79:252" x14ac:dyDescent="0.25">
      <c r="IO272" s="92" t="s">
        <v>80</v>
      </c>
      <c r="IP272" s="42">
        <f t="shared" ref="IP272:IR272" si="328">(AVERAGE(IP264,IP256)+MEDIAN(IP264,IP256))/2</f>
        <v>10668.688152690929</v>
      </c>
      <c r="IQ272" s="93">
        <f t="shared" si="328"/>
        <v>65204.635450737536</v>
      </c>
      <c r="IR272" s="93">
        <f t="shared" si="328"/>
        <v>83.073082511624179</v>
      </c>
    </row>
    <row r="275" spans="250:250" x14ac:dyDescent="0.25">
      <c r="IP275" s="7">
        <f>MEDIAN(IP270:IP271)</f>
        <v>11357.18416932219</v>
      </c>
    </row>
    <row r="276" spans="250:250" x14ac:dyDescent="0.25">
      <c r="IP276" s="7">
        <f>AVERAGE(IP270:IP271)</f>
        <v>11357.18416932219</v>
      </c>
    </row>
  </sheetData>
  <mergeCells count="144">
    <mergeCell ref="HN161:HP161"/>
    <mergeCell ref="FL174:FM174"/>
    <mergeCell ref="FU174:FV174"/>
    <mergeCell ref="GD174:GE174"/>
    <mergeCell ref="GV174:GX174"/>
    <mergeCell ref="HE174:HG174"/>
    <mergeCell ref="HN174:HP174"/>
    <mergeCell ref="FL161:FM161"/>
    <mergeCell ref="FU161:FV161"/>
    <mergeCell ref="GD161:GE161"/>
    <mergeCell ref="GV161:GX161"/>
    <mergeCell ref="HE161:HG161"/>
    <mergeCell ref="HN135:HP135"/>
    <mergeCell ref="FL148:FM148"/>
    <mergeCell ref="FU148:FV148"/>
    <mergeCell ref="GD148:GE148"/>
    <mergeCell ref="GV148:GX148"/>
    <mergeCell ref="HE148:HG148"/>
    <mergeCell ref="HN148:HP148"/>
    <mergeCell ref="FL135:FM135"/>
    <mergeCell ref="FU135:FV135"/>
    <mergeCell ref="GD135:GE135"/>
    <mergeCell ref="GV135:GX135"/>
    <mergeCell ref="HE135:HG135"/>
    <mergeCell ref="HN31:HP31"/>
    <mergeCell ref="FL44:FM44"/>
    <mergeCell ref="FU44:FV44"/>
    <mergeCell ref="GD44:GE44"/>
    <mergeCell ref="GV44:GX44"/>
    <mergeCell ref="HE44:HG44"/>
    <mergeCell ref="HN44:HP44"/>
    <mergeCell ref="FL31:FM31"/>
    <mergeCell ref="FU31:FV31"/>
    <mergeCell ref="GD31:GE31"/>
    <mergeCell ref="GV31:GX31"/>
    <mergeCell ref="HE31:HG31"/>
    <mergeCell ref="HN5:HP5"/>
    <mergeCell ref="FL18:FM18"/>
    <mergeCell ref="FU18:FV18"/>
    <mergeCell ref="GD18:GE18"/>
    <mergeCell ref="GV18:GX18"/>
    <mergeCell ref="HE18:HG18"/>
    <mergeCell ref="HN18:HP18"/>
    <mergeCell ref="FL5:FM5"/>
    <mergeCell ref="FU5:FV5"/>
    <mergeCell ref="GD5:GE5"/>
    <mergeCell ref="GV5:GX5"/>
    <mergeCell ref="HE5:HG5"/>
    <mergeCell ref="EK161:EM161"/>
    <mergeCell ref="CI174:CJ174"/>
    <mergeCell ref="CR174:CS174"/>
    <mergeCell ref="DA174:DB174"/>
    <mergeCell ref="DS174:DU174"/>
    <mergeCell ref="EB174:ED174"/>
    <mergeCell ref="EK174:EM174"/>
    <mergeCell ref="CI161:CJ161"/>
    <mergeCell ref="CR161:CS161"/>
    <mergeCell ref="DA161:DB161"/>
    <mergeCell ref="DS161:DU161"/>
    <mergeCell ref="EB161:ED161"/>
    <mergeCell ref="EK135:EM135"/>
    <mergeCell ref="CI148:CJ148"/>
    <mergeCell ref="CR148:CS148"/>
    <mergeCell ref="DA148:DB148"/>
    <mergeCell ref="DS148:DU148"/>
    <mergeCell ref="EB148:ED148"/>
    <mergeCell ref="EK148:EM148"/>
    <mergeCell ref="CI135:CJ135"/>
    <mergeCell ref="CR135:CS135"/>
    <mergeCell ref="DA135:DB135"/>
    <mergeCell ref="DS135:DU135"/>
    <mergeCell ref="EB135:ED135"/>
    <mergeCell ref="EK31:EM31"/>
    <mergeCell ref="CI44:CJ44"/>
    <mergeCell ref="CR44:CS44"/>
    <mergeCell ref="DA44:DB44"/>
    <mergeCell ref="DS44:DU44"/>
    <mergeCell ref="EB44:ED44"/>
    <mergeCell ref="EK44:EM44"/>
    <mergeCell ref="CI31:CJ31"/>
    <mergeCell ref="CR31:CS31"/>
    <mergeCell ref="DA31:DB31"/>
    <mergeCell ref="DS31:DU31"/>
    <mergeCell ref="EB31:ED31"/>
    <mergeCell ref="EK5:EM5"/>
    <mergeCell ref="CI18:CJ18"/>
    <mergeCell ref="CR18:CS18"/>
    <mergeCell ref="DA18:DB18"/>
    <mergeCell ref="DS18:DU18"/>
    <mergeCell ref="EB18:ED18"/>
    <mergeCell ref="EK18:EM18"/>
    <mergeCell ref="CI5:CJ5"/>
    <mergeCell ref="CR5:CS5"/>
    <mergeCell ref="DA5:DB5"/>
    <mergeCell ref="DS5:DU5"/>
    <mergeCell ref="EB5:ED5"/>
    <mergeCell ref="BH161:BJ161"/>
    <mergeCell ref="F174:G174"/>
    <mergeCell ref="O174:P174"/>
    <mergeCell ref="X174:Y174"/>
    <mergeCell ref="AP174:AR174"/>
    <mergeCell ref="AY174:BA174"/>
    <mergeCell ref="BH174:BJ174"/>
    <mergeCell ref="F161:G161"/>
    <mergeCell ref="O161:P161"/>
    <mergeCell ref="X161:Y161"/>
    <mergeCell ref="AP161:AR161"/>
    <mergeCell ref="AY161:BA161"/>
    <mergeCell ref="BH135:BJ135"/>
    <mergeCell ref="F148:G148"/>
    <mergeCell ref="O148:P148"/>
    <mergeCell ref="X148:Y148"/>
    <mergeCell ref="AP148:AR148"/>
    <mergeCell ref="AY148:BA148"/>
    <mergeCell ref="BH148:BJ148"/>
    <mergeCell ref="F135:G135"/>
    <mergeCell ref="O135:P135"/>
    <mergeCell ref="X135:Y135"/>
    <mergeCell ref="AP135:AR135"/>
    <mergeCell ref="AY135:BA135"/>
    <mergeCell ref="X5:Y5"/>
    <mergeCell ref="BH5:BJ5"/>
    <mergeCell ref="BH18:BJ18"/>
    <mergeCell ref="BH31:BJ31"/>
    <mergeCell ref="AP5:AR5"/>
    <mergeCell ref="AY5:BA5"/>
    <mergeCell ref="BH44:BJ44"/>
    <mergeCell ref="X44:Y44"/>
    <mergeCell ref="X31:Y31"/>
    <mergeCell ref="AP18:AR18"/>
    <mergeCell ref="AY18:BA18"/>
    <mergeCell ref="AP31:AR31"/>
    <mergeCell ref="AY31:BA31"/>
    <mergeCell ref="AP44:AR44"/>
    <mergeCell ref="AY44:BA44"/>
    <mergeCell ref="X18:Y18"/>
    <mergeCell ref="F5:G5"/>
    <mergeCell ref="F18:G18"/>
    <mergeCell ref="F31:G31"/>
    <mergeCell ref="F44:G44"/>
    <mergeCell ref="O5:P5"/>
    <mergeCell ref="O18:P18"/>
    <mergeCell ref="O31:P31"/>
    <mergeCell ref="O44:P4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9A5-90B7-4279-8977-3152FB6C24E5}">
  <dimension ref="A1:D10"/>
  <sheetViews>
    <sheetView topLeftCell="A8" workbookViewId="0">
      <selection activeCell="D10" sqref="B10:D10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9">
        <v>5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9420</v>
      </c>
      <c r="C7" s="1">
        <v>77402.5</v>
      </c>
      <c r="D7" s="1">
        <v>1622.5</v>
      </c>
    </row>
    <row r="8" spans="1:4" x14ac:dyDescent="0.25">
      <c r="A8" s="4">
        <v>2016</v>
      </c>
      <c r="B8" s="7">
        <v>11066.666666666666</v>
      </c>
      <c r="C8" s="1">
        <v>71048</v>
      </c>
      <c r="D8" s="1">
        <v>2190.6666666666665</v>
      </c>
    </row>
    <row r="9" spans="1:4" x14ac:dyDescent="0.25">
      <c r="A9" s="4">
        <v>2017</v>
      </c>
      <c r="B9" s="7">
        <v>13671</v>
      </c>
      <c r="C9" s="1">
        <v>46599</v>
      </c>
      <c r="D9" s="1">
        <v>568.5</v>
      </c>
    </row>
    <row r="10" spans="1:4" x14ac:dyDescent="0.25">
      <c r="A10" s="4" t="s">
        <v>30</v>
      </c>
      <c r="B10" s="7">
        <v>11340.285714285714</v>
      </c>
      <c r="C10" s="1">
        <v>65878.142857142855</v>
      </c>
      <c r="D10" s="1">
        <v>1564.8571428571429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14CF-A434-4A66-A21F-6DB89D94D90C}">
  <dimension ref="A1:D9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2">
        <v>4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7">
        <v>4</v>
      </c>
    </row>
    <row r="4" spans="1:4" x14ac:dyDescent="0.25">
      <c r="A4" s="6" t="s">
        <v>1</v>
      </c>
      <c r="B4" t="s" vm="8">
        <v>4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7776</v>
      </c>
      <c r="C7" s="1">
        <v>113006</v>
      </c>
      <c r="D7" s="1">
        <v>116</v>
      </c>
    </row>
    <row r="8" spans="1:4" x14ac:dyDescent="0.25">
      <c r="A8" s="4">
        <v>2017</v>
      </c>
      <c r="B8" s="7">
        <v>13613</v>
      </c>
      <c r="C8" s="1">
        <v>48118</v>
      </c>
      <c r="D8" s="1">
        <v>64</v>
      </c>
    </row>
    <row r="9" spans="1:4" x14ac:dyDescent="0.25">
      <c r="A9" s="4" t="s">
        <v>30</v>
      </c>
      <c r="B9" s="7">
        <v>10694.5</v>
      </c>
      <c r="C9" s="1">
        <v>80562</v>
      </c>
      <c r="D9" s="1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74B1-C69F-43E1-BE00-5FFB41A2CDE4}">
  <dimension ref="A1:D6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9">
        <v>5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11">
        <v>5</v>
      </c>
    </row>
    <row r="4" spans="1:4" x14ac:dyDescent="0.25">
      <c r="A4" s="6" t="s">
        <v>1</v>
      </c>
      <c r="B4" t="s" vm="12">
        <v>5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C292-B566-407A-8D05-6E21AD4CD148}">
  <dimension ref="A1:D8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6">
        <v>4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11567.833333333334</v>
      </c>
      <c r="C7" s="1">
        <v>70177.166666666672</v>
      </c>
      <c r="D7" s="1">
        <v>1126.8333333333333</v>
      </c>
    </row>
    <row r="8" spans="1:4" x14ac:dyDescent="0.25">
      <c r="A8" s="4" t="s">
        <v>30</v>
      </c>
      <c r="B8" s="7">
        <v>11567.833333333334</v>
      </c>
      <c r="C8" s="1">
        <v>70177.166666666672</v>
      </c>
      <c r="D8" s="1">
        <v>1126.8333333333333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94EB-7FB5-4287-93A1-58281C5577A4}">
  <dimension ref="A1:D9"/>
  <sheetViews>
    <sheetView workbookViewId="0">
      <selection activeCell="B9" sqref="B9:D9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10">
        <v>5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8872</v>
      </c>
      <c r="C7" s="1">
        <v>89270.333333333328</v>
      </c>
      <c r="D7" s="1">
        <v>1120.3333333333333</v>
      </c>
    </row>
    <row r="8" spans="1:4" x14ac:dyDescent="0.25">
      <c r="A8" s="4">
        <v>2017</v>
      </c>
      <c r="B8" s="7">
        <v>13651.666666666666</v>
      </c>
      <c r="C8" s="1">
        <v>47105.333333333336</v>
      </c>
      <c r="D8" s="1">
        <v>400.33333333333331</v>
      </c>
    </row>
    <row r="9" spans="1:4" x14ac:dyDescent="0.25">
      <c r="A9" s="4" t="s">
        <v>30</v>
      </c>
      <c r="B9" s="7">
        <v>11261.833333333334</v>
      </c>
      <c r="C9" s="1">
        <v>68187.833333333328</v>
      </c>
      <c r="D9" s="1">
        <v>760.33333333333337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199E-3DFD-4BC7-855A-0F8A3F6343B3}">
  <dimension ref="A1:D8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2">
        <v>4</v>
      </c>
    </row>
    <row r="2" spans="1:4" x14ac:dyDescent="0.25">
      <c r="A2" s="6" t="s">
        <v>9</v>
      </c>
      <c r="B2" t="s" vm="6">
        <v>4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8">
        <v>4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11664</v>
      </c>
      <c r="C7" s="1">
        <v>71397</v>
      </c>
      <c r="D7" s="1">
        <v>34</v>
      </c>
    </row>
    <row r="8" spans="1:4" x14ac:dyDescent="0.25">
      <c r="A8" s="4" t="s">
        <v>30</v>
      </c>
      <c r="B8" s="7">
        <v>11664</v>
      </c>
      <c r="C8" s="1">
        <v>71397</v>
      </c>
      <c r="D8" s="1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5C48-85F6-42EF-9A6E-08008210BF35}">
  <dimension ref="A1:D6"/>
  <sheetViews>
    <sheetView workbookViewId="0">
      <selection activeCell="B3" sqref="B3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9">
        <v>5</v>
      </c>
    </row>
    <row r="2" spans="1:4" x14ac:dyDescent="0.25">
      <c r="A2" s="6" t="s">
        <v>9</v>
      </c>
      <c r="B2" t="s" vm="10">
        <v>5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12">
        <v>5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1232-B008-46EA-99CA-5EC94A5281FE}">
  <dimension ref="A1:D10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7">
        <v>4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8872</v>
      </c>
      <c r="C7" s="1">
        <v>89270.333333333328</v>
      </c>
      <c r="D7" s="1">
        <v>1120.3333333333333</v>
      </c>
    </row>
    <row r="8" spans="1:4" x14ac:dyDescent="0.25">
      <c r="A8" s="4">
        <v>2016</v>
      </c>
      <c r="B8" s="7">
        <v>11548.6</v>
      </c>
      <c r="C8" s="1">
        <v>69933.2</v>
      </c>
      <c r="D8" s="1">
        <v>1345.4</v>
      </c>
    </row>
    <row r="9" spans="1:4" x14ac:dyDescent="0.25">
      <c r="A9" s="4">
        <v>2017</v>
      </c>
      <c r="B9" s="7">
        <v>13651.666666666666</v>
      </c>
      <c r="C9" s="1">
        <v>47105.333333333336</v>
      </c>
      <c r="D9" s="1">
        <v>400.33333333333331</v>
      </c>
    </row>
    <row r="10" spans="1:4" x14ac:dyDescent="0.25">
      <c r="A10" s="4" t="s">
        <v>30</v>
      </c>
      <c r="B10" s="7">
        <v>11392.181818181818</v>
      </c>
      <c r="C10" s="1">
        <v>68981.181818181823</v>
      </c>
      <c r="D10" s="1">
        <v>1026.2727272727273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915C-A083-4F62-A688-440116D74437}">
  <dimension ref="A1:D8"/>
  <sheetViews>
    <sheetView workbookViewId="0">
      <selection activeCell="B8" sqref="B8:D8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11">
        <v>5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11664</v>
      </c>
      <c r="C7" s="1">
        <v>71397</v>
      </c>
      <c r="D7" s="1">
        <v>34</v>
      </c>
    </row>
    <row r="8" spans="1:4" x14ac:dyDescent="0.25">
      <c r="A8" s="4" t="s">
        <v>30</v>
      </c>
      <c r="B8" s="7">
        <v>11664</v>
      </c>
      <c r="C8" s="1">
        <v>71397</v>
      </c>
      <c r="D8" s="1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B7B5-FF28-473D-8B66-7595F05A9A71}">
  <dimension ref="A1:D8"/>
  <sheetViews>
    <sheetView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2">
        <v>4</v>
      </c>
    </row>
    <row r="2" spans="1:4" x14ac:dyDescent="0.25">
      <c r="A2" s="6" t="s">
        <v>9</v>
      </c>
      <c r="B2" t="s" vm="6">
        <v>4</v>
      </c>
    </row>
    <row r="3" spans="1:4" x14ac:dyDescent="0.25">
      <c r="A3" s="6" t="s">
        <v>0</v>
      </c>
      <c r="B3" t="s" vm="7">
        <v>4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12271.5</v>
      </c>
      <c r="C7" s="1">
        <v>68261</v>
      </c>
      <c r="D7" s="1">
        <v>77.5</v>
      </c>
    </row>
    <row r="8" spans="1:4" x14ac:dyDescent="0.25">
      <c r="A8" s="4" t="s">
        <v>30</v>
      </c>
      <c r="B8" s="7">
        <v>12271.5</v>
      </c>
      <c r="C8" s="1">
        <v>68261</v>
      </c>
      <c r="D8" s="1">
        <v>77.5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305-CCD0-4B07-89E6-4527202BBFB6}">
  <dimension ref="D2:CC128"/>
  <sheetViews>
    <sheetView topLeftCell="A101" workbookViewId="0">
      <selection activeCell="F107" sqref="F107:G107"/>
    </sheetView>
  </sheetViews>
  <sheetFormatPr defaultRowHeight="15" x14ac:dyDescent="0.25"/>
  <cols>
    <col min="1" max="5" width="3.5703125" customWidth="1"/>
    <col min="6" max="6" width="10.7109375" customWidth="1"/>
    <col min="7" max="7" width="12.7109375" bestFit="1" customWidth="1"/>
    <col min="8" max="8" width="12.85546875" bestFit="1" customWidth="1"/>
    <col min="9" max="9" width="8.5703125" bestFit="1" customWidth="1"/>
    <col min="10" max="14" width="3.5703125" customWidth="1"/>
    <col min="15" max="15" width="11.7109375" customWidth="1"/>
    <col min="16" max="16" width="12.7109375" customWidth="1"/>
    <col min="17" max="17" width="12.85546875" bestFit="1" customWidth="1"/>
    <col min="18" max="18" width="8.5703125" bestFit="1" customWidth="1"/>
    <col min="19" max="23" width="3.5703125" customWidth="1"/>
    <col min="24" max="24" width="17.5703125" customWidth="1"/>
    <col min="25" max="25" width="24.5703125" customWidth="1"/>
    <col min="26" max="26" width="12.85546875" bestFit="1" customWidth="1"/>
    <col min="27" max="27" width="8.5703125" bestFit="1" customWidth="1"/>
    <col min="28" max="32" width="3.5703125" customWidth="1"/>
    <col min="33" max="33" width="17.5703125" bestFit="1" customWidth="1"/>
    <col min="34" max="34" width="24.5703125" bestFit="1" customWidth="1"/>
    <col min="35" max="35" width="12.7109375" bestFit="1" customWidth="1"/>
    <col min="36" max="36" width="8.5703125" customWidth="1"/>
    <col min="37" max="41" width="3.5703125" customWidth="1"/>
    <col min="42" max="42" width="10.7109375" customWidth="1"/>
    <col min="43" max="43" width="12.7109375" bestFit="1" customWidth="1"/>
    <col min="44" max="44" width="12.85546875" bestFit="1" customWidth="1"/>
    <col min="46" max="50" width="3.5703125" customWidth="1"/>
    <col min="51" max="51" width="10.7109375" customWidth="1"/>
    <col min="52" max="52" width="12.7109375" bestFit="1" customWidth="1"/>
    <col min="53" max="53" width="12.85546875" bestFit="1" customWidth="1"/>
    <col min="55" max="59" width="3.5703125" customWidth="1"/>
    <col min="60" max="60" width="17.5703125" customWidth="1"/>
    <col min="61" max="61" width="24.5703125" bestFit="1" customWidth="1"/>
    <col min="62" max="62" width="12.7109375" bestFit="1" customWidth="1"/>
    <col min="63" max="63" width="12" bestFit="1" customWidth="1"/>
    <col min="64" max="68" width="3.5703125" customWidth="1"/>
    <col min="69" max="69" width="17.5703125" bestFit="1" customWidth="1"/>
    <col min="70" max="70" width="24.5703125" bestFit="1" customWidth="1"/>
    <col min="71" max="71" width="12.7109375" bestFit="1" customWidth="1"/>
    <col min="72" max="72" width="12" bestFit="1" customWidth="1"/>
    <col min="73" max="77" width="3.5703125" customWidth="1"/>
    <col min="78" max="78" width="17.5703125" bestFit="1" customWidth="1"/>
    <col min="79" max="79" width="24.5703125" bestFit="1" customWidth="1"/>
    <col min="80" max="80" width="12.7109375" bestFit="1" customWidth="1"/>
    <col min="81" max="81" width="12" bestFit="1" customWidth="1"/>
  </cols>
  <sheetData>
    <row r="2" spans="4:81" ht="15.75" thickBot="1" x14ac:dyDescent="0.3"/>
    <row r="3" spans="4:81" ht="15.75" thickBot="1" x14ac:dyDescent="0.3">
      <c r="E3" s="98"/>
      <c r="F3" s="99"/>
      <c r="G3" s="99"/>
      <c r="H3" s="99"/>
      <c r="I3" s="99"/>
      <c r="J3" s="100"/>
      <c r="N3" s="107"/>
      <c r="O3" s="108"/>
      <c r="P3" s="108"/>
      <c r="Q3" s="108"/>
      <c r="R3" s="108"/>
      <c r="S3" s="109"/>
      <c r="W3" s="116"/>
      <c r="X3" s="117"/>
      <c r="Y3" s="117"/>
      <c r="Z3" s="117"/>
      <c r="AA3" s="117"/>
      <c r="AB3" s="118"/>
      <c r="AO3" s="98"/>
      <c r="AP3" s="99"/>
      <c r="AQ3" s="99"/>
      <c r="AR3" s="99"/>
      <c r="AS3" s="99"/>
      <c r="AT3" s="100"/>
      <c r="AX3" s="107"/>
      <c r="AY3" s="108"/>
      <c r="AZ3" s="108"/>
      <c r="BA3" s="108"/>
      <c r="BB3" s="108"/>
      <c r="BC3" s="109"/>
      <c r="BG3" s="116"/>
      <c r="BH3" s="117"/>
      <c r="BI3" s="117"/>
      <c r="BJ3" s="117"/>
      <c r="BK3" s="117"/>
      <c r="BL3" s="118"/>
    </row>
    <row r="4" spans="4:81" ht="15.75" thickBot="1" x14ac:dyDescent="0.3">
      <c r="D4" s="128"/>
      <c r="E4" s="98"/>
      <c r="F4" s="99"/>
      <c r="G4" s="99"/>
      <c r="H4" s="99"/>
      <c r="I4" s="99"/>
      <c r="J4" s="100"/>
      <c r="K4" s="125"/>
      <c r="L4" s="125"/>
      <c r="M4" s="125"/>
      <c r="N4" s="107"/>
      <c r="O4" s="108"/>
      <c r="P4" s="108"/>
      <c r="Q4" s="108"/>
      <c r="R4" s="108"/>
      <c r="S4" s="109"/>
      <c r="T4" s="125"/>
      <c r="U4" s="125"/>
      <c r="V4" s="125"/>
      <c r="W4" s="116"/>
      <c r="X4" s="117"/>
      <c r="Y4" s="117"/>
      <c r="Z4" s="117"/>
      <c r="AA4" s="117"/>
      <c r="AB4" s="118"/>
      <c r="AC4" s="131"/>
      <c r="AN4" s="128"/>
      <c r="AO4" s="98"/>
      <c r="AP4" s="99"/>
      <c r="AQ4" s="99"/>
      <c r="AR4" s="99"/>
      <c r="AS4" s="99"/>
      <c r="AT4" s="100"/>
      <c r="AU4" s="125"/>
      <c r="AV4" s="125"/>
      <c r="AW4" s="125"/>
      <c r="AX4" s="107"/>
      <c r="AY4" s="108"/>
      <c r="AZ4" s="108"/>
      <c r="BA4" s="108"/>
      <c r="BB4" s="108"/>
      <c r="BC4" s="109"/>
      <c r="BD4" s="125"/>
      <c r="BE4" s="125"/>
      <c r="BF4" s="125"/>
      <c r="BG4" s="116"/>
      <c r="BH4" s="117"/>
      <c r="BI4" s="117"/>
      <c r="BJ4" s="117"/>
      <c r="BK4" s="117"/>
      <c r="BL4" s="118"/>
      <c r="BM4" s="131"/>
    </row>
    <row r="5" spans="4:81" ht="15.75" thickBot="1" x14ac:dyDescent="0.3">
      <c r="D5" s="129"/>
      <c r="E5" s="101"/>
      <c r="F5" s="218" t="s">
        <v>37</v>
      </c>
      <c r="G5" s="219"/>
      <c r="H5" s="102"/>
      <c r="I5" s="102"/>
      <c r="J5" s="103"/>
      <c r="K5" s="126"/>
      <c r="L5" s="126"/>
      <c r="M5" s="126"/>
      <c r="N5" s="110"/>
      <c r="O5" s="220" t="s">
        <v>38</v>
      </c>
      <c r="P5" s="221"/>
      <c r="Q5" s="111"/>
      <c r="R5" s="111"/>
      <c r="S5" s="112"/>
      <c r="T5" s="126"/>
      <c r="U5" s="126"/>
      <c r="V5" s="126"/>
      <c r="W5" s="119"/>
      <c r="X5" s="222" t="s">
        <v>101</v>
      </c>
      <c r="Y5" s="223"/>
      <c r="Z5" s="120"/>
      <c r="AA5" s="120"/>
      <c r="AB5" s="121"/>
      <c r="AC5" s="132"/>
      <c r="AN5" s="129"/>
      <c r="AO5" s="101"/>
      <c r="AP5" s="218" t="s">
        <v>45</v>
      </c>
      <c r="AQ5" s="228"/>
      <c r="AR5" s="183"/>
      <c r="AS5" s="102"/>
      <c r="AT5" s="103"/>
      <c r="AU5" s="126"/>
      <c r="AV5" s="126"/>
      <c r="AW5" s="126"/>
      <c r="AX5" s="110"/>
      <c r="AY5" s="220" t="s">
        <v>55</v>
      </c>
      <c r="AZ5" s="229"/>
      <c r="BA5" s="221"/>
      <c r="BB5" s="111"/>
      <c r="BC5" s="112"/>
      <c r="BD5" s="126"/>
      <c r="BE5" s="126"/>
      <c r="BF5" s="126"/>
      <c r="BG5" s="119"/>
      <c r="BH5" s="222" t="s">
        <v>106</v>
      </c>
      <c r="BI5" s="223"/>
      <c r="BJ5" s="120"/>
      <c r="BK5" s="120"/>
      <c r="BL5" s="121"/>
      <c r="BM5" s="132"/>
    </row>
    <row r="6" spans="4:81" x14ac:dyDescent="0.25">
      <c r="D6" s="129"/>
      <c r="E6" s="101"/>
      <c r="F6" s="134" t="s">
        <v>3</v>
      </c>
      <c r="G6" s="135" t="s" vm="1">
        <v>22</v>
      </c>
      <c r="H6" s="136"/>
      <c r="I6" s="137"/>
      <c r="J6" s="103"/>
      <c r="K6" s="126"/>
      <c r="L6" s="126"/>
      <c r="M6" s="126"/>
      <c r="N6" s="110"/>
      <c r="O6" s="134" t="s">
        <v>3</v>
      </c>
      <c r="P6" s="161" t="s" vm="2">
        <v>4</v>
      </c>
      <c r="Q6" s="136"/>
      <c r="R6" s="137"/>
      <c r="S6" s="112"/>
      <c r="T6" s="126"/>
      <c r="U6" s="302" t="s">
        <v>110</v>
      </c>
      <c r="V6" s="126"/>
      <c r="W6" s="119"/>
      <c r="X6" s="134" t="s">
        <v>3</v>
      </c>
      <c r="Y6" s="165" t="s">
        <v>32</v>
      </c>
      <c r="Z6" s="136"/>
      <c r="AA6" s="137"/>
      <c r="AB6" s="121"/>
      <c r="AC6" s="132"/>
      <c r="AN6" s="129"/>
      <c r="AO6" s="101"/>
      <c r="AP6" s="134" t="s">
        <v>3</v>
      </c>
      <c r="AQ6" s="135" t="s" vm="1">
        <v>22</v>
      </c>
      <c r="AR6" s="136"/>
      <c r="AS6" s="137"/>
      <c r="AT6" s="103"/>
      <c r="AU6" s="126"/>
      <c r="AV6" s="126"/>
      <c r="AW6" s="126"/>
      <c r="AX6" s="110"/>
      <c r="AY6" s="134" t="s">
        <v>3</v>
      </c>
      <c r="AZ6" s="161" t="s" vm="2">
        <v>4</v>
      </c>
      <c r="BA6" s="136"/>
      <c r="BB6" s="137"/>
      <c r="BC6" s="112"/>
      <c r="BD6" s="126"/>
      <c r="BE6" s="302" t="s">
        <v>110</v>
      </c>
      <c r="BF6" s="126"/>
      <c r="BG6" s="119"/>
      <c r="BH6" s="134" t="s">
        <v>3</v>
      </c>
      <c r="BI6" s="165" t="s">
        <v>32</v>
      </c>
      <c r="BJ6" s="136"/>
      <c r="BK6" s="137"/>
      <c r="BL6" s="121"/>
      <c r="BM6" s="132"/>
    </row>
    <row r="7" spans="4:81" x14ac:dyDescent="0.25">
      <c r="D7" s="129"/>
      <c r="E7" s="101"/>
      <c r="F7" s="138" t="s">
        <v>9</v>
      </c>
      <c r="G7" s="139" t="s" vm="3">
        <v>22</v>
      </c>
      <c r="H7" s="140"/>
      <c r="I7" s="141"/>
      <c r="J7" s="103"/>
      <c r="K7" s="126"/>
      <c r="L7" s="126"/>
      <c r="M7" s="126"/>
      <c r="N7" s="110"/>
      <c r="O7" s="138" t="s">
        <v>9</v>
      </c>
      <c r="P7" s="152" t="s" vm="6">
        <v>4</v>
      </c>
      <c r="Q7" s="140"/>
      <c r="R7" s="141"/>
      <c r="S7" s="112"/>
      <c r="T7" s="126"/>
      <c r="U7" s="302" t="s">
        <v>110</v>
      </c>
      <c r="V7" s="126"/>
      <c r="W7" s="119"/>
      <c r="X7" s="138" t="s">
        <v>9</v>
      </c>
      <c r="Y7" s="166" t="s">
        <v>32</v>
      </c>
      <c r="Z7" s="140"/>
      <c r="AA7" s="141"/>
      <c r="AB7" s="121"/>
      <c r="AC7" s="132"/>
      <c r="AN7" s="129"/>
      <c r="AO7" s="101"/>
      <c r="AP7" s="138" t="s">
        <v>9</v>
      </c>
      <c r="AQ7" s="139" t="s" vm="3">
        <v>22</v>
      </c>
      <c r="AR7" s="140"/>
      <c r="AS7" s="141"/>
      <c r="AT7" s="103"/>
      <c r="AU7" s="126"/>
      <c r="AV7" s="126"/>
      <c r="AW7" s="126"/>
      <c r="AX7" s="110"/>
      <c r="AY7" s="138" t="s">
        <v>9</v>
      </c>
      <c r="AZ7" s="152" t="s" vm="6">
        <v>4</v>
      </c>
      <c r="BA7" s="140"/>
      <c r="BB7" s="141"/>
      <c r="BC7" s="112"/>
      <c r="BD7" s="126"/>
      <c r="BE7" s="302" t="s">
        <v>110</v>
      </c>
      <c r="BF7" s="126"/>
      <c r="BG7" s="119"/>
      <c r="BH7" s="138" t="s">
        <v>9</v>
      </c>
      <c r="BI7" s="166" t="s">
        <v>32</v>
      </c>
      <c r="BJ7" s="140"/>
      <c r="BK7" s="141"/>
      <c r="BL7" s="121"/>
      <c r="BM7" s="132"/>
    </row>
    <row r="8" spans="4:81" x14ac:dyDescent="0.25">
      <c r="D8" s="129"/>
      <c r="E8" s="101"/>
      <c r="F8" s="138" t="s">
        <v>0</v>
      </c>
      <c r="G8" s="139" t="s" vm="4">
        <v>22</v>
      </c>
      <c r="H8" s="140"/>
      <c r="I8" s="141"/>
      <c r="J8" s="103"/>
      <c r="K8" s="126"/>
      <c r="L8" s="126"/>
      <c r="M8" s="126"/>
      <c r="N8" s="110"/>
      <c r="O8" s="138" t="s">
        <v>0</v>
      </c>
      <c r="P8" s="152" t="s" vm="7">
        <v>4</v>
      </c>
      <c r="Q8" s="140"/>
      <c r="R8" s="141"/>
      <c r="S8" s="112"/>
      <c r="T8" s="126"/>
      <c r="U8" s="302" t="s">
        <v>110</v>
      </c>
      <c r="V8" s="126"/>
      <c r="W8" s="119"/>
      <c r="X8" s="138" t="s">
        <v>0</v>
      </c>
      <c r="Y8" s="166" t="s">
        <v>32</v>
      </c>
      <c r="Z8" s="140"/>
      <c r="AA8" s="141"/>
      <c r="AB8" s="121"/>
      <c r="AC8" s="132"/>
      <c r="AH8" s="232" t="s">
        <v>6</v>
      </c>
      <c r="AI8" s="232" t="s">
        <v>7</v>
      </c>
      <c r="AJ8" s="232" t="s">
        <v>2</v>
      </c>
      <c r="AN8" s="129"/>
      <c r="AO8" s="101"/>
      <c r="AP8" s="138" t="s">
        <v>0</v>
      </c>
      <c r="AQ8" s="139" t="s" vm="4">
        <v>22</v>
      </c>
      <c r="AR8" s="140"/>
      <c r="AS8" s="141"/>
      <c r="AT8" s="103"/>
      <c r="AU8" s="126"/>
      <c r="AV8" s="126"/>
      <c r="AW8" s="126"/>
      <c r="AX8" s="110"/>
      <c r="AY8" s="138" t="s">
        <v>0</v>
      </c>
      <c r="AZ8" s="152" t="s" vm="7">
        <v>4</v>
      </c>
      <c r="BA8" s="140"/>
      <c r="BB8" s="141"/>
      <c r="BC8" s="112"/>
      <c r="BD8" s="126"/>
      <c r="BE8" s="302" t="s">
        <v>110</v>
      </c>
      <c r="BF8" s="126"/>
      <c r="BG8" s="119"/>
      <c r="BH8" s="138" t="s">
        <v>0</v>
      </c>
      <c r="BI8" s="166" t="s">
        <v>32</v>
      </c>
      <c r="BJ8" s="140"/>
      <c r="BK8" s="141"/>
      <c r="BL8" s="121"/>
      <c r="BM8" s="132"/>
    </row>
    <row r="9" spans="4:81" x14ac:dyDescent="0.25">
      <c r="D9" s="129"/>
      <c r="E9" s="101"/>
      <c r="F9" s="142" t="s">
        <v>1</v>
      </c>
      <c r="G9" s="143" t="s" vm="8">
        <v>4</v>
      </c>
      <c r="H9" s="140"/>
      <c r="I9" s="141"/>
      <c r="J9" s="103"/>
      <c r="K9" s="126"/>
      <c r="L9" s="126"/>
      <c r="M9" s="126"/>
      <c r="N9" s="110"/>
      <c r="O9" s="142" t="s">
        <v>1</v>
      </c>
      <c r="P9" s="164" t="s" vm="5">
        <v>22</v>
      </c>
      <c r="Q9" s="140"/>
      <c r="R9" s="141"/>
      <c r="S9" s="112"/>
      <c r="T9" s="126"/>
      <c r="U9" s="302" t="s">
        <v>110</v>
      </c>
      <c r="V9" s="126"/>
      <c r="W9" s="119"/>
      <c r="X9" s="142" t="s">
        <v>1</v>
      </c>
      <c r="Y9" s="166" t="s">
        <v>32</v>
      </c>
      <c r="Z9" s="140"/>
      <c r="AA9" s="141"/>
      <c r="AB9" s="121"/>
      <c r="AC9" s="132"/>
      <c r="AF9" s="208" t="s">
        <v>94</v>
      </c>
      <c r="AG9" s="208" t="s">
        <v>71</v>
      </c>
      <c r="AH9" s="209">
        <f>AH10-AH13</f>
        <v>1.0280000000000005</v>
      </c>
      <c r="AI9" s="210">
        <f>'Summary (2)'!AI9/1000</f>
        <v>1.105800000000003</v>
      </c>
      <c r="AJ9" s="233">
        <f>AJ10-AJ13</f>
        <v>1039.3</v>
      </c>
      <c r="AN9" s="129"/>
      <c r="AO9" s="101"/>
      <c r="AP9" s="142" t="s">
        <v>1</v>
      </c>
      <c r="AQ9" s="143" t="s" vm="8">
        <v>4</v>
      </c>
      <c r="AR9" s="140"/>
      <c r="AS9" s="141"/>
      <c r="AT9" s="103"/>
      <c r="AU9" s="126"/>
      <c r="AV9" s="126"/>
      <c r="AW9" s="126"/>
      <c r="AX9" s="110"/>
      <c r="AY9" s="142" t="s">
        <v>1</v>
      </c>
      <c r="AZ9" s="164" t="s" vm="5">
        <v>22</v>
      </c>
      <c r="BA9" s="140"/>
      <c r="BB9" s="141"/>
      <c r="BC9" s="112"/>
      <c r="BD9" s="126"/>
      <c r="BE9" s="302" t="s">
        <v>110</v>
      </c>
      <c r="BF9" s="126"/>
      <c r="BG9" s="119"/>
      <c r="BH9" s="142" t="s">
        <v>1</v>
      </c>
      <c r="BI9" s="166" t="s">
        <v>32</v>
      </c>
      <c r="BJ9" s="140"/>
      <c r="BK9" s="141"/>
      <c r="BL9" s="121"/>
      <c r="BM9" s="132"/>
      <c r="BP9" s="208" t="s">
        <v>94</v>
      </c>
      <c r="BQ9" s="208" t="s">
        <v>71</v>
      </c>
      <c r="BR9" s="209">
        <f>BR10-BR13</f>
        <v>0.52051212121212131</v>
      </c>
      <c r="BS9" s="210">
        <f>'Summary (2)'!BS9/1000</f>
        <v>1.105800000000003</v>
      </c>
      <c r="BT9" s="233">
        <f>BT10-BT13</f>
        <v>1039.3</v>
      </c>
    </row>
    <row r="10" spans="4:81" x14ac:dyDescent="0.25">
      <c r="D10" s="129"/>
      <c r="E10" s="101"/>
      <c r="F10" s="144"/>
      <c r="G10" s="140"/>
      <c r="H10" s="140"/>
      <c r="I10" s="141"/>
      <c r="J10" s="103"/>
      <c r="K10" s="126"/>
      <c r="L10" s="126"/>
      <c r="M10" s="126"/>
      <c r="N10" s="110"/>
      <c r="O10" s="144"/>
      <c r="P10" s="140"/>
      <c r="Q10" s="140"/>
      <c r="R10" s="141"/>
      <c r="S10" s="112"/>
      <c r="T10" s="126"/>
      <c r="U10" s="301"/>
      <c r="V10" s="126"/>
      <c r="W10" s="119"/>
      <c r="X10" s="144"/>
      <c r="Y10" s="140"/>
      <c r="Z10" s="140"/>
      <c r="AA10" s="141"/>
      <c r="AB10" s="121"/>
      <c r="AC10" s="132"/>
      <c r="AF10" s="208" t="s">
        <v>94</v>
      </c>
      <c r="AG10" s="208" t="s">
        <v>50</v>
      </c>
      <c r="AH10" s="209">
        <f>MAX(G12,P12)</f>
        <v>12.2715</v>
      </c>
      <c r="AI10" s="210">
        <f>'Summary (2)'!AI10/1000</f>
        <v>69.366799999999998</v>
      </c>
      <c r="AJ10" s="233">
        <f>MAX(I12,R12)</f>
        <v>1116.8</v>
      </c>
      <c r="AN10" s="129"/>
      <c r="AO10" s="101"/>
      <c r="AP10" s="144"/>
      <c r="AQ10" s="140"/>
      <c r="AR10" s="140"/>
      <c r="AS10" s="141"/>
      <c r="AT10" s="103"/>
      <c r="AU10" s="126"/>
      <c r="AV10" s="126"/>
      <c r="AW10" s="126"/>
      <c r="AX10" s="110"/>
      <c r="AY10" s="144"/>
      <c r="AZ10" s="140"/>
      <c r="BA10" s="140"/>
      <c r="BB10" s="141"/>
      <c r="BC10" s="112"/>
      <c r="BD10" s="126"/>
      <c r="BE10" s="301"/>
      <c r="BF10" s="126"/>
      <c r="BG10" s="119"/>
      <c r="BH10" s="144"/>
      <c r="BI10" s="140"/>
      <c r="BJ10" s="140"/>
      <c r="BK10" s="141"/>
      <c r="BL10" s="121"/>
      <c r="BM10" s="132"/>
      <c r="BP10" s="208" t="s">
        <v>94</v>
      </c>
      <c r="BQ10" s="208" t="s">
        <v>50</v>
      </c>
      <c r="BR10" s="209">
        <f>MAX(AQ12,AZ12)</f>
        <v>11.687678787878788</v>
      </c>
      <c r="BS10" s="210">
        <f>'Summary (2)'!BS10/1000</f>
        <v>69.366799999999998</v>
      </c>
      <c r="BT10" s="233">
        <f>MAX(AS12,BB12)</f>
        <v>1116.8</v>
      </c>
      <c r="CA10" s="7"/>
      <c r="CB10" s="1"/>
      <c r="CC10" s="1"/>
    </row>
    <row r="11" spans="4:81" x14ac:dyDescent="0.25">
      <c r="D11" s="129"/>
      <c r="E11" s="101"/>
      <c r="F11" s="145"/>
      <c r="G11" s="146" t="s">
        <v>6</v>
      </c>
      <c r="H11" s="146" t="s">
        <v>7</v>
      </c>
      <c r="I11" s="147" t="s">
        <v>2</v>
      </c>
      <c r="J11" s="103"/>
      <c r="K11" s="126"/>
      <c r="L11" s="126"/>
      <c r="M11" s="126"/>
      <c r="N11" s="110"/>
      <c r="O11" s="145"/>
      <c r="P11" s="146" t="s">
        <v>6</v>
      </c>
      <c r="Q11" s="146" t="s">
        <v>7</v>
      </c>
      <c r="R11" s="147" t="s">
        <v>2</v>
      </c>
      <c r="S11" s="112"/>
      <c r="T11" s="126"/>
      <c r="U11" s="301"/>
      <c r="V11" s="126"/>
      <c r="W11" s="119"/>
      <c r="X11" s="145"/>
      <c r="Y11" s="146" t="s">
        <v>6</v>
      </c>
      <c r="Z11" s="146" t="s">
        <v>7</v>
      </c>
      <c r="AA11" s="147" t="s">
        <v>2</v>
      </c>
      <c r="AB11" s="121"/>
      <c r="AC11" s="132"/>
      <c r="AF11" s="208" t="s">
        <v>94</v>
      </c>
      <c r="AG11" s="208" t="s">
        <v>70</v>
      </c>
      <c r="AH11" s="209">
        <f>MEDIAN(G12,P12)</f>
        <v>11.7575</v>
      </c>
      <c r="AI11" s="210">
        <f>'Summary (2)'!AI11/1000</f>
        <v>68.81389999999999</v>
      </c>
      <c r="AJ11" s="233">
        <f>MEDIAN(I12,R12)</f>
        <v>597.15</v>
      </c>
      <c r="AN11" s="129"/>
      <c r="AO11" s="101"/>
      <c r="AP11" s="145"/>
      <c r="AQ11" s="146" t="s">
        <v>6</v>
      </c>
      <c r="AR11" s="146" t="s">
        <v>7</v>
      </c>
      <c r="AS11" s="147" t="s">
        <v>2</v>
      </c>
      <c r="AT11" s="103"/>
      <c r="AU11" s="126"/>
      <c r="AV11" s="126"/>
      <c r="AW11" s="126"/>
      <c r="AX11" s="110"/>
      <c r="AY11" s="145"/>
      <c r="AZ11" s="146" t="s">
        <v>6</v>
      </c>
      <c r="BA11" s="146" t="s">
        <v>7</v>
      </c>
      <c r="BB11" s="147" t="s">
        <v>2</v>
      </c>
      <c r="BC11" s="112"/>
      <c r="BD11" s="126"/>
      <c r="BE11" s="301"/>
      <c r="BF11" s="126"/>
      <c r="BG11" s="119"/>
      <c r="BH11" s="145"/>
      <c r="BI11" s="146" t="s">
        <v>6</v>
      </c>
      <c r="BJ11" s="146" t="s">
        <v>7</v>
      </c>
      <c r="BK11" s="147" t="s">
        <v>2</v>
      </c>
      <c r="BL11" s="121"/>
      <c r="BM11" s="132"/>
      <c r="BP11" s="208" t="s">
        <v>94</v>
      </c>
      <c r="BQ11" s="208" t="s">
        <v>70</v>
      </c>
      <c r="BR11" s="209">
        <f>MEDIAN(AQ12,AZ12)</f>
        <v>11.427422727272727</v>
      </c>
      <c r="BS11" s="210">
        <f>'Summary (2)'!BS11/1000</f>
        <v>68.81389999999999</v>
      </c>
      <c r="BT11" s="233">
        <f>MEDIAN(AS12,BB12)</f>
        <v>597.15</v>
      </c>
      <c r="CA11" s="7"/>
      <c r="CB11" s="1"/>
      <c r="CC11" s="1"/>
    </row>
    <row r="12" spans="4:81" ht="15.75" thickBot="1" x14ac:dyDescent="0.3">
      <c r="D12" s="129"/>
      <c r="E12" s="101"/>
      <c r="F12" s="148" t="s">
        <v>8</v>
      </c>
      <c r="G12" s="190">
        <f>'Summary (2)'!G12/1000</f>
        <v>11.243499999999999</v>
      </c>
      <c r="H12" s="196">
        <f>'Summary (2)'!H12/1000</f>
        <v>69.366799999999998</v>
      </c>
      <c r="I12" s="202">
        <f>'Summary (2)'!I12</f>
        <v>1116.8</v>
      </c>
      <c r="J12" s="103"/>
      <c r="K12" s="126"/>
      <c r="L12" s="126"/>
      <c r="M12" s="126"/>
      <c r="N12" s="110"/>
      <c r="O12" s="157" t="s">
        <v>8</v>
      </c>
      <c r="P12" s="191">
        <f>'Summary (2)'!P12/1000</f>
        <v>12.2715</v>
      </c>
      <c r="Q12" s="198">
        <f>'Summary (2)'!Q12/1000</f>
        <v>68.260999999999996</v>
      </c>
      <c r="R12" s="201">
        <f>'Summary (2)'!R12</f>
        <v>77.5</v>
      </c>
      <c r="S12" s="112"/>
      <c r="T12" s="126"/>
      <c r="U12" s="302" t="s">
        <v>110</v>
      </c>
      <c r="V12" s="126"/>
      <c r="W12" s="119"/>
      <c r="X12" s="167" t="s">
        <v>8</v>
      </c>
      <c r="Y12" s="193">
        <f>AVERAGE(G12,P12)</f>
        <v>11.7575</v>
      </c>
      <c r="Z12" s="199">
        <f>'Summary (2)'!Z12/1000</f>
        <v>68.81389999999999</v>
      </c>
      <c r="AA12" s="203">
        <f>'Summary (2)'!AA12</f>
        <v>597.15</v>
      </c>
      <c r="AB12" s="121"/>
      <c r="AC12" s="132"/>
      <c r="AF12" s="208" t="s">
        <v>94</v>
      </c>
      <c r="AG12" s="208" t="s">
        <v>8</v>
      </c>
      <c r="AH12" s="209">
        <f>AVERAGE(G12,P12)</f>
        <v>11.7575</v>
      </c>
      <c r="AI12" s="210">
        <f>'Summary (2)'!AI12/1000</f>
        <v>68.81389999999999</v>
      </c>
      <c r="AJ12" s="233">
        <f t="shared" ref="AJ12" si="0">AVERAGE(I12,R12)</f>
        <v>597.15</v>
      </c>
      <c r="AN12" s="129"/>
      <c r="AO12" s="101"/>
      <c r="AP12" s="148" t="s">
        <v>8</v>
      </c>
      <c r="AQ12" s="190">
        <f>AVERAGE(G12,P25,P38,P51)</f>
        <v>11.167166666666667</v>
      </c>
      <c r="AR12" s="196">
        <f>'Summary (2)'!AR12/1000</f>
        <v>69.366799999999998</v>
      </c>
      <c r="AS12" s="202">
        <f>'Summary (2)'!AS12</f>
        <v>1116.8</v>
      </c>
      <c r="AT12" s="103"/>
      <c r="AU12" s="126"/>
      <c r="AV12" s="126"/>
      <c r="AW12" s="126"/>
      <c r="AX12" s="110"/>
      <c r="AY12" s="157" t="s">
        <v>8</v>
      </c>
      <c r="AZ12" s="191">
        <f>AVERAGE(P12,G25,G38,G51)</f>
        <v>11.687678787878788</v>
      </c>
      <c r="BA12" s="198">
        <f>'Summary (2)'!BA12/1000</f>
        <v>68.260999999999996</v>
      </c>
      <c r="BB12" s="201">
        <f>'Summary (2)'!BB12</f>
        <v>77.5</v>
      </c>
      <c r="BC12" s="112"/>
      <c r="BD12" s="126"/>
      <c r="BE12" s="302" t="s">
        <v>110</v>
      </c>
      <c r="BF12" s="126"/>
      <c r="BG12" s="119"/>
      <c r="BH12" s="167" t="s">
        <v>8</v>
      </c>
      <c r="BI12" s="193">
        <f>AVERAGE(AQ12,AZ12)</f>
        <v>11.427422727272727</v>
      </c>
      <c r="BJ12" s="199">
        <f>'Summary (2)'!BJ12/1000</f>
        <v>68.81389999999999</v>
      </c>
      <c r="BK12" s="203">
        <f>'Summary (2)'!BK12</f>
        <v>597.15</v>
      </c>
      <c r="BL12" s="121"/>
      <c r="BM12" s="132"/>
      <c r="BP12" s="208" t="s">
        <v>94</v>
      </c>
      <c r="BQ12" s="208" t="s">
        <v>8</v>
      </c>
      <c r="BR12" s="209">
        <f>AVERAGE(AQ12,AZ12)</f>
        <v>11.427422727272727</v>
      </c>
      <c r="BS12" s="210">
        <f>'Summary (2)'!BS12/1000</f>
        <v>68.81389999999999</v>
      </c>
      <c r="BT12" s="233">
        <f t="shared" ref="BT12" si="1">AVERAGE(AS12,BB12)</f>
        <v>597.15</v>
      </c>
      <c r="CA12" s="7"/>
      <c r="CB12" s="1"/>
      <c r="CC12" s="1"/>
    </row>
    <row r="13" spans="4:81" ht="15.75" thickBot="1" x14ac:dyDescent="0.3">
      <c r="D13" s="129"/>
      <c r="E13" s="101"/>
      <c r="F13" s="102"/>
      <c r="G13" s="102"/>
      <c r="H13" s="102"/>
      <c r="I13" s="102"/>
      <c r="J13" s="103"/>
      <c r="K13" s="126"/>
      <c r="L13" s="126"/>
      <c r="M13" s="126"/>
      <c r="N13" s="110"/>
      <c r="O13" s="111"/>
      <c r="P13" s="111"/>
      <c r="Q13" s="111"/>
      <c r="R13" s="111"/>
      <c r="S13" s="112"/>
      <c r="T13" s="126"/>
      <c r="U13" s="126"/>
      <c r="V13" s="126"/>
      <c r="W13" s="119"/>
      <c r="X13" s="120"/>
      <c r="Y13" s="120"/>
      <c r="Z13" s="120"/>
      <c r="AA13" s="120"/>
      <c r="AB13" s="121"/>
      <c r="AC13" s="132"/>
      <c r="AF13" s="208" t="s">
        <v>94</v>
      </c>
      <c r="AG13" s="208" t="s">
        <v>49</v>
      </c>
      <c r="AH13" s="209">
        <f>MIN(G12,P12)</f>
        <v>11.243499999999999</v>
      </c>
      <c r="AI13" s="210">
        <f>'Summary (2)'!AI13/1000</f>
        <v>68.260999999999996</v>
      </c>
      <c r="AJ13" s="233">
        <f>MIN(I12,R12)</f>
        <v>77.5</v>
      </c>
      <c r="AN13" s="129"/>
      <c r="AO13" s="101"/>
      <c r="AP13" s="102"/>
      <c r="AQ13" s="102"/>
      <c r="AR13" s="102"/>
      <c r="AS13" s="102"/>
      <c r="AT13" s="103"/>
      <c r="AU13" s="126"/>
      <c r="AV13" s="126"/>
      <c r="AW13" s="126"/>
      <c r="AX13" s="110"/>
      <c r="AY13" s="111"/>
      <c r="AZ13" s="111"/>
      <c r="BA13" s="111"/>
      <c r="BB13" s="111"/>
      <c r="BC13" s="112"/>
      <c r="BD13" s="126"/>
      <c r="BE13" s="126"/>
      <c r="BF13" s="126"/>
      <c r="BG13" s="119"/>
      <c r="BH13" s="120"/>
      <c r="BI13" s="120"/>
      <c r="BJ13" s="120"/>
      <c r="BK13" s="120"/>
      <c r="BL13" s="121"/>
      <c r="BM13" s="132"/>
      <c r="BP13" s="208" t="s">
        <v>94</v>
      </c>
      <c r="BQ13" s="208" t="s">
        <v>49</v>
      </c>
      <c r="BR13" s="209">
        <f>MIN(AQ12,AZ12)</f>
        <v>11.167166666666667</v>
      </c>
      <c r="BS13" s="210">
        <f>'Summary (2)'!BS13/1000</f>
        <v>68.260999999999996</v>
      </c>
      <c r="BT13" s="233">
        <f>MIN(AS12,BB12)</f>
        <v>77.5</v>
      </c>
    </row>
    <row r="14" spans="4:81" x14ac:dyDescent="0.25">
      <c r="D14" s="50"/>
      <c r="E14" s="98"/>
      <c r="F14" s="99"/>
      <c r="G14" s="99"/>
      <c r="H14" s="99"/>
      <c r="I14" s="99"/>
      <c r="J14" s="100"/>
      <c r="K14" s="50"/>
      <c r="L14" s="50"/>
      <c r="M14" s="50"/>
      <c r="N14" s="107"/>
      <c r="O14" s="108"/>
      <c r="P14" s="108"/>
      <c r="Q14" s="108"/>
      <c r="R14" s="108"/>
      <c r="S14" s="109"/>
      <c r="T14" s="50"/>
      <c r="U14" s="50"/>
      <c r="V14" s="50"/>
      <c r="W14" s="116"/>
      <c r="X14" s="117"/>
      <c r="Y14" s="117"/>
      <c r="Z14" s="117"/>
      <c r="AA14" s="117"/>
      <c r="AB14" s="118"/>
      <c r="AC14" s="50"/>
      <c r="AG14" s="208"/>
      <c r="AH14" s="208"/>
      <c r="AI14" s="208"/>
      <c r="AJ14" s="208"/>
      <c r="AN14" s="50"/>
      <c r="AO14" s="98"/>
      <c r="AP14" s="99"/>
      <c r="AQ14" s="99"/>
      <c r="AR14" s="99"/>
      <c r="AS14" s="99"/>
      <c r="AT14" s="100"/>
      <c r="AU14" s="50"/>
      <c r="AV14" s="50"/>
      <c r="AW14" s="50"/>
      <c r="AX14" s="107"/>
      <c r="AY14" s="108"/>
      <c r="AZ14" s="108"/>
      <c r="BA14" s="108"/>
      <c r="BB14" s="108"/>
      <c r="BC14" s="109"/>
      <c r="BD14" s="50"/>
      <c r="BE14" s="50"/>
      <c r="BF14" s="50"/>
      <c r="BG14" s="116"/>
      <c r="BH14" s="117"/>
      <c r="BI14" s="117"/>
      <c r="BJ14" s="117"/>
      <c r="BK14" s="117"/>
      <c r="BL14" s="118"/>
      <c r="BM14" s="50"/>
      <c r="BQ14" s="208"/>
      <c r="BR14" s="208"/>
      <c r="BS14" s="208"/>
      <c r="BT14" s="208"/>
    </row>
    <row r="15" spans="4:81" x14ac:dyDescent="0.25">
      <c r="D15" s="54"/>
      <c r="E15" s="101"/>
      <c r="F15" s="102"/>
      <c r="G15" s="102"/>
      <c r="H15" s="102"/>
      <c r="I15" s="102"/>
      <c r="J15" s="103"/>
      <c r="K15" s="54"/>
      <c r="L15" s="54"/>
      <c r="M15" s="54"/>
      <c r="N15" s="110"/>
      <c r="O15" s="111"/>
      <c r="P15" s="111"/>
      <c r="Q15" s="111"/>
      <c r="R15" s="111"/>
      <c r="S15" s="112"/>
      <c r="T15" s="54"/>
      <c r="U15" s="54"/>
      <c r="V15" s="54"/>
      <c r="W15" s="119"/>
      <c r="X15" s="120"/>
      <c r="Y15" s="120"/>
      <c r="Z15" s="120"/>
      <c r="AA15" s="120"/>
      <c r="AB15" s="121"/>
      <c r="AC15" s="54"/>
      <c r="AG15" s="208"/>
      <c r="AH15" s="208"/>
      <c r="AI15" s="208"/>
      <c r="AJ15" s="208"/>
      <c r="AN15" s="54"/>
      <c r="AO15" s="101"/>
      <c r="AP15" s="102"/>
      <c r="AQ15" s="102"/>
      <c r="AR15" s="102"/>
      <c r="AS15" s="102"/>
      <c r="AT15" s="103"/>
      <c r="AU15" s="54"/>
      <c r="AV15" s="54"/>
      <c r="AW15" s="54"/>
      <c r="AX15" s="110"/>
      <c r="AY15" s="111"/>
      <c r="AZ15" s="111"/>
      <c r="BA15" s="111"/>
      <c r="BB15" s="111"/>
      <c r="BC15" s="112"/>
      <c r="BD15" s="54"/>
      <c r="BE15" s="54"/>
      <c r="BF15" s="54"/>
      <c r="BG15" s="119"/>
      <c r="BH15" s="120"/>
      <c r="BI15" s="120"/>
      <c r="BJ15" s="120"/>
      <c r="BK15" s="120"/>
      <c r="BL15" s="121"/>
      <c r="BM15" s="54"/>
      <c r="BQ15" s="208"/>
      <c r="BR15" s="208"/>
      <c r="BS15" s="208"/>
      <c r="BT15" s="208"/>
    </row>
    <row r="16" spans="4:81" ht="15.75" thickBot="1" x14ac:dyDescent="0.3">
      <c r="D16" s="96"/>
      <c r="E16" s="104"/>
      <c r="F16" s="105"/>
      <c r="G16" s="105"/>
      <c r="H16" s="105"/>
      <c r="I16" s="105"/>
      <c r="J16" s="106"/>
      <c r="K16" s="96"/>
      <c r="L16" s="96"/>
      <c r="M16" s="96"/>
      <c r="N16" s="113"/>
      <c r="O16" s="114"/>
      <c r="P16" s="114"/>
      <c r="Q16" s="114"/>
      <c r="R16" s="114"/>
      <c r="S16" s="115"/>
      <c r="T16" s="96"/>
      <c r="U16" s="96"/>
      <c r="V16" s="96"/>
      <c r="W16" s="122"/>
      <c r="X16" s="123"/>
      <c r="Y16" s="123"/>
      <c r="Z16" s="123"/>
      <c r="AA16" s="123"/>
      <c r="AB16" s="124"/>
      <c r="AC16" s="96"/>
      <c r="AG16" s="208"/>
      <c r="AH16" s="208"/>
      <c r="AI16" s="208"/>
      <c r="AJ16" s="208"/>
      <c r="AN16" s="96"/>
      <c r="AO16" s="104"/>
      <c r="AP16" s="105"/>
      <c r="AQ16" s="105"/>
      <c r="AR16" s="105"/>
      <c r="AS16" s="105"/>
      <c r="AT16" s="106"/>
      <c r="AU16" s="96"/>
      <c r="AV16" s="96"/>
      <c r="AW16" s="96"/>
      <c r="AX16" s="113"/>
      <c r="AY16" s="114"/>
      <c r="AZ16" s="114"/>
      <c r="BA16" s="114"/>
      <c r="BB16" s="114"/>
      <c r="BC16" s="115"/>
      <c r="BD16" s="96"/>
      <c r="BE16" s="96"/>
      <c r="BF16" s="96"/>
      <c r="BG16" s="122"/>
      <c r="BH16" s="123"/>
      <c r="BI16" s="123"/>
      <c r="BJ16" s="123"/>
      <c r="BK16" s="123"/>
      <c r="BL16" s="124"/>
      <c r="BM16" s="96"/>
      <c r="BQ16" s="208"/>
      <c r="BR16" s="208"/>
      <c r="BS16" s="208"/>
      <c r="BT16" s="208"/>
    </row>
    <row r="17" spans="4:81" ht="15.75" thickBot="1" x14ac:dyDescent="0.3">
      <c r="D17" s="128"/>
      <c r="E17" s="98"/>
      <c r="F17" s="99"/>
      <c r="G17" s="99"/>
      <c r="H17" s="99"/>
      <c r="I17" s="99"/>
      <c r="J17" s="100"/>
      <c r="K17" s="125"/>
      <c r="L17" s="125"/>
      <c r="M17" s="125"/>
      <c r="N17" s="107"/>
      <c r="O17" s="108"/>
      <c r="P17" s="108"/>
      <c r="Q17" s="108"/>
      <c r="R17" s="108"/>
      <c r="S17" s="109"/>
      <c r="T17" s="125"/>
      <c r="U17" s="125"/>
      <c r="V17" s="125"/>
      <c r="W17" s="116"/>
      <c r="X17" s="117"/>
      <c r="Y17" s="117"/>
      <c r="Z17" s="117"/>
      <c r="AA17" s="117"/>
      <c r="AB17" s="118"/>
      <c r="AC17" s="131"/>
      <c r="AG17" s="208"/>
      <c r="AH17" s="208"/>
      <c r="AI17" s="208"/>
      <c r="AJ17" s="208"/>
      <c r="AN17" s="128"/>
      <c r="AO17" s="98"/>
      <c r="AP17" s="99"/>
      <c r="AQ17" s="99"/>
      <c r="AR17" s="99"/>
      <c r="AS17" s="99"/>
      <c r="AT17" s="100"/>
      <c r="AU17" s="125"/>
      <c r="AV17" s="125"/>
      <c r="AW17" s="125"/>
      <c r="AX17" s="107"/>
      <c r="AY17" s="108"/>
      <c r="AZ17" s="108"/>
      <c r="BA17" s="108"/>
      <c r="BB17" s="108"/>
      <c r="BC17" s="109"/>
      <c r="BD17" s="125"/>
      <c r="BE17" s="125"/>
      <c r="BF17" s="125"/>
      <c r="BG17" s="116"/>
      <c r="BH17" s="117"/>
      <c r="BI17" s="117"/>
      <c r="BJ17" s="117"/>
      <c r="BK17" s="117"/>
      <c r="BL17" s="118"/>
      <c r="BM17" s="131"/>
      <c r="BQ17" s="208"/>
      <c r="BR17" s="208"/>
      <c r="BS17" s="208"/>
      <c r="BT17" s="208"/>
    </row>
    <row r="18" spans="4:81" ht="15.75" thickBot="1" x14ac:dyDescent="0.3">
      <c r="D18" s="129"/>
      <c r="E18" s="101"/>
      <c r="F18" s="218" t="s">
        <v>39</v>
      </c>
      <c r="G18" s="219"/>
      <c r="H18" s="102"/>
      <c r="I18" s="102"/>
      <c r="J18" s="103"/>
      <c r="K18" s="126"/>
      <c r="L18" s="126"/>
      <c r="M18" s="126"/>
      <c r="N18" s="110"/>
      <c r="O18" s="220" t="s">
        <v>40</v>
      </c>
      <c r="P18" s="221"/>
      <c r="Q18" s="111"/>
      <c r="R18" s="111"/>
      <c r="S18" s="112"/>
      <c r="T18" s="126"/>
      <c r="U18" s="126"/>
      <c r="V18" s="126"/>
      <c r="W18" s="119"/>
      <c r="X18" s="222" t="s">
        <v>100</v>
      </c>
      <c r="Y18" s="223"/>
      <c r="Z18" s="120"/>
      <c r="AA18" s="120"/>
      <c r="AB18" s="121"/>
      <c r="AC18" s="132"/>
      <c r="AG18" s="208"/>
      <c r="AH18" s="208"/>
      <c r="AI18" s="208"/>
      <c r="AJ18" s="208"/>
      <c r="AN18" s="129"/>
      <c r="AO18" s="101"/>
      <c r="AP18" s="218" t="s">
        <v>46</v>
      </c>
      <c r="AQ18" s="228"/>
      <c r="AR18" s="183"/>
      <c r="AS18" s="102"/>
      <c r="AT18" s="103"/>
      <c r="AU18" s="126"/>
      <c r="AV18" s="126"/>
      <c r="AW18" s="126"/>
      <c r="AX18" s="110"/>
      <c r="AY18" s="220" t="s">
        <v>56</v>
      </c>
      <c r="AZ18" s="229"/>
      <c r="BA18" s="221"/>
      <c r="BB18" s="111"/>
      <c r="BC18" s="112"/>
      <c r="BD18" s="126"/>
      <c r="BE18" s="126"/>
      <c r="BF18" s="126"/>
      <c r="BG18" s="119"/>
      <c r="BH18" s="222" t="s">
        <v>105</v>
      </c>
      <c r="BI18" s="223"/>
      <c r="BJ18" s="120"/>
      <c r="BK18" s="120"/>
      <c r="BL18" s="121"/>
      <c r="BM18" s="132"/>
      <c r="BQ18" s="208"/>
      <c r="BR18" s="208"/>
      <c r="BS18" s="208"/>
      <c r="BT18" s="208"/>
    </row>
    <row r="19" spans="4:81" x14ac:dyDescent="0.25">
      <c r="D19" s="129"/>
      <c r="E19" s="101"/>
      <c r="F19" s="134" t="s">
        <v>3</v>
      </c>
      <c r="G19" s="135" t="s" vm="1">
        <v>22</v>
      </c>
      <c r="H19" s="136"/>
      <c r="I19" s="137"/>
      <c r="J19" s="103"/>
      <c r="K19" s="126"/>
      <c r="L19" s="126"/>
      <c r="M19" s="126"/>
      <c r="N19" s="110"/>
      <c r="O19" s="134" t="s">
        <v>3</v>
      </c>
      <c r="P19" s="161" t="s" vm="2">
        <v>4</v>
      </c>
      <c r="Q19" s="136"/>
      <c r="R19" s="137"/>
      <c r="S19" s="112"/>
      <c r="T19" s="126"/>
      <c r="U19" s="302" t="s">
        <v>110</v>
      </c>
      <c r="V19" s="126"/>
      <c r="W19" s="119"/>
      <c r="X19" s="134" t="s">
        <v>3</v>
      </c>
      <c r="Y19" s="165" t="s">
        <v>32</v>
      </c>
      <c r="Z19" s="136"/>
      <c r="AA19" s="137"/>
      <c r="AB19" s="121"/>
      <c r="AC19" s="132"/>
      <c r="AG19" s="208"/>
      <c r="AH19" s="208"/>
      <c r="AI19" s="208"/>
      <c r="AJ19" s="208"/>
      <c r="AN19" s="129"/>
      <c r="AO19" s="101"/>
      <c r="AP19" s="134" t="s">
        <v>3</v>
      </c>
      <c r="AQ19" s="135" t="s" vm="1">
        <v>22</v>
      </c>
      <c r="AR19" s="136"/>
      <c r="AS19" s="137"/>
      <c r="AT19" s="103"/>
      <c r="AU19" s="126"/>
      <c r="AV19" s="126"/>
      <c r="AW19" s="126"/>
      <c r="AX19" s="110"/>
      <c r="AY19" s="134" t="s">
        <v>3</v>
      </c>
      <c r="AZ19" s="161" t="s" vm="2">
        <v>4</v>
      </c>
      <c r="BA19" s="136"/>
      <c r="BB19" s="137"/>
      <c r="BC19" s="112"/>
      <c r="BD19" s="126"/>
      <c r="BE19" s="302" t="s">
        <v>110</v>
      </c>
      <c r="BF19" s="126"/>
      <c r="BG19" s="119"/>
      <c r="BH19" s="134" t="s">
        <v>3</v>
      </c>
      <c r="BI19" s="165" t="s">
        <v>32</v>
      </c>
      <c r="BJ19" s="136"/>
      <c r="BK19" s="137"/>
      <c r="BL19" s="121"/>
      <c r="BM19" s="132"/>
      <c r="BQ19" s="208"/>
      <c r="BR19" s="208"/>
      <c r="BS19" s="208"/>
      <c r="BT19" s="208"/>
    </row>
    <row r="20" spans="4:81" x14ac:dyDescent="0.25">
      <c r="D20" s="129"/>
      <c r="E20" s="101"/>
      <c r="F20" s="138" t="s">
        <v>9</v>
      </c>
      <c r="G20" s="139" t="s" vm="3">
        <v>22</v>
      </c>
      <c r="H20" s="140"/>
      <c r="I20" s="141"/>
      <c r="J20" s="103"/>
      <c r="K20" s="126"/>
      <c r="L20" s="126"/>
      <c r="M20" s="126"/>
      <c r="N20" s="110"/>
      <c r="O20" s="138" t="s">
        <v>9</v>
      </c>
      <c r="P20" s="152" t="s" vm="6">
        <v>4</v>
      </c>
      <c r="Q20" s="140"/>
      <c r="R20" s="141"/>
      <c r="S20" s="112"/>
      <c r="T20" s="126"/>
      <c r="U20" s="302" t="s">
        <v>110</v>
      </c>
      <c r="V20" s="126"/>
      <c r="W20" s="119"/>
      <c r="X20" s="138" t="s">
        <v>9</v>
      </c>
      <c r="Y20" s="166" t="s">
        <v>32</v>
      </c>
      <c r="Z20" s="140"/>
      <c r="AA20" s="141"/>
      <c r="AB20" s="121"/>
      <c r="AC20" s="132"/>
      <c r="AG20" s="208"/>
      <c r="AH20" s="208"/>
      <c r="AI20" s="208"/>
      <c r="AJ20" s="208"/>
      <c r="AN20" s="129"/>
      <c r="AO20" s="101"/>
      <c r="AP20" s="138" t="s">
        <v>9</v>
      </c>
      <c r="AQ20" s="139" t="s" vm="3">
        <v>22</v>
      </c>
      <c r="AR20" s="140"/>
      <c r="AS20" s="141"/>
      <c r="AT20" s="103"/>
      <c r="AU20" s="126"/>
      <c r="AV20" s="126"/>
      <c r="AW20" s="126"/>
      <c r="AX20" s="110"/>
      <c r="AY20" s="138" t="s">
        <v>9</v>
      </c>
      <c r="AZ20" s="152" t="s" vm="6">
        <v>4</v>
      </c>
      <c r="BA20" s="140"/>
      <c r="BB20" s="141"/>
      <c r="BC20" s="112"/>
      <c r="BD20" s="126"/>
      <c r="BE20" s="302" t="s">
        <v>110</v>
      </c>
      <c r="BF20" s="126"/>
      <c r="BG20" s="119"/>
      <c r="BH20" s="138" t="s">
        <v>9</v>
      </c>
      <c r="BI20" s="166" t="s">
        <v>32</v>
      </c>
      <c r="BJ20" s="140"/>
      <c r="BK20" s="141"/>
      <c r="BL20" s="121"/>
      <c r="BM20" s="132"/>
      <c r="BQ20" s="208"/>
      <c r="BR20" s="208"/>
      <c r="BS20" s="208"/>
      <c r="BT20" s="208"/>
    </row>
    <row r="21" spans="4:81" x14ac:dyDescent="0.25">
      <c r="D21" s="129"/>
      <c r="E21" s="101"/>
      <c r="F21" s="138" t="s">
        <v>0</v>
      </c>
      <c r="G21" s="152" t="s" vm="7">
        <v>4</v>
      </c>
      <c r="H21" s="140"/>
      <c r="I21" s="141"/>
      <c r="J21" s="103"/>
      <c r="K21" s="126"/>
      <c r="L21" s="126"/>
      <c r="M21" s="126"/>
      <c r="N21" s="110"/>
      <c r="O21" s="138" t="s">
        <v>0</v>
      </c>
      <c r="P21" s="163" t="s" vm="4">
        <v>22</v>
      </c>
      <c r="Q21" s="140"/>
      <c r="R21" s="141"/>
      <c r="S21" s="112"/>
      <c r="T21" s="126"/>
      <c r="U21" s="302" t="s">
        <v>110</v>
      </c>
      <c r="V21" s="126"/>
      <c r="W21" s="119"/>
      <c r="X21" s="138" t="s">
        <v>0</v>
      </c>
      <c r="Y21" s="166" t="s">
        <v>32</v>
      </c>
      <c r="Z21" s="140"/>
      <c r="AA21" s="141"/>
      <c r="AB21" s="121"/>
      <c r="AC21" s="132"/>
      <c r="AG21" s="208"/>
      <c r="AH21" s="208"/>
      <c r="AI21" s="208"/>
      <c r="AJ21" s="208"/>
      <c r="AN21" s="129"/>
      <c r="AO21" s="101"/>
      <c r="AP21" s="138" t="s">
        <v>0</v>
      </c>
      <c r="AQ21" s="152" t="s" vm="7">
        <v>4</v>
      </c>
      <c r="AR21" s="140"/>
      <c r="AS21" s="141"/>
      <c r="AT21" s="103"/>
      <c r="AU21" s="126"/>
      <c r="AV21" s="126"/>
      <c r="AW21" s="126"/>
      <c r="AX21" s="110"/>
      <c r="AY21" s="138" t="s">
        <v>0</v>
      </c>
      <c r="AZ21" s="163" t="s" vm="4">
        <v>22</v>
      </c>
      <c r="BA21" s="140"/>
      <c r="BB21" s="141"/>
      <c r="BC21" s="112"/>
      <c r="BD21" s="126"/>
      <c r="BE21" s="302" t="s">
        <v>110</v>
      </c>
      <c r="BF21" s="126"/>
      <c r="BG21" s="119"/>
      <c r="BH21" s="138" t="s">
        <v>0</v>
      </c>
      <c r="BI21" s="166" t="s">
        <v>32</v>
      </c>
      <c r="BJ21" s="140"/>
      <c r="BK21" s="141"/>
      <c r="BL21" s="121"/>
      <c r="BM21" s="132"/>
      <c r="BQ21" s="208"/>
      <c r="BR21" s="208"/>
      <c r="BS21" s="208"/>
      <c r="BT21" s="208"/>
    </row>
    <row r="22" spans="4:81" x14ac:dyDescent="0.25">
      <c r="D22" s="129"/>
      <c r="E22" s="101"/>
      <c r="F22" s="142" t="s">
        <v>1</v>
      </c>
      <c r="G22" s="153" t="s" vm="5">
        <v>22</v>
      </c>
      <c r="H22" s="140"/>
      <c r="I22" s="141"/>
      <c r="J22" s="103"/>
      <c r="K22" s="126"/>
      <c r="L22" s="126"/>
      <c r="M22" s="126"/>
      <c r="N22" s="110"/>
      <c r="O22" s="142" t="s">
        <v>1</v>
      </c>
      <c r="P22" s="154" t="s" vm="8">
        <v>4</v>
      </c>
      <c r="Q22" s="140"/>
      <c r="R22" s="141"/>
      <c r="S22" s="112"/>
      <c r="T22" s="126"/>
      <c r="U22" s="302" t="s">
        <v>110</v>
      </c>
      <c r="V22" s="126"/>
      <c r="W22" s="119"/>
      <c r="X22" s="142" t="s">
        <v>1</v>
      </c>
      <c r="Y22" s="166" t="s">
        <v>32</v>
      </c>
      <c r="Z22" s="140"/>
      <c r="AA22" s="141"/>
      <c r="AB22" s="121"/>
      <c r="AC22" s="132"/>
      <c r="AF22" s="208" t="s">
        <v>94</v>
      </c>
      <c r="AG22" s="208" t="s">
        <v>71</v>
      </c>
      <c r="AH22" s="209">
        <f>AH23-AH26</f>
        <v>0.27181818181818151</v>
      </c>
      <c r="AI22" s="210">
        <f>'Summary (2)'!AI22/1000</f>
        <v>2.4158181818181763</v>
      </c>
      <c r="AJ22" s="233">
        <f>AJ23-AJ26</f>
        <v>992.27272727272725</v>
      </c>
      <c r="AN22" s="129"/>
      <c r="AO22" s="101"/>
      <c r="AP22" s="142" t="s">
        <v>1</v>
      </c>
      <c r="AQ22" s="153" t="s" vm="5">
        <v>22</v>
      </c>
      <c r="AR22" s="140"/>
      <c r="AS22" s="141"/>
      <c r="AT22" s="103"/>
      <c r="AU22" s="126"/>
      <c r="AV22" s="126"/>
      <c r="AW22" s="126"/>
      <c r="AX22" s="110"/>
      <c r="AY22" s="142" t="s">
        <v>1</v>
      </c>
      <c r="AZ22" s="154" t="s" vm="8">
        <v>4</v>
      </c>
      <c r="BA22" s="140"/>
      <c r="BB22" s="141"/>
      <c r="BC22" s="112"/>
      <c r="BD22" s="126"/>
      <c r="BE22" s="302" t="s">
        <v>110</v>
      </c>
      <c r="BF22" s="126"/>
      <c r="BG22" s="119"/>
      <c r="BH22" s="142" t="s">
        <v>1</v>
      </c>
      <c r="BI22" s="166" t="s">
        <v>32</v>
      </c>
      <c r="BJ22" s="140"/>
      <c r="BK22" s="141"/>
      <c r="BL22" s="121"/>
      <c r="BM22" s="132"/>
      <c r="BP22" s="208" t="s">
        <v>94</v>
      </c>
      <c r="BQ22" s="208" t="s">
        <v>71</v>
      </c>
      <c r="BR22" s="209">
        <f>BR23-BR26</f>
        <v>0.14242121212121361</v>
      </c>
      <c r="BS22" s="210">
        <f>'Summary (2)'!BS22/1000</f>
        <v>2.4158181818181763</v>
      </c>
      <c r="BT22" s="233">
        <f>BT23-BT26</f>
        <v>992.27272727272725</v>
      </c>
    </row>
    <row r="23" spans="4:81" x14ac:dyDescent="0.25">
      <c r="D23" s="129"/>
      <c r="E23" s="101"/>
      <c r="F23" s="144"/>
      <c r="G23" s="140"/>
      <c r="H23" s="140"/>
      <c r="I23" s="141"/>
      <c r="J23" s="103"/>
      <c r="K23" s="126"/>
      <c r="L23" s="126"/>
      <c r="M23" s="126"/>
      <c r="N23" s="110"/>
      <c r="O23" s="144"/>
      <c r="P23" s="140"/>
      <c r="Q23" s="140"/>
      <c r="R23" s="141"/>
      <c r="S23" s="112"/>
      <c r="T23" s="126"/>
      <c r="U23" s="301"/>
      <c r="V23" s="126"/>
      <c r="W23" s="119"/>
      <c r="X23" s="144"/>
      <c r="Y23" s="140"/>
      <c r="Z23" s="140"/>
      <c r="AA23" s="141"/>
      <c r="AB23" s="121"/>
      <c r="AC23" s="132"/>
      <c r="AF23" s="208" t="s">
        <v>94</v>
      </c>
      <c r="AG23" s="208" t="s">
        <v>50</v>
      </c>
      <c r="AH23" s="209">
        <f>MAX(G25,P25)</f>
        <v>11.664</v>
      </c>
      <c r="AI23" s="210">
        <f>'Summary (2)'!AI23/1000</f>
        <v>71.397000000000006</v>
      </c>
      <c r="AJ23" s="233">
        <f>MAX(I25,R25)</f>
        <v>1026.2727272727273</v>
      </c>
      <c r="AN23" s="129"/>
      <c r="AO23" s="101"/>
      <c r="AP23" s="144"/>
      <c r="AQ23" s="140"/>
      <c r="AR23" s="140"/>
      <c r="AS23" s="141"/>
      <c r="AT23" s="103"/>
      <c r="AU23" s="126"/>
      <c r="AV23" s="126"/>
      <c r="AW23" s="126"/>
      <c r="AX23" s="110"/>
      <c r="AY23" s="144"/>
      <c r="AZ23" s="140"/>
      <c r="BA23" s="140"/>
      <c r="BB23" s="141"/>
      <c r="BC23" s="112"/>
      <c r="BD23" s="126"/>
      <c r="BE23" s="301"/>
      <c r="BF23" s="126"/>
      <c r="BG23" s="119"/>
      <c r="BH23" s="144"/>
      <c r="BI23" s="140"/>
      <c r="BJ23" s="140"/>
      <c r="BK23" s="141"/>
      <c r="BL23" s="121"/>
      <c r="BM23" s="132"/>
      <c r="BP23" s="208" t="s">
        <v>94</v>
      </c>
      <c r="BQ23" s="208" t="s">
        <v>50</v>
      </c>
      <c r="BR23" s="209">
        <f>MAX(AQ25,AZ25)</f>
        <v>11.498633333333334</v>
      </c>
      <c r="BS23" s="210">
        <f>'Summary (2)'!BS23/1000</f>
        <v>71.397000000000006</v>
      </c>
      <c r="BT23" s="233">
        <f>MAX(AS25,BB25)</f>
        <v>1026.2727272727273</v>
      </c>
      <c r="CA23" s="7"/>
      <c r="CB23" s="1"/>
      <c r="CC23" s="1"/>
    </row>
    <row r="24" spans="4:81" x14ac:dyDescent="0.25">
      <c r="D24" s="129"/>
      <c r="E24" s="101"/>
      <c r="F24" s="145"/>
      <c r="G24" s="146" t="s">
        <v>6</v>
      </c>
      <c r="H24" s="146" t="s">
        <v>7</v>
      </c>
      <c r="I24" s="147" t="s">
        <v>2</v>
      </c>
      <c r="J24" s="103"/>
      <c r="K24" s="126"/>
      <c r="L24" s="126"/>
      <c r="M24" s="126"/>
      <c r="N24" s="110"/>
      <c r="O24" s="145"/>
      <c r="P24" s="146" t="s">
        <v>6</v>
      </c>
      <c r="Q24" s="146" t="s">
        <v>7</v>
      </c>
      <c r="R24" s="147" t="s">
        <v>2</v>
      </c>
      <c r="S24" s="112"/>
      <c r="T24" s="126"/>
      <c r="U24" s="301"/>
      <c r="V24" s="126"/>
      <c r="W24" s="119"/>
      <c r="X24" s="145"/>
      <c r="Y24" s="146" t="s">
        <v>6</v>
      </c>
      <c r="Z24" s="146" t="s">
        <v>7</v>
      </c>
      <c r="AA24" s="147" t="s">
        <v>2</v>
      </c>
      <c r="AB24" s="121"/>
      <c r="AC24" s="132"/>
      <c r="AF24" s="208" t="s">
        <v>94</v>
      </c>
      <c r="AG24" s="208" t="s">
        <v>70</v>
      </c>
      <c r="AH24" s="209">
        <f>MEDIAN(G25,P25)</f>
        <v>11.52809090909091</v>
      </c>
      <c r="AI24" s="210">
        <f>'Summary (2)'!AI24/1000</f>
        <v>70.189090909090908</v>
      </c>
      <c r="AJ24" s="233">
        <f>MEDIAN(I25,R25)</f>
        <v>530.13636363636363</v>
      </c>
      <c r="AN24" s="129"/>
      <c r="AO24" s="101"/>
      <c r="AP24" s="145"/>
      <c r="AQ24" s="146" t="s">
        <v>6</v>
      </c>
      <c r="AR24" s="146" t="s">
        <v>7</v>
      </c>
      <c r="AS24" s="147" t="s">
        <v>2</v>
      </c>
      <c r="AT24" s="103"/>
      <c r="AU24" s="126"/>
      <c r="AV24" s="126"/>
      <c r="AW24" s="126"/>
      <c r="AX24" s="110"/>
      <c r="AY24" s="145"/>
      <c r="AZ24" s="146" t="s">
        <v>6</v>
      </c>
      <c r="BA24" s="146" t="s">
        <v>7</v>
      </c>
      <c r="BB24" s="147" t="s">
        <v>2</v>
      </c>
      <c r="BC24" s="112"/>
      <c r="BD24" s="126"/>
      <c r="BE24" s="301"/>
      <c r="BF24" s="126"/>
      <c r="BG24" s="119"/>
      <c r="BH24" s="145"/>
      <c r="BI24" s="146" t="s">
        <v>6</v>
      </c>
      <c r="BJ24" s="146" t="s">
        <v>7</v>
      </c>
      <c r="BK24" s="147" t="s">
        <v>2</v>
      </c>
      <c r="BL24" s="121"/>
      <c r="BM24" s="132"/>
      <c r="BP24" s="208" t="s">
        <v>94</v>
      </c>
      <c r="BQ24" s="208" t="s">
        <v>70</v>
      </c>
      <c r="BR24" s="209">
        <f>MEDIAN(AQ25,AZ25)</f>
        <v>11.427422727272727</v>
      </c>
      <c r="BS24" s="210">
        <f>'Summary (2)'!BS24/1000</f>
        <v>70.189090909090908</v>
      </c>
      <c r="BT24" s="233">
        <f>MEDIAN(AS25,BB25)</f>
        <v>530.13636363636363</v>
      </c>
      <c r="CA24" s="7"/>
      <c r="CB24" s="1"/>
      <c r="CC24" s="1"/>
    </row>
    <row r="25" spans="4:81" ht="15.75" thickBot="1" x14ac:dyDescent="0.3">
      <c r="D25" s="129"/>
      <c r="E25" s="101"/>
      <c r="F25" s="148" t="s">
        <v>8</v>
      </c>
      <c r="G25" s="190">
        <f>'Summary (2)'!G25/1000</f>
        <v>11.392181818181818</v>
      </c>
      <c r="H25" s="196">
        <f>'Summary (2)'!H25/1000</f>
        <v>68.981181818181824</v>
      </c>
      <c r="I25" s="202">
        <f>'Summary (2)'!I25</f>
        <v>1026.2727272727273</v>
      </c>
      <c r="J25" s="103"/>
      <c r="K25" s="126"/>
      <c r="L25" s="126"/>
      <c r="M25" s="126"/>
      <c r="N25" s="110"/>
      <c r="O25" s="157" t="s">
        <v>8</v>
      </c>
      <c r="P25" s="191">
        <f>'Summary (2)'!P25/1000</f>
        <v>11.664</v>
      </c>
      <c r="Q25" s="198">
        <f>'Summary (2)'!Q25/1000</f>
        <v>71.397000000000006</v>
      </c>
      <c r="R25" s="201">
        <f>'Summary (2)'!R25</f>
        <v>34</v>
      </c>
      <c r="S25" s="112"/>
      <c r="T25" s="126"/>
      <c r="U25" s="302" t="s">
        <v>110</v>
      </c>
      <c r="V25" s="126"/>
      <c r="W25" s="119"/>
      <c r="X25" s="167" t="s">
        <v>8</v>
      </c>
      <c r="Y25" s="193">
        <f>AVERAGE(G25,P25)</f>
        <v>11.52809090909091</v>
      </c>
      <c r="Z25" s="199">
        <f>'Summary (2)'!Z25/1000</f>
        <v>70.189090909090908</v>
      </c>
      <c r="AA25" s="203">
        <f>'Summary (2)'!AA25</f>
        <v>530.13636363636363</v>
      </c>
      <c r="AB25" s="121"/>
      <c r="AC25" s="132"/>
      <c r="AF25" s="208" t="s">
        <v>94</v>
      </c>
      <c r="AG25" s="208" t="s">
        <v>8</v>
      </c>
      <c r="AH25" s="209">
        <f>AVERAGE(G25,P25)</f>
        <v>11.52809090909091</v>
      </c>
      <c r="AI25" s="210">
        <f>'Summary (2)'!AI25/1000</f>
        <v>70.189090909090908</v>
      </c>
      <c r="AJ25" s="233">
        <f t="shared" ref="AJ25" si="2">AVERAGE(I25,R25)</f>
        <v>530.13636363636363</v>
      </c>
      <c r="AN25" s="129"/>
      <c r="AO25" s="101"/>
      <c r="AP25" s="148" t="s">
        <v>8</v>
      </c>
      <c r="AQ25" s="190">
        <f>AVERAGE(P12,G25,P38,P51)</f>
        <v>11.356212121212121</v>
      </c>
      <c r="AR25" s="196">
        <f>'Summary (2)'!AR25/1000</f>
        <v>68.981181818181824</v>
      </c>
      <c r="AS25" s="202">
        <f>'Summary (2)'!AS25</f>
        <v>1026.2727272727273</v>
      </c>
      <c r="AT25" s="103"/>
      <c r="AU25" s="126"/>
      <c r="AV25" s="126"/>
      <c r="AW25" s="126"/>
      <c r="AX25" s="110"/>
      <c r="AY25" s="157" t="s">
        <v>8</v>
      </c>
      <c r="AZ25" s="191">
        <f>AVERAGE(G12,P25,G38,G51)</f>
        <v>11.498633333333334</v>
      </c>
      <c r="BA25" s="198">
        <f>'Summary (2)'!BA25/1000</f>
        <v>71.397000000000006</v>
      </c>
      <c r="BB25" s="201">
        <f>'Summary (2)'!BB25</f>
        <v>34</v>
      </c>
      <c r="BC25" s="112"/>
      <c r="BD25" s="126"/>
      <c r="BE25" s="302" t="s">
        <v>110</v>
      </c>
      <c r="BF25" s="126"/>
      <c r="BG25" s="119"/>
      <c r="BH25" s="167" t="s">
        <v>8</v>
      </c>
      <c r="BI25" s="193">
        <f>AVERAGE(AQ25,AZ25)</f>
        <v>11.427422727272727</v>
      </c>
      <c r="BJ25" s="199">
        <f>'Summary (2)'!BJ25/1000</f>
        <v>70.189090909090908</v>
      </c>
      <c r="BK25" s="203">
        <f>'Summary (2)'!BK25</f>
        <v>530.13636363636363</v>
      </c>
      <c r="BL25" s="121"/>
      <c r="BM25" s="132"/>
      <c r="BP25" s="208" t="s">
        <v>94</v>
      </c>
      <c r="BQ25" s="208" t="s">
        <v>8</v>
      </c>
      <c r="BR25" s="209">
        <f>AVERAGE(AQ25,AZ25)</f>
        <v>11.427422727272727</v>
      </c>
      <c r="BS25" s="210">
        <f>'Summary (2)'!BS25/1000</f>
        <v>70.189090909090908</v>
      </c>
      <c r="BT25" s="233">
        <f t="shared" ref="BT25" si="3">AVERAGE(AS25,BB25)</f>
        <v>530.13636363636363</v>
      </c>
      <c r="CA25" s="7"/>
      <c r="CB25" s="1"/>
      <c r="CC25" s="1"/>
    </row>
    <row r="26" spans="4:81" ht="15.75" thickBot="1" x14ac:dyDescent="0.3">
      <c r="D26" s="129"/>
      <c r="E26" s="101"/>
      <c r="F26" s="102"/>
      <c r="G26" s="102"/>
      <c r="H26" s="102"/>
      <c r="I26" s="102"/>
      <c r="J26" s="103"/>
      <c r="K26" s="126"/>
      <c r="L26" s="126"/>
      <c r="M26" s="126"/>
      <c r="N26" s="110"/>
      <c r="O26" s="111"/>
      <c r="P26" s="111"/>
      <c r="Q26" s="111"/>
      <c r="R26" s="111"/>
      <c r="S26" s="112"/>
      <c r="T26" s="126"/>
      <c r="U26" s="126"/>
      <c r="V26" s="126"/>
      <c r="W26" s="119"/>
      <c r="X26" s="120"/>
      <c r="Y26" s="120"/>
      <c r="Z26" s="120"/>
      <c r="AA26" s="120"/>
      <c r="AB26" s="121"/>
      <c r="AC26" s="132"/>
      <c r="AF26" s="208" t="s">
        <v>94</v>
      </c>
      <c r="AG26" s="208" t="s">
        <v>49</v>
      </c>
      <c r="AH26" s="209">
        <f>MIN(G25,P25)</f>
        <v>11.392181818181818</v>
      </c>
      <c r="AI26" s="210">
        <f>'Summary (2)'!AI26/1000</f>
        <v>68.981181818181824</v>
      </c>
      <c r="AJ26" s="233">
        <f>MIN(I25,R25)</f>
        <v>34</v>
      </c>
      <c r="AN26" s="129"/>
      <c r="AO26" s="101"/>
      <c r="AP26" s="102"/>
      <c r="AQ26" s="102"/>
      <c r="AR26" s="102"/>
      <c r="AS26" s="102"/>
      <c r="AT26" s="103"/>
      <c r="AU26" s="126"/>
      <c r="AV26" s="126"/>
      <c r="AW26" s="126"/>
      <c r="AX26" s="110"/>
      <c r="AY26" s="111"/>
      <c r="AZ26" s="111"/>
      <c r="BA26" s="111"/>
      <c r="BB26" s="111"/>
      <c r="BC26" s="112"/>
      <c r="BD26" s="126"/>
      <c r="BE26" s="126"/>
      <c r="BF26" s="126"/>
      <c r="BG26" s="119"/>
      <c r="BH26" s="120"/>
      <c r="BI26" s="120"/>
      <c r="BJ26" s="120"/>
      <c r="BK26" s="120"/>
      <c r="BL26" s="121"/>
      <c r="BM26" s="132"/>
      <c r="BP26" s="208" t="s">
        <v>94</v>
      </c>
      <c r="BQ26" s="208" t="s">
        <v>49</v>
      </c>
      <c r="BR26" s="209">
        <f>MIN(AQ25,AZ25)</f>
        <v>11.356212121212121</v>
      </c>
      <c r="BS26" s="210">
        <f>'Summary (2)'!BS26/1000</f>
        <v>68.981181818181824</v>
      </c>
      <c r="BT26" s="233">
        <f>MIN(AS25,BB25)</f>
        <v>34</v>
      </c>
    </row>
    <row r="27" spans="4:81" x14ac:dyDescent="0.25">
      <c r="D27" s="50"/>
      <c r="E27" s="98"/>
      <c r="F27" s="99"/>
      <c r="G27" s="99"/>
      <c r="H27" s="99"/>
      <c r="I27" s="99"/>
      <c r="J27" s="100"/>
      <c r="K27" s="50"/>
      <c r="L27" s="50"/>
      <c r="M27" s="50"/>
      <c r="N27" s="107"/>
      <c r="O27" s="108"/>
      <c r="P27" s="108"/>
      <c r="Q27" s="108"/>
      <c r="R27" s="108"/>
      <c r="S27" s="109"/>
      <c r="T27" s="50"/>
      <c r="U27" s="50"/>
      <c r="V27" s="50"/>
      <c r="W27" s="116"/>
      <c r="X27" s="117"/>
      <c r="Y27" s="117"/>
      <c r="Z27" s="117"/>
      <c r="AA27" s="117"/>
      <c r="AB27" s="118"/>
      <c r="AC27" s="50"/>
      <c r="AG27" s="208"/>
      <c r="AH27" s="208"/>
      <c r="AI27" s="208"/>
      <c r="AJ27" s="208"/>
      <c r="AN27" s="50"/>
      <c r="AO27" s="98"/>
      <c r="AP27" s="99"/>
      <c r="AQ27" s="99"/>
      <c r="AR27" s="99"/>
      <c r="AS27" s="99"/>
      <c r="AT27" s="100"/>
      <c r="AU27" s="50"/>
      <c r="AV27" s="50"/>
      <c r="AW27" s="50"/>
      <c r="AX27" s="107"/>
      <c r="AY27" s="108"/>
      <c r="AZ27" s="108"/>
      <c r="BA27" s="108"/>
      <c r="BB27" s="108"/>
      <c r="BC27" s="109"/>
      <c r="BD27" s="50"/>
      <c r="BE27" s="50"/>
      <c r="BF27" s="50"/>
      <c r="BG27" s="116"/>
      <c r="BH27" s="117"/>
      <c r="BI27" s="117"/>
      <c r="BJ27" s="117"/>
      <c r="BK27" s="117"/>
      <c r="BL27" s="118"/>
      <c r="BM27" s="50"/>
      <c r="BQ27" s="208"/>
      <c r="BR27" s="208"/>
      <c r="BS27" s="208"/>
      <c r="BT27" s="208"/>
    </row>
    <row r="28" spans="4:81" x14ac:dyDescent="0.25">
      <c r="D28" s="54"/>
      <c r="E28" s="101"/>
      <c r="F28" s="102"/>
      <c r="G28" s="102"/>
      <c r="H28" s="102"/>
      <c r="I28" s="102"/>
      <c r="J28" s="103"/>
      <c r="K28" s="54"/>
      <c r="L28" s="54"/>
      <c r="M28" s="54"/>
      <c r="N28" s="110"/>
      <c r="O28" s="111"/>
      <c r="P28" s="111"/>
      <c r="Q28" s="111"/>
      <c r="R28" s="111"/>
      <c r="S28" s="112"/>
      <c r="T28" s="54"/>
      <c r="U28" s="54"/>
      <c r="V28" s="54"/>
      <c r="W28" s="119"/>
      <c r="X28" s="120"/>
      <c r="Y28" s="120"/>
      <c r="Z28" s="120"/>
      <c r="AA28" s="120"/>
      <c r="AB28" s="121"/>
      <c r="AC28" s="54"/>
      <c r="AG28" s="208"/>
      <c r="AH28" s="208"/>
      <c r="AI28" s="208"/>
      <c r="AJ28" s="208"/>
      <c r="AN28" s="54"/>
      <c r="AO28" s="101"/>
      <c r="AP28" s="102"/>
      <c r="AQ28" s="102"/>
      <c r="AR28" s="102"/>
      <c r="AS28" s="102"/>
      <c r="AT28" s="103"/>
      <c r="AU28" s="54"/>
      <c r="AV28" s="54"/>
      <c r="AW28" s="54"/>
      <c r="AX28" s="110"/>
      <c r="AY28" s="111"/>
      <c r="AZ28" s="111"/>
      <c r="BA28" s="111"/>
      <c r="BB28" s="111"/>
      <c r="BC28" s="112"/>
      <c r="BD28" s="54"/>
      <c r="BE28" s="54"/>
      <c r="BF28" s="54"/>
      <c r="BG28" s="119"/>
      <c r="BH28" s="120"/>
      <c r="BI28" s="120"/>
      <c r="BJ28" s="120"/>
      <c r="BK28" s="120"/>
      <c r="BL28" s="121"/>
      <c r="BM28" s="54"/>
      <c r="BQ28" s="208"/>
      <c r="BR28" s="208"/>
      <c r="BS28" s="208"/>
      <c r="BT28" s="208"/>
    </row>
    <row r="29" spans="4:81" ht="15.75" thickBot="1" x14ac:dyDescent="0.3">
      <c r="D29" s="96"/>
      <c r="E29" s="104"/>
      <c r="F29" s="105"/>
      <c r="G29" s="105"/>
      <c r="H29" s="105"/>
      <c r="I29" s="105"/>
      <c r="J29" s="106"/>
      <c r="K29" s="96"/>
      <c r="L29" s="96"/>
      <c r="M29" s="96"/>
      <c r="N29" s="113"/>
      <c r="O29" s="114"/>
      <c r="P29" s="114"/>
      <c r="Q29" s="114"/>
      <c r="R29" s="114"/>
      <c r="S29" s="115"/>
      <c r="T29" s="96"/>
      <c r="U29" s="96"/>
      <c r="V29" s="96"/>
      <c r="W29" s="122"/>
      <c r="X29" s="123"/>
      <c r="Y29" s="123"/>
      <c r="Z29" s="123"/>
      <c r="AA29" s="123"/>
      <c r="AB29" s="124"/>
      <c r="AC29" s="96"/>
      <c r="AG29" s="208"/>
      <c r="AH29" s="208"/>
      <c r="AI29" s="208"/>
      <c r="AJ29" s="208"/>
      <c r="AN29" s="96"/>
      <c r="AO29" s="104"/>
      <c r="AP29" s="105"/>
      <c r="AQ29" s="105"/>
      <c r="AR29" s="105"/>
      <c r="AS29" s="105"/>
      <c r="AT29" s="106"/>
      <c r="AU29" s="96"/>
      <c r="AV29" s="96"/>
      <c r="AW29" s="96"/>
      <c r="AX29" s="113"/>
      <c r="AY29" s="114"/>
      <c r="AZ29" s="114"/>
      <c r="BA29" s="114"/>
      <c r="BB29" s="114"/>
      <c r="BC29" s="115"/>
      <c r="BD29" s="96"/>
      <c r="BE29" s="96"/>
      <c r="BF29" s="96"/>
      <c r="BG29" s="122"/>
      <c r="BH29" s="123"/>
      <c r="BI29" s="123"/>
      <c r="BJ29" s="123"/>
      <c r="BK29" s="123"/>
      <c r="BL29" s="124"/>
      <c r="BM29" s="96"/>
      <c r="BQ29" s="208"/>
      <c r="BR29" s="208"/>
      <c r="BS29" s="208"/>
      <c r="BT29" s="208"/>
    </row>
    <row r="30" spans="4:81" ht="15.75" thickBot="1" x14ac:dyDescent="0.3">
      <c r="D30" s="128"/>
      <c r="E30" s="98"/>
      <c r="F30" s="99"/>
      <c r="G30" s="99"/>
      <c r="H30" s="99"/>
      <c r="I30" s="99"/>
      <c r="J30" s="100"/>
      <c r="K30" s="125"/>
      <c r="L30" s="125"/>
      <c r="M30" s="125"/>
      <c r="N30" s="107"/>
      <c r="O30" s="108"/>
      <c r="P30" s="108"/>
      <c r="Q30" s="108"/>
      <c r="R30" s="108"/>
      <c r="S30" s="109"/>
      <c r="T30" s="125"/>
      <c r="U30" s="125"/>
      <c r="V30" s="125"/>
      <c r="W30" s="116"/>
      <c r="X30" s="117"/>
      <c r="Y30" s="117"/>
      <c r="Z30" s="117"/>
      <c r="AA30" s="117"/>
      <c r="AB30" s="118"/>
      <c r="AC30" s="131"/>
      <c r="AG30" s="208"/>
      <c r="AH30" s="208"/>
      <c r="AI30" s="208"/>
      <c r="AJ30" s="208"/>
      <c r="AN30" s="128"/>
      <c r="AO30" s="98"/>
      <c r="AP30" s="99"/>
      <c r="AQ30" s="99"/>
      <c r="AR30" s="99"/>
      <c r="AS30" s="99"/>
      <c r="AT30" s="100"/>
      <c r="AU30" s="125"/>
      <c r="AV30" s="125"/>
      <c r="AW30" s="125"/>
      <c r="AX30" s="107"/>
      <c r="AY30" s="108"/>
      <c r="AZ30" s="108"/>
      <c r="BA30" s="108"/>
      <c r="BB30" s="108"/>
      <c r="BC30" s="109"/>
      <c r="BD30" s="125"/>
      <c r="BE30" s="125"/>
      <c r="BF30" s="125"/>
      <c r="BG30" s="116"/>
      <c r="BH30" s="117"/>
      <c r="BI30" s="117"/>
      <c r="BJ30" s="117"/>
      <c r="BK30" s="117"/>
      <c r="BL30" s="118"/>
      <c r="BM30" s="131"/>
      <c r="BQ30" s="208"/>
      <c r="BR30" s="208"/>
      <c r="BS30" s="208"/>
      <c r="BT30" s="208"/>
    </row>
    <row r="31" spans="4:81" ht="15.75" thickBot="1" x14ac:dyDescent="0.3">
      <c r="D31" s="129"/>
      <c r="E31" s="101"/>
      <c r="F31" s="218" t="s">
        <v>41</v>
      </c>
      <c r="G31" s="219"/>
      <c r="H31" s="102"/>
      <c r="I31" s="102"/>
      <c r="J31" s="103"/>
      <c r="K31" s="126"/>
      <c r="L31" s="126"/>
      <c r="M31" s="126"/>
      <c r="N31" s="110"/>
      <c r="O31" s="220" t="s">
        <v>42</v>
      </c>
      <c r="P31" s="221"/>
      <c r="Q31" s="111"/>
      <c r="R31" s="111"/>
      <c r="S31" s="112"/>
      <c r="T31" s="126"/>
      <c r="U31" s="126"/>
      <c r="V31" s="126"/>
      <c r="W31" s="119"/>
      <c r="X31" s="222" t="s">
        <v>99</v>
      </c>
      <c r="Y31" s="223"/>
      <c r="Z31" s="120"/>
      <c r="AA31" s="120"/>
      <c r="AB31" s="121"/>
      <c r="AC31" s="132"/>
      <c r="AG31" s="208"/>
      <c r="AH31" s="208"/>
      <c r="AI31" s="208"/>
      <c r="AJ31" s="208"/>
      <c r="AN31" s="129"/>
      <c r="AO31" s="101"/>
      <c r="AP31" s="218" t="s">
        <v>47</v>
      </c>
      <c r="AQ31" s="228"/>
      <c r="AR31" s="183"/>
      <c r="AS31" s="102"/>
      <c r="AT31" s="103"/>
      <c r="AU31" s="126"/>
      <c r="AV31" s="126"/>
      <c r="AW31" s="126"/>
      <c r="AX31" s="110"/>
      <c r="AY31" s="220" t="s">
        <v>57</v>
      </c>
      <c r="AZ31" s="229"/>
      <c r="BA31" s="221"/>
      <c r="BB31" s="111"/>
      <c r="BC31" s="112"/>
      <c r="BD31" s="126"/>
      <c r="BE31" s="126"/>
      <c r="BF31" s="126"/>
      <c r="BG31" s="119"/>
      <c r="BH31" s="222" t="s">
        <v>104</v>
      </c>
      <c r="BI31" s="223"/>
      <c r="BJ31" s="120"/>
      <c r="BK31" s="120"/>
      <c r="BL31" s="121"/>
      <c r="BM31" s="132"/>
      <c r="BQ31" s="208"/>
      <c r="BR31" s="208"/>
      <c r="BS31" s="208"/>
      <c r="BT31" s="208"/>
    </row>
    <row r="32" spans="4:81" x14ac:dyDescent="0.25">
      <c r="D32" s="129"/>
      <c r="E32" s="101"/>
      <c r="F32" s="134" t="s">
        <v>3</v>
      </c>
      <c r="G32" s="135" t="s" vm="1">
        <v>22</v>
      </c>
      <c r="H32" s="136"/>
      <c r="I32" s="137"/>
      <c r="J32" s="103"/>
      <c r="K32" s="126"/>
      <c r="L32" s="126"/>
      <c r="M32" s="126"/>
      <c r="N32" s="110"/>
      <c r="O32" s="134" t="s">
        <v>3</v>
      </c>
      <c r="P32" s="161" t="s" vm="2">
        <v>4</v>
      </c>
      <c r="Q32" s="136"/>
      <c r="R32" s="137"/>
      <c r="S32" s="112"/>
      <c r="T32" s="126"/>
      <c r="U32" s="302" t="s">
        <v>110</v>
      </c>
      <c r="V32" s="126"/>
      <c r="W32" s="119"/>
      <c r="X32" s="134" t="s">
        <v>3</v>
      </c>
      <c r="Y32" s="165" t="s">
        <v>32</v>
      </c>
      <c r="Z32" s="136"/>
      <c r="AA32" s="137"/>
      <c r="AB32" s="121"/>
      <c r="AC32" s="132"/>
      <c r="AG32" s="208"/>
      <c r="AH32" s="208"/>
      <c r="AI32" s="208"/>
      <c r="AJ32" s="208"/>
      <c r="AN32" s="129"/>
      <c r="AO32" s="101"/>
      <c r="AP32" s="134" t="s">
        <v>3</v>
      </c>
      <c r="AQ32" s="135" t="s" vm="1">
        <v>22</v>
      </c>
      <c r="AR32" s="136"/>
      <c r="AS32" s="137"/>
      <c r="AT32" s="103"/>
      <c r="AU32" s="126"/>
      <c r="AV32" s="126"/>
      <c r="AW32" s="126"/>
      <c r="AX32" s="110"/>
      <c r="AY32" s="134" t="s">
        <v>3</v>
      </c>
      <c r="AZ32" s="161" t="s" vm="2">
        <v>4</v>
      </c>
      <c r="BA32" s="136"/>
      <c r="BB32" s="137"/>
      <c r="BC32" s="112"/>
      <c r="BD32" s="126"/>
      <c r="BE32" s="302" t="s">
        <v>110</v>
      </c>
      <c r="BF32" s="126"/>
      <c r="BG32" s="119"/>
      <c r="BH32" s="134" t="s">
        <v>3</v>
      </c>
      <c r="BI32" s="165" t="s">
        <v>32</v>
      </c>
      <c r="BJ32" s="136"/>
      <c r="BK32" s="137"/>
      <c r="BL32" s="121"/>
      <c r="BM32" s="132"/>
      <c r="BQ32" s="208"/>
      <c r="BR32" s="208"/>
      <c r="BS32" s="208"/>
      <c r="BT32" s="208"/>
    </row>
    <row r="33" spans="4:81" x14ac:dyDescent="0.25">
      <c r="D33" s="129"/>
      <c r="E33" s="101"/>
      <c r="F33" s="138" t="s">
        <v>9</v>
      </c>
      <c r="G33" s="154" t="s" vm="6">
        <v>4</v>
      </c>
      <c r="H33" s="140"/>
      <c r="I33" s="141"/>
      <c r="J33" s="103"/>
      <c r="K33" s="126"/>
      <c r="L33" s="126"/>
      <c r="M33" s="126"/>
      <c r="N33" s="110"/>
      <c r="O33" s="138" t="s">
        <v>9</v>
      </c>
      <c r="P33" s="162" t="s" vm="3">
        <v>22</v>
      </c>
      <c r="Q33" s="140"/>
      <c r="R33" s="141"/>
      <c r="S33" s="112"/>
      <c r="T33" s="126"/>
      <c r="U33" s="302" t="s">
        <v>110</v>
      </c>
      <c r="V33" s="126"/>
      <c r="W33" s="119"/>
      <c r="X33" s="138" t="s">
        <v>9</v>
      </c>
      <c r="Y33" s="166" t="s">
        <v>32</v>
      </c>
      <c r="Z33" s="140"/>
      <c r="AA33" s="141"/>
      <c r="AB33" s="121"/>
      <c r="AC33" s="132"/>
      <c r="AG33" s="208"/>
      <c r="AH33" s="208"/>
      <c r="AI33" s="208"/>
      <c r="AJ33" s="208"/>
      <c r="AN33" s="129"/>
      <c r="AO33" s="101"/>
      <c r="AP33" s="138" t="s">
        <v>9</v>
      </c>
      <c r="AQ33" s="154" t="s" vm="6">
        <v>4</v>
      </c>
      <c r="AR33" s="140"/>
      <c r="AS33" s="141"/>
      <c r="AT33" s="103"/>
      <c r="AU33" s="126"/>
      <c r="AV33" s="126"/>
      <c r="AW33" s="126"/>
      <c r="AX33" s="110"/>
      <c r="AY33" s="138" t="s">
        <v>9</v>
      </c>
      <c r="AZ33" s="162" t="s" vm="3">
        <v>22</v>
      </c>
      <c r="BA33" s="140"/>
      <c r="BB33" s="141"/>
      <c r="BC33" s="112"/>
      <c r="BD33" s="126"/>
      <c r="BE33" s="302" t="s">
        <v>110</v>
      </c>
      <c r="BF33" s="126"/>
      <c r="BG33" s="119"/>
      <c r="BH33" s="138" t="s">
        <v>9</v>
      </c>
      <c r="BI33" s="166" t="s">
        <v>32</v>
      </c>
      <c r="BJ33" s="140"/>
      <c r="BK33" s="141"/>
      <c r="BL33" s="121"/>
      <c r="BM33" s="132"/>
      <c r="BQ33" s="208"/>
      <c r="BR33" s="208"/>
      <c r="BS33" s="208"/>
      <c r="BT33" s="208"/>
    </row>
    <row r="34" spans="4:81" x14ac:dyDescent="0.25">
      <c r="D34" s="129"/>
      <c r="E34" s="101"/>
      <c r="F34" s="138" t="s">
        <v>0</v>
      </c>
      <c r="G34" s="139" t="s" vm="4">
        <v>22</v>
      </c>
      <c r="H34" s="140"/>
      <c r="I34" s="141"/>
      <c r="J34" s="103"/>
      <c r="K34" s="126"/>
      <c r="L34" s="126"/>
      <c r="M34" s="126"/>
      <c r="N34" s="110"/>
      <c r="O34" s="138" t="s">
        <v>0</v>
      </c>
      <c r="P34" s="152" t="s" vm="7">
        <v>4</v>
      </c>
      <c r="Q34" s="140"/>
      <c r="R34" s="141"/>
      <c r="S34" s="112"/>
      <c r="T34" s="126"/>
      <c r="U34" s="302" t="s">
        <v>110</v>
      </c>
      <c r="V34" s="126"/>
      <c r="W34" s="119"/>
      <c r="X34" s="138" t="s">
        <v>0</v>
      </c>
      <c r="Y34" s="166" t="s">
        <v>32</v>
      </c>
      <c r="Z34" s="140"/>
      <c r="AA34" s="141"/>
      <c r="AB34" s="121"/>
      <c r="AC34" s="132"/>
      <c r="AG34" s="208"/>
      <c r="AH34" s="208"/>
      <c r="AI34" s="208"/>
      <c r="AJ34" s="208"/>
      <c r="AN34" s="129"/>
      <c r="AO34" s="101"/>
      <c r="AP34" s="138" t="s">
        <v>0</v>
      </c>
      <c r="AQ34" s="139" t="s" vm="4">
        <v>22</v>
      </c>
      <c r="AR34" s="140"/>
      <c r="AS34" s="141"/>
      <c r="AT34" s="103"/>
      <c r="AU34" s="126"/>
      <c r="AV34" s="126"/>
      <c r="AW34" s="126"/>
      <c r="AX34" s="110"/>
      <c r="AY34" s="138" t="s">
        <v>0</v>
      </c>
      <c r="AZ34" s="152" t="s" vm="7">
        <v>4</v>
      </c>
      <c r="BA34" s="140"/>
      <c r="BB34" s="141"/>
      <c r="BC34" s="112"/>
      <c r="BD34" s="126"/>
      <c r="BE34" s="302" t="s">
        <v>110</v>
      </c>
      <c r="BF34" s="126"/>
      <c r="BG34" s="119"/>
      <c r="BH34" s="138" t="s">
        <v>0</v>
      </c>
      <c r="BI34" s="166" t="s">
        <v>32</v>
      </c>
      <c r="BJ34" s="140"/>
      <c r="BK34" s="141"/>
      <c r="BL34" s="121"/>
      <c r="BM34" s="132"/>
      <c r="BQ34" s="208"/>
      <c r="BR34" s="208"/>
      <c r="BS34" s="208"/>
      <c r="BT34" s="208"/>
    </row>
    <row r="35" spans="4:81" x14ac:dyDescent="0.25">
      <c r="D35" s="129"/>
      <c r="E35" s="101"/>
      <c r="F35" s="142" t="s">
        <v>1</v>
      </c>
      <c r="G35" s="153" t="s" vm="5">
        <v>22</v>
      </c>
      <c r="H35" s="140"/>
      <c r="I35" s="141"/>
      <c r="J35" s="103"/>
      <c r="K35" s="126"/>
      <c r="L35" s="126"/>
      <c r="M35" s="126"/>
      <c r="N35" s="110"/>
      <c r="O35" s="142" t="s">
        <v>1</v>
      </c>
      <c r="P35" s="152" t="s" vm="8">
        <v>4</v>
      </c>
      <c r="Q35" s="140"/>
      <c r="R35" s="141"/>
      <c r="S35" s="112"/>
      <c r="T35" s="126"/>
      <c r="U35" s="302" t="s">
        <v>110</v>
      </c>
      <c r="V35" s="126"/>
      <c r="W35" s="119"/>
      <c r="X35" s="142" t="s">
        <v>1</v>
      </c>
      <c r="Y35" s="166" t="s">
        <v>32</v>
      </c>
      <c r="Z35" s="140"/>
      <c r="AA35" s="141"/>
      <c r="AB35" s="121"/>
      <c r="AC35" s="132"/>
      <c r="AF35" s="208" t="s">
        <v>94</v>
      </c>
      <c r="AG35" s="208" t="s">
        <v>71</v>
      </c>
      <c r="AH35" s="209">
        <f>AH36-AH39</f>
        <v>0.87333333333333485</v>
      </c>
      <c r="AI35" s="210">
        <f>'Summary (2)'!AI35/1000</f>
        <v>10.384833333333329</v>
      </c>
      <c r="AJ35" s="233">
        <f>AJ36-AJ39</f>
        <v>1036.8333333333333</v>
      </c>
      <c r="AN35" s="129"/>
      <c r="AO35" s="101"/>
      <c r="AP35" s="142" t="s">
        <v>1</v>
      </c>
      <c r="AQ35" s="153" t="s" vm="5">
        <v>22</v>
      </c>
      <c r="AR35" s="140"/>
      <c r="AS35" s="141"/>
      <c r="AT35" s="103"/>
      <c r="AU35" s="126"/>
      <c r="AV35" s="126"/>
      <c r="AW35" s="126"/>
      <c r="AX35" s="110"/>
      <c r="AY35" s="142" t="s">
        <v>1</v>
      </c>
      <c r="AZ35" s="152" t="s" vm="8">
        <v>4</v>
      </c>
      <c r="BA35" s="140"/>
      <c r="BB35" s="141"/>
      <c r="BC35" s="112"/>
      <c r="BD35" s="126"/>
      <c r="BE35" s="302" t="s">
        <v>110</v>
      </c>
      <c r="BF35" s="126"/>
      <c r="BG35" s="119"/>
      <c r="BH35" s="142" t="s">
        <v>1</v>
      </c>
      <c r="BI35" s="166" t="s">
        <v>32</v>
      </c>
      <c r="BJ35" s="140"/>
      <c r="BK35" s="141"/>
      <c r="BL35" s="121"/>
      <c r="BM35" s="132"/>
      <c r="BP35" s="208" t="s">
        <v>94</v>
      </c>
      <c r="BQ35" s="208" t="s">
        <v>71</v>
      </c>
      <c r="BR35" s="209">
        <f>BR36-BR39</f>
        <v>0.43015454545454546</v>
      </c>
      <c r="BS35" s="210">
        <f>'Summary (2)'!BS35/1000</f>
        <v>10.384833333333329</v>
      </c>
      <c r="BT35" s="233">
        <f>BT36-BT39</f>
        <v>1036.8333333333333</v>
      </c>
    </row>
    <row r="36" spans="4:81" x14ac:dyDescent="0.25">
      <c r="D36" s="129"/>
      <c r="E36" s="101"/>
      <c r="F36" s="144"/>
      <c r="G36" s="140"/>
      <c r="H36" s="140"/>
      <c r="I36" s="141"/>
      <c r="J36" s="103"/>
      <c r="K36" s="126"/>
      <c r="L36" s="126"/>
      <c r="M36" s="126"/>
      <c r="N36" s="110"/>
      <c r="O36" s="144"/>
      <c r="P36" s="140"/>
      <c r="Q36" s="140"/>
      <c r="R36" s="141"/>
      <c r="S36" s="112"/>
      <c r="T36" s="126"/>
      <c r="U36" s="301"/>
      <c r="V36" s="126"/>
      <c r="W36" s="119"/>
      <c r="X36" s="144"/>
      <c r="Y36" s="140"/>
      <c r="Z36" s="140"/>
      <c r="AA36" s="141"/>
      <c r="AB36" s="121"/>
      <c r="AC36" s="132"/>
      <c r="AF36" s="208" t="s">
        <v>94</v>
      </c>
      <c r="AG36" s="208" t="s">
        <v>50</v>
      </c>
      <c r="AH36" s="209">
        <f>MAX(G38,P38)</f>
        <v>11.567833333333335</v>
      </c>
      <c r="AI36" s="210">
        <f>'Summary (2)'!AI36/1000</f>
        <v>80.561999999999998</v>
      </c>
      <c r="AJ36" s="233">
        <f>MAX(I38,R38)</f>
        <v>1126.8333333333333</v>
      </c>
      <c r="AN36" s="129"/>
      <c r="AO36" s="101"/>
      <c r="AP36" s="144"/>
      <c r="AQ36" s="140"/>
      <c r="AR36" s="140"/>
      <c r="AS36" s="141"/>
      <c r="AT36" s="103"/>
      <c r="AU36" s="126"/>
      <c r="AV36" s="126"/>
      <c r="AW36" s="126"/>
      <c r="AX36" s="110"/>
      <c r="AY36" s="144"/>
      <c r="AZ36" s="140"/>
      <c r="BA36" s="140"/>
      <c r="BB36" s="141"/>
      <c r="BC36" s="112"/>
      <c r="BD36" s="126"/>
      <c r="BE36" s="301"/>
      <c r="BF36" s="126"/>
      <c r="BG36" s="119"/>
      <c r="BH36" s="144"/>
      <c r="BI36" s="140"/>
      <c r="BJ36" s="140"/>
      <c r="BK36" s="141"/>
      <c r="BL36" s="121"/>
      <c r="BM36" s="132"/>
      <c r="BP36" s="208" t="s">
        <v>94</v>
      </c>
      <c r="BQ36" s="208" t="s">
        <v>50</v>
      </c>
      <c r="BR36" s="209">
        <f>MAX(AQ38,AZ38)</f>
        <v>11.642499999999998</v>
      </c>
      <c r="BS36" s="210">
        <f>'Summary (2)'!BS36/1000</f>
        <v>80.561999999999998</v>
      </c>
      <c r="BT36" s="233">
        <f>MAX(AS38,BB38)</f>
        <v>1126.8333333333333</v>
      </c>
      <c r="CA36" s="7"/>
      <c r="CB36" s="1"/>
      <c r="CC36" s="1"/>
    </row>
    <row r="37" spans="4:81" x14ac:dyDescent="0.25">
      <c r="D37" s="129"/>
      <c r="E37" s="101"/>
      <c r="F37" s="145"/>
      <c r="G37" s="146" t="s">
        <v>6</v>
      </c>
      <c r="H37" s="146" t="s">
        <v>7</v>
      </c>
      <c r="I37" s="147" t="s">
        <v>2</v>
      </c>
      <c r="J37" s="103"/>
      <c r="K37" s="126"/>
      <c r="L37" s="126"/>
      <c r="M37" s="126"/>
      <c r="N37" s="110"/>
      <c r="O37" s="145"/>
      <c r="P37" s="146" t="s">
        <v>6</v>
      </c>
      <c r="Q37" s="146" t="s">
        <v>7</v>
      </c>
      <c r="R37" s="147" t="s">
        <v>2</v>
      </c>
      <c r="S37" s="112"/>
      <c r="T37" s="126"/>
      <c r="U37" s="301"/>
      <c r="V37" s="126"/>
      <c r="W37" s="119"/>
      <c r="X37" s="145"/>
      <c r="Y37" s="146" t="s">
        <v>6</v>
      </c>
      <c r="Z37" s="146" t="s">
        <v>7</v>
      </c>
      <c r="AA37" s="147" t="s">
        <v>2</v>
      </c>
      <c r="AB37" s="121"/>
      <c r="AC37" s="132"/>
      <c r="AF37" s="208" t="s">
        <v>94</v>
      </c>
      <c r="AG37" s="208" t="s">
        <v>70</v>
      </c>
      <c r="AH37" s="209">
        <f>MEDIAN(G38,P38)</f>
        <v>11.131166666666667</v>
      </c>
      <c r="AI37" s="210">
        <f>'Summary (2)'!AI37/1000</f>
        <v>75.369583333333338</v>
      </c>
      <c r="AJ37" s="233">
        <f>MEDIAN(I38,R38)</f>
        <v>608.41666666666663</v>
      </c>
      <c r="AN37" s="129"/>
      <c r="AO37" s="101"/>
      <c r="AP37" s="145"/>
      <c r="AQ37" s="146" t="s">
        <v>6</v>
      </c>
      <c r="AR37" s="146" t="s">
        <v>7</v>
      </c>
      <c r="AS37" s="147" t="s">
        <v>2</v>
      </c>
      <c r="AT37" s="103"/>
      <c r="AU37" s="126"/>
      <c r="AV37" s="126"/>
      <c r="AW37" s="126"/>
      <c r="AX37" s="110"/>
      <c r="AY37" s="145"/>
      <c r="AZ37" s="146" t="s">
        <v>6</v>
      </c>
      <c r="BA37" s="146" t="s">
        <v>7</v>
      </c>
      <c r="BB37" s="147" t="s">
        <v>2</v>
      </c>
      <c r="BC37" s="112"/>
      <c r="BD37" s="126"/>
      <c r="BE37" s="301"/>
      <c r="BF37" s="126"/>
      <c r="BG37" s="119"/>
      <c r="BH37" s="145"/>
      <c r="BI37" s="146" t="s">
        <v>6</v>
      </c>
      <c r="BJ37" s="146" t="s">
        <v>7</v>
      </c>
      <c r="BK37" s="147" t="s">
        <v>2</v>
      </c>
      <c r="BL37" s="121"/>
      <c r="BM37" s="132"/>
      <c r="BP37" s="208" t="s">
        <v>94</v>
      </c>
      <c r="BQ37" s="208" t="s">
        <v>70</v>
      </c>
      <c r="BR37" s="209">
        <f>MEDIAN(AQ38,AZ38)</f>
        <v>11.427422727272726</v>
      </c>
      <c r="BS37" s="210">
        <f>'Summary (2)'!BS37/1000</f>
        <v>75.369583333333338</v>
      </c>
      <c r="BT37" s="233">
        <f>MEDIAN(AS38,BB38)</f>
        <v>608.41666666666663</v>
      </c>
      <c r="CA37" s="7"/>
      <c r="CB37" s="1"/>
      <c r="CC37" s="1"/>
    </row>
    <row r="38" spans="4:81" ht="15.75" thickBot="1" x14ac:dyDescent="0.3">
      <c r="D38" s="129"/>
      <c r="E38" s="101"/>
      <c r="F38" s="148" t="s">
        <v>8</v>
      </c>
      <c r="G38" s="190">
        <f>'Summary (2)'!G38/1000</f>
        <v>11.567833333333335</v>
      </c>
      <c r="H38" s="196">
        <f>'Summary (2)'!H38/1000</f>
        <v>70.177166666666665</v>
      </c>
      <c r="I38" s="202">
        <f>'Summary (2)'!I38</f>
        <v>1126.8333333333333</v>
      </c>
      <c r="J38" s="103"/>
      <c r="K38" s="126"/>
      <c r="L38" s="126"/>
      <c r="M38" s="126"/>
      <c r="N38" s="110"/>
      <c r="O38" s="157" t="s">
        <v>8</v>
      </c>
      <c r="P38" s="191">
        <f>'Summary (2)'!P38/1000</f>
        <v>10.6945</v>
      </c>
      <c r="Q38" s="198">
        <f>'Summary (2)'!Q38/1000</f>
        <v>80.561999999999998</v>
      </c>
      <c r="R38" s="201">
        <f>'Summary (2)'!R38</f>
        <v>90</v>
      </c>
      <c r="S38" s="112"/>
      <c r="T38" s="126"/>
      <c r="U38" s="302" t="s">
        <v>110</v>
      </c>
      <c r="V38" s="126"/>
      <c r="W38" s="119"/>
      <c r="X38" s="167" t="s">
        <v>8</v>
      </c>
      <c r="Y38" s="193">
        <f>AVERAGE(G38,P38)</f>
        <v>11.131166666666667</v>
      </c>
      <c r="Z38" s="199">
        <f>'Summary (2)'!Z38/1000</f>
        <v>75.369583333333338</v>
      </c>
      <c r="AA38" s="203">
        <f>'Summary (2)'!AA38</f>
        <v>608.41666666666663</v>
      </c>
      <c r="AB38" s="121"/>
      <c r="AC38" s="132"/>
      <c r="AF38" s="208" t="s">
        <v>94</v>
      </c>
      <c r="AG38" s="208" t="s">
        <v>8</v>
      </c>
      <c r="AH38" s="209">
        <f>AVERAGE(G38,P38)</f>
        <v>11.131166666666667</v>
      </c>
      <c r="AI38" s="210">
        <f>'Summary (2)'!AI38/1000</f>
        <v>75.369583333333338</v>
      </c>
      <c r="AJ38" s="233">
        <f t="shared" ref="AJ38" si="4">AVERAGE(I38,R38)</f>
        <v>608.41666666666663</v>
      </c>
      <c r="AN38" s="129"/>
      <c r="AO38" s="101"/>
      <c r="AP38" s="148" t="s">
        <v>8</v>
      </c>
      <c r="AQ38" s="190">
        <f>AVERAGE(P12,P25,G38,P51)</f>
        <v>11.642499999999998</v>
      </c>
      <c r="AR38" s="196">
        <f>'Summary (2)'!AR38/1000</f>
        <v>70.177166666666665</v>
      </c>
      <c r="AS38" s="202">
        <f>'Summary (2)'!AS38</f>
        <v>1126.8333333333333</v>
      </c>
      <c r="AT38" s="103"/>
      <c r="AU38" s="126"/>
      <c r="AV38" s="126"/>
      <c r="AW38" s="126"/>
      <c r="AX38" s="110"/>
      <c r="AY38" s="157" t="s">
        <v>8</v>
      </c>
      <c r="AZ38" s="191">
        <f>AVERAGE(G12,G25,P38,G51)</f>
        <v>11.212345454545453</v>
      </c>
      <c r="BA38" s="198">
        <f>'Summary (2)'!BA38/1000</f>
        <v>80.561999999999998</v>
      </c>
      <c r="BB38" s="201">
        <f>'Summary (2)'!BB38</f>
        <v>90</v>
      </c>
      <c r="BC38" s="112"/>
      <c r="BD38" s="126"/>
      <c r="BE38" s="302" t="s">
        <v>110</v>
      </c>
      <c r="BF38" s="126"/>
      <c r="BG38" s="119"/>
      <c r="BH38" s="167" t="s">
        <v>8</v>
      </c>
      <c r="BI38" s="193">
        <f>AVERAGE(AQ38,AZ38)</f>
        <v>11.427422727272726</v>
      </c>
      <c r="BJ38" s="199">
        <f>'Summary (2)'!BJ38/1000</f>
        <v>75.369583333333338</v>
      </c>
      <c r="BK38" s="203">
        <f>'Summary (2)'!BK38</f>
        <v>608.41666666666663</v>
      </c>
      <c r="BL38" s="121"/>
      <c r="BM38" s="132"/>
      <c r="BP38" s="208" t="s">
        <v>94</v>
      </c>
      <c r="BQ38" s="208" t="s">
        <v>8</v>
      </c>
      <c r="BR38" s="209">
        <f>AVERAGE(AQ38,AZ38)</f>
        <v>11.427422727272726</v>
      </c>
      <c r="BS38" s="210">
        <f>'Summary (2)'!BS38/1000</f>
        <v>75.369583333333338</v>
      </c>
      <c r="BT38" s="233">
        <f t="shared" ref="BT38" si="5">AVERAGE(AS38,BB38)</f>
        <v>608.41666666666663</v>
      </c>
      <c r="CA38" s="7"/>
      <c r="CB38" s="1"/>
      <c r="CC38" s="1"/>
    </row>
    <row r="39" spans="4:81" ht="15.75" thickBot="1" x14ac:dyDescent="0.3">
      <c r="D39" s="129"/>
      <c r="E39" s="101"/>
      <c r="F39" s="102"/>
      <c r="G39" s="102"/>
      <c r="H39" s="102"/>
      <c r="I39" s="102"/>
      <c r="J39" s="103"/>
      <c r="K39" s="126"/>
      <c r="L39" s="126"/>
      <c r="M39" s="126"/>
      <c r="N39" s="110"/>
      <c r="O39" s="111"/>
      <c r="P39" s="111"/>
      <c r="Q39" s="111"/>
      <c r="R39" s="111"/>
      <c r="S39" s="112"/>
      <c r="T39" s="126"/>
      <c r="U39" s="126"/>
      <c r="V39" s="126"/>
      <c r="W39" s="119"/>
      <c r="X39" s="120"/>
      <c r="Y39" s="120"/>
      <c r="Z39" s="120"/>
      <c r="AA39" s="120"/>
      <c r="AB39" s="121"/>
      <c r="AC39" s="132"/>
      <c r="AF39" s="208" t="s">
        <v>94</v>
      </c>
      <c r="AG39" s="208" t="s">
        <v>49</v>
      </c>
      <c r="AH39" s="209">
        <f>MIN(G38,P38)</f>
        <v>10.6945</v>
      </c>
      <c r="AI39" s="210">
        <f>'Summary (2)'!AI39/1000</f>
        <v>70.177166666666665</v>
      </c>
      <c r="AJ39" s="233">
        <f>MIN(I38,R38)</f>
        <v>90</v>
      </c>
      <c r="AN39" s="129"/>
      <c r="AO39" s="101"/>
      <c r="AP39" s="102"/>
      <c r="AQ39" s="102"/>
      <c r="AR39" s="102"/>
      <c r="AS39" s="102"/>
      <c r="AT39" s="103"/>
      <c r="AU39" s="126"/>
      <c r="AV39" s="126"/>
      <c r="AW39" s="126"/>
      <c r="AX39" s="110"/>
      <c r="AY39" s="111"/>
      <c r="AZ39" s="111"/>
      <c r="BA39" s="111"/>
      <c r="BB39" s="111"/>
      <c r="BC39" s="112"/>
      <c r="BD39" s="126"/>
      <c r="BE39" s="126"/>
      <c r="BF39" s="126"/>
      <c r="BG39" s="119"/>
      <c r="BH39" s="120"/>
      <c r="BI39" s="120"/>
      <c r="BJ39" s="120"/>
      <c r="BK39" s="120"/>
      <c r="BL39" s="121"/>
      <c r="BM39" s="132"/>
      <c r="BP39" s="208" t="s">
        <v>94</v>
      </c>
      <c r="BQ39" s="208" t="s">
        <v>49</v>
      </c>
      <c r="BR39" s="209">
        <f>MIN(AQ38,AZ38)</f>
        <v>11.212345454545453</v>
      </c>
      <c r="BS39" s="210">
        <f>'Summary (2)'!BS39/1000</f>
        <v>70.177166666666665</v>
      </c>
      <c r="BT39" s="233">
        <f>MIN(AS38,BB38)</f>
        <v>90</v>
      </c>
    </row>
    <row r="40" spans="4:81" x14ac:dyDescent="0.25">
      <c r="D40" s="50"/>
      <c r="E40" s="98"/>
      <c r="F40" s="99"/>
      <c r="G40" s="99"/>
      <c r="H40" s="99"/>
      <c r="I40" s="99"/>
      <c r="J40" s="100"/>
      <c r="K40" s="50"/>
      <c r="L40" s="50"/>
      <c r="M40" s="50"/>
      <c r="N40" s="107"/>
      <c r="O40" s="108"/>
      <c r="P40" s="108"/>
      <c r="Q40" s="108"/>
      <c r="R40" s="108"/>
      <c r="S40" s="109"/>
      <c r="T40" s="50"/>
      <c r="U40" s="50"/>
      <c r="V40" s="50"/>
      <c r="W40" s="116"/>
      <c r="X40" s="117"/>
      <c r="Y40" s="117"/>
      <c r="Z40" s="117"/>
      <c r="AA40" s="117"/>
      <c r="AB40" s="118"/>
      <c r="AC40" s="50"/>
      <c r="AG40" s="208"/>
      <c r="AH40" s="208"/>
      <c r="AI40" s="208"/>
      <c r="AJ40" s="208"/>
      <c r="AN40" s="50"/>
      <c r="AO40" s="98"/>
      <c r="AP40" s="99"/>
      <c r="AQ40" s="99"/>
      <c r="AR40" s="99"/>
      <c r="AS40" s="99"/>
      <c r="AT40" s="100"/>
      <c r="AU40" s="50"/>
      <c r="AV40" s="50"/>
      <c r="AW40" s="50"/>
      <c r="AX40" s="107"/>
      <c r="AY40" s="108"/>
      <c r="AZ40" s="108"/>
      <c r="BA40" s="108"/>
      <c r="BB40" s="108"/>
      <c r="BC40" s="109"/>
      <c r="BD40" s="50"/>
      <c r="BE40" s="50"/>
      <c r="BF40" s="50"/>
      <c r="BG40" s="116"/>
      <c r="BH40" s="117"/>
      <c r="BI40" s="117"/>
      <c r="BJ40" s="117"/>
      <c r="BK40" s="117"/>
      <c r="BL40" s="118"/>
      <c r="BM40" s="50"/>
      <c r="BQ40" s="208"/>
      <c r="BR40" s="208"/>
      <c r="BS40" s="208"/>
      <c r="BT40" s="208"/>
    </row>
    <row r="41" spans="4:81" x14ac:dyDescent="0.25">
      <c r="D41" s="54"/>
      <c r="E41" s="101"/>
      <c r="F41" s="102"/>
      <c r="G41" s="102"/>
      <c r="H41" s="102"/>
      <c r="I41" s="102"/>
      <c r="J41" s="103"/>
      <c r="K41" s="54"/>
      <c r="L41" s="54"/>
      <c r="M41" s="54"/>
      <c r="N41" s="110"/>
      <c r="O41" s="111"/>
      <c r="P41" s="111"/>
      <c r="Q41" s="111"/>
      <c r="R41" s="111"/>
      <c r="S41" s="112"/>
      <c r="T41" s="54"/>
      <c r="U41" s="54"/>
      <c r="V41" s="54"/>
      <c r="W41" s="119"/>
      <c r="X41" s="120"/>
      <c r="Y41" s="120"/>
      <c r="Z41" s="120"/>
      <c r="AA41" s="120"/>
      <c r="AB41" s="121"/>
      <c r="AC41" s="54"/>
      <c r="AG41" s="208"/>
      <c r="AH41" s="208"/>
      <c r="AI41" s="208"/>
      <c r="AJ41" s="208"/>
      <c r="AN41" s="54"/>
      <c r="AO41" s="101"/>
      <c r="AP41" s="102"/>
      <c r="AQ41" s="102"/>
      <c r="AR41" s="102"/>
      <c r="AS41" s="102"/>
      <c r="AT41" s="103"/>
      <c r="AU41" s="54"/>
      <c r="AV41" s="54"/>
      <c r="AW41" s="54"/>
      <c r="AX41" s="110"/>
      <c r="AY41" s="111"/>
      <c r="AZ41" s="111"/>
      <c r="BA41" s="111"/>
      <c r="BB41" s="111"/>
      <c r="BC41" s="112"/>
      <c r="BD41" s="54"/>
      <c r="BE41" s="54"/>
      <c r="BF41" s="54"/>
      <c r="BG41" s="119"/>
      <c r="BH41" s="120"/>
      <c r="BI41" s="120"/>
      <c r="BJ41" s="120"/>
      <c r="BK41" s="120"/>
      <c r="BL41" s="121"/>
      <c r="BM41" s="54"/>
      <c r="BQ41" s="208"/>
      <c r="BR41" s="208"/>
      <c r="BS41" s="208"/>
      <c r="BT41" s="208"/>
    </row>
    <row r="42" spans="4:81" ht="15.75" thickBot="1" x14ac:dyDescent="0.3">
      <c r="D42" s="96"/>
      <c r="E42" s="104"/>
      <c r="F42" s="105"/>
      <c r="G42" s="105"/>
      <c r="H42" s="105"/>
      <c r="I42" s="105"/>
      <c r="J42" s="106"/>
      <c r="K42" s="96"/>
      <c r="L42" s="96"/>
      <c r="M42" s="96"/>
      <c r="N42" s="113"/>
      <c r="O42" s="114"/>
      <c r="P42" s="114"/>
      <c r="Q42" s="114"/>
      <c r="R42" s="114"/>
      <c r="S42" s="115"/>
      <c r="T42" s="96"/>
      <c r="U42" s="96"/>
      <c r="V42" s="96"/>
      <c r="W42" s="122"/>
      <c r="X42" s="123"/>
      <c r="Y42" s="123"/>
      <c r="Z42" s="123"/>
      <c r="AA42" s="123"/>
      <c r="AB42" s="124"/>
      <c r="AC42" s="96"/>
      <c r="AG42" s="208"/>
      <c r="AH42" s="208"/>
      <c r="AI42" s="208"/>
      <c r="AJ42" s="208"/>
      <c r="AN42" s="96"/>
      <c r="AO42" s="104"/>
      <c r="AP42" s="105"/>
      <c r="AQ42" s="105"/>
      <c r="AR42" s="105"/>
      <c r="AS42" s="105"/>
      <c r="AT42" s="106"/>
      <c r="AU42" s="96"/>
      <c r="AV42" s="96"/>
      <c r="AW42" s="96"/>
      <c r="AX42" s="113"/>
      <c r="AY42" s="114"/>
      <c r="AZ42" s="114"/>
      <c r="BA42" s="114"/>
      <c r="BB42" s="114"/>
      <c r="BC42" s="115"/>
      <c r="BD42" s="96"/>
      <c r="BE42" s="96"/>
      <c r="BF42" s="96"/>
      <c r="BG42" s="122"/>
      <c r="BH42" s="123"/>
      <c r="BI42" s="123"/>
      <c r="BJ42" s="123"/>
      <c r="BK42" s="123"/>
      <c r="BL42" s="124"/>
      <c r="BM42" s="96"/>
      <c r="BQ42" s="208"/>
      <c r="BR42" s="208"/>
      <c r="BS42" s="208"/>
      <c r="BT42" s="208"/>
    </row>
    <row r="43" spans="4:81" ht="15.75" thickBot="1" x14ac:dyDescent="0.3">
      <c r="D43" s="128"/>
      <c r="E43" s="98"/>
      <c r="F43" s="99"/>
      <c r="G43" s="99"/>
      <c r="H43" s="99"/>
      <c r="I43" s="99"/>
      <c r="J43" s="100"/>
      <c r="K43" s="125"/>
      <c r="L43" s="125"/>
      <c r="M43" s="125"/>
      <c r="N43" s="107"/>
      <c r="O43" s="108"/>
      <c r="P43" s="108"/>
      <c r="Q43" s="108"/>
      <c r="R43" s="108"/>
      <c r="S43" s="109"/>
      <c r="T43" s="125"/>
      <c r="U43" s="125"/>
      <c r="V43" s="125"/>
      <c r="W43" s="116"/>
      <c r="X43" s="117"/>
      <c r="Y43" s="117"/>
      <c r="Z43" s="117"/>
      <c r="AA43" s="117"/>
      <c r="AB43" s="118"/>
      <c r="AC43" s="131"/>
      <c r="AG43" s="208"/>
      <c r="AH43" s="208"/>
      <c r="AI43" s="208"/>
      <c r="AJ43" s="208"/>
      <c r="AN43" s="128"/>
      <c r="AO43" s="98"/>
      <c r="AP43" s="99"/>
      <c r="AQ43" s="99"/>
      <c r="AR43" s="99"/>
      <c r="AS43" s="99"/>
      <c r="AT43" s="100"/>
      <c r="AU43" s="125"/>
      <c r="AV43" s="125"/>
      <c r="AW43" s="125"/>
      <c r="AX43" s="107"/>
      <c r="AY43" s="108"/>
      <c r="AZ43" s="108"/>
      <c r="BA43" s="108"/>
      <c r="BB43" s="108"/>
      <c r="BC43" s="109"/>
      <c r="BD43" s="125"/>
      <c r="BE43" s="125"/>
      <c r="BF43" s="125"/>
      <c r="BG43" s="116"/>
      <c r="BH43" s="117"/>
      <c r="BI43" s="117"/>
      <c r="BJ43" s="117"/>
      <c r="BK43" s="117"/>
      <c r="BL43" s="118"/>
      <c r="BM43" s="131"/>
      <c r="BQ43" s="208"/>
      <c r="BR43" s="208"/>
      <c r="BS43" s="208"/>
      <c r="BT43" s="208"/>
    </row>
    <row r="44" spans="4:81" ht="15.75" thickBot="1" x14ac:dyDescent="0.3">
      <c r="D44" s="129"/>
      <c r="E44" s="101"/>
      <c r="F44" s="218" t="s">
        <v>43</v>
      </c>
      <c r="G44" s="219"/>
      <c r="H44" s="102"/>
      <c r="I44" s="102"/>
      <c r="J44" s="103"/>
      <c r="K44" s="126"/>
      <c r="L44" s="126"/>
      <c r="M44" s="126"/>
      <c r="N44" s="110"/>
      <c r="O44" s="220" t="s">
        <v>44</v>
      </c>
      <c r="P44" s="221"/>
      <c r="Q44" s="111"/>
      <c r="R44" s="111"/>
      <c r="S44" s="112"/>
      <c r="T44" s="126"/>
      <c r="U44" s="126"/>
      <c r="V44" s="126"/>
      <c r="W44" s="119"/>
      <c r="X44" s="222" t="s">
        <v>98</v>
      </c>
      <c r="Y44" s="223"/>
      <c r="Z44" s="120"/>
      <c r="AA44" s="120"/>
      <c r="AB44" s="121"/>
      <c r="AC44" s="132"/>
      <c r="AG44" s="208"/>
      <c r="AH44" s="208"/>
      <c r="AI44" s="208"/>
      <c r="AJ44" s="208"/>
      <c r="AN44" s="129"/>
      <c r="AO44" s="101"/>
      <c r="AP44" s="218" t="s">
        <v>48</v>
      </c>
      <c r="AQ44" s="228"/>
      <c r="AR44" s="183"/>
      <c r="AS44" s="102"/>
      <c r="AT44" s="103"/>
      <c r="AU44" s="126"/>
      <c r="AV44" s="126"/>
      <c r="AW44" s="126"/>
      <c r="AX44" s="110"/>
      <c r="AY44" s="220" t="s">
        <v>58</v>
      </c>
      <c r="AZ44" s="229"/>
      <c r="BA44" s="221"/>
      <c r="BB44" s="111"/>
      <c r="BC44" s="112"/>
      <c r="BD44" s="126"/>
      <c r="BE44" s="126"/>
      <c r="BF44" s="126"/>
      <c r="BG44" s="119"/>
      <c r="BH44" s="222" t="s">
        <v>103</v>
      </c>
      <c r="BI44" s="223"/>
      <c r="BJ44" s="120"/>
      <c r="BK44" s="120"/>
      <c r="BL44" s="121"/>
      <c r="BM44" s="132"/>
      <c r="BQ44" s="208"/>
      <c r="BR44" s="208"/>
      <c r="BS44" s="208"/>
      <c r="BT44" s="208"/>
    </row>
    <row r="45" spans="4:81" x14ac:dyDescent="0.25">
      <c r="D45" s="129"/>
      <c r="E45" s="101"/>
      <c r="F45" s="134" t="s">
        <v>3</v>
      </c>
      <c r="G45" s="155" t="s" vm="2">
        <v>4</v>
      </c>
      <c r="H45" s="136"/>
      <c r="I45" s="137"/>
      <c r="J45" s="103"/>
      <c r="K45" s="126"/>
      <c r="L45" s="126"/>
      <c r="M45" s="126"/>
      <c r="N45" s="110"/>
      <c r="O45" s="134" t="s">
        <v>3</v>
      </c>
      <c r="P45" s="156" t="s" vm="1">
        <v>22</v>
      </c>
      <c r="Q45" s="136"/>
      <c r="R45" s="137"/>
      <c r="S45" s="112"/>
      <c r="T45" s="126"/>
      <c r="U45" s="302" t="s">
        <v>110</v>
      </c>
      <c r="V45" s="126"/>
      <c r="W45" s="119"/>
      <c r="X45" s="134" t="s">
        <v>3</v>
      </c>
      <c r="Y45" s="165" t="s">
        <v>32</v>
      </c>
      <c r="Z45" s="136"/>
      <c r="AA45" s="137"/>
      <c r="AB45" s="121"/>
      <c r="AC45" s="132"/>
      <c r="AG45" s="208"/>
      <c r="AH45" s="208"/>
      <c r="AI45" s="208"/>
      <c r="AJ45" s="208"/>
      <c r="AN45" s="129"/>
      <c r="AO45" s="101"/>
      <c r="AP45" s="134" t="s">
        <v>3</v>
      </c>
      <c r="AQ45" s="155" t="s" vm="2">
        <v>4</v>
      </c>
      <c r="AR45" s="136"/>
      <c r="AS45" s="137"/>
      <c r="AT45" s="103"/>
      <c r="AU45" s="126"/>
      <c r="AV45" s="126"/>
      <c r="AW45" s="126"/>
      <c r="AX45" s="110"/>
      <c r="AY45" s="134" t="s">
        <v>3</v>
      </c>
      <c r="AZ45" s="156" t="s" vm="1">
        <v>22</v>
      </c>
      <c r="BA45" s="136"/>
      <c r="BB45" s="137"/>
      <c r="BC45" s="112"/>
      <c r="BD45" s="126"/>
      <c r="BE45" s="302" t="s">
        <v>110</v>
      </c>
      <c r="BF45" s="126"/>
      <c r="BG45" s="119"/>
      <c r="BH45" s="134" t="s">
        <v>3</v>
      </c>
      <c r="BI45" s="165" t="s">
        <v>32</v>
      </c>
      <c r="BJ45" s="136"/>
      <c r="BK45" s="137"/>
      <c r="BL45" s="121"/>
      <c r="BM45" s="132"/>
      <c r="BQ45" s="208"/>
      <c r="BR45" s="208"/>
      <c r="BS45" s="208"/>
      <c r="BT45" s="208"/>
    </row>
    <row r="46" spans="4:81" x14ac:dyDescent="0.25">
      <c r="D46" s="129"/>
      <c r="E46" s="101"/>
      <c r="F46" s="138" t="s">
        <v>9</v>
      </c>
      <c r="G46" s="139" t="s" vm="3">
        <v>22</v>
      </c>
      <c r="H46" s="140"/>
      <c r="I46" s="141"/>
      <c r="J46" s="103"/>
      <c r="K46" s="126"/>
      <c r="L46" s="126"/>
      <c r="M46" s="126"/>
      <c r="N46" s="110"/>
      <c r="O46" s="138" t="s">
        <v>9</v>
      </c>
      <c r="P46" s="152" t="s" vm="6">
        <v>4</v>
      </c>
      <c r="Q46" s="140"/>
      <c r="R46" s="141"/>
      <c r="S46" s="112"/>
      <c r="T46" s="126"/>
      <c r="U46" s="302" t="s">
        <v>110</v>
      </c>
      <c r="V46" s="126"/>
      <c r="W46" s="119"/>
      <c r="X46" s="138" t="s">
        <v>9</v>
      </c>
      <c r="Y46" s="166" t="s">
        <v>32</v>
      </c>
      <c r="Z46" s="140"/>
      <c r="AA46" s="141"/>
      <c r="AB46" s="121"/>
      <c r="AC46" s="132"/>
      <c r="AG46" s="208"/>
      <c r="AH46" s="208"/>
      <c r="AI46" s="208"/>
      <c r="AJ46" s="208"/>
      <c r="AN46" s="129"/>
      <c r="AO46" s="101"/>
      <c r="AP46" s="138" t="s">
        <v>9</v>
      </c>
      <c r="AQ46" s="139" t="s" vm="3">
        <v>22</v>
      </c>
      <c r="AR46" s="140"/>
      <c r="AS46" s="141"/>
      <c r="AT46" s="103"/>
      <c r="AU46" s="126"/>
      <c r="AV46" s="126"/>
      <c r="AW46" s="126"/>
      <c r="AX46" s="110"/>
      <c r="AY46" s="138" t="s">
        <v>9</v>
      </c>
      <c r="AZ46" s="152" t="s" vm="6">
        <v>4</v>
      </c>
      <c r="BA46" s="140"/>
      <c r="BB46" s="141"/>
      <c r="BC46" s="112"/>
      <c r="BD46" s="126"/>
      <c r="BE46" s="302" t="s">
        <v>110</v>
      </c>
      <c r="BF46" s="126"/>
      <c r="BG46" s="119"/>
      <c r="BH46" s="138" t="s">
        <v>9</v>
      </c>
      <c r="BI46" s="166" t="s">
        <v>32</v>
      </c>
      <c r="BJ46" s="140"/>
      <c r="BK46" s="141"/>
      <c r="BL46" s="121"/>
      <c r="BM46" s="132"/>
      <c r="BQ46" s="208"/>
      <c r="BR46" s="208"/>
      <c r="BS46" s="208"/>
      <c r="BT46" s="208"/>
    </row>
    <row r="47" spans="4:81" x14ac:dyDescent="0.25">
      <c r="D47" s="129"/>
      <c r="E47" s="101"/>
      <c r="F47" s="138" t="s">
        <v>0</v>
      </c>
      <c r="G47" s="139" t="s" vm="4">
        <v>22</v>
      </c>
      <c r="H47" s="140"/>
      <c r="I47" s="141"/>
      <c r="J47" s="103"/>
      <c r="K47" s="126"/>
      <c r="L47" s="126"/>
      <c r="M47" s="126"/>
      <c r="N47" s="110"/>
      <c r="O47" s="138" t="s">
        <v>0</v>
      </c>
      <c r="P47" s="152" t="s" vm="7">
        <v>4</v>
      </c>
      <c r="Q47" s="140"/>
      <c r="R47" s="141"/>
      <c r="S47" s="112"/>
      <c r="T47" s="126"/>
      <c r="U47" s="302" t="s">
        <v>110</v>
      </c>
      <c r="V47" s="126"/>
      <c r="W47" s="119"/>
      <c r="X47" s="138" t="s">
        <v>0</v>
      </c>
      <c r="Y47" s="166" t="s">
        <v>32</v>
      </c>
      <c r="Z47" s="140"/>
      <c r="AA47" s="141"/>
      <c r="AB47" s="121"/>
      <c r="AC47" s="132"/>
      <c r="AG47" s="208"/>
      <c r="AH47" s="208"/>
      <c r="AI47" s="208"/>
      <c r="AJ47" s="208"/>
      <c r="AN47" s="129"/>
      <c r="AO47" s="101"/>
      <c r="AP47" s="138" t="s">
        <v>0</v>
      </c>
      <c r="AQ47" s="139" t="s" vm="4">
        <v>22</v>
      </c>
      <c r="AR47" s="140"/>
      <c r="AS47" s="141"/>
      <c r="AT47" s="103"/>
      <c r="AU47" s="126"/>
      <c r="AV47" s="126"/>
      <c r="AW47" s="126"/>
      <c r="AX47" s="110"/>
      <c r="AY47" s="138" t="s">
        <v>0</v>
      </c>
      <c r="AZ47" s="152" t="s" vm="7">
        <v>4</v>
      </c>
      <c r="BA47" s="140"/>
      <c r="BB47" s="141"/>
      <c r="BC47" s="112"/>
      <c r="BD47" s="126"/>
      <c r="BE47" s="302" t="s">
        <v>110</v>
      </c>
      <c r="BF47" s="126"/>
      <c r="BG47" s="119"/>
      <c r="BH47" s="138" t="s">
        <v>0</v>
      </c>
      <c r="BI47" s="166" t="s">
        <v>32</v>
      </c>
      <c r="BJ47" s="140"/>
      <c r="BK47" s="141"/>
      <c r="BL47" s="121"/>
      <c r="BM47" s="132"/>
      <c r="BQ47" s="208"/>
      <c r="BR47" s="208"/>
      <c r="BS47" s="208"/>
      <c r="BT47" s="208"/>
    </row>
    <row r="48" spans="4:81" x14ac:dyDescent="0.25">
      <c r="D48" s="129"/>
      <c r="E48" s="101"/>
      <c r="F48" s="142" t="s">
        <v>1</v>
      </c>
      <c r="G48" s="153" t="s" vm="5">
        <v>22</v>
      </c>
      <c r="H48" s="140"/>
      <c r="I48" s="141"/>
      <c r="J48" s="103"/>
      <c r="K48" s="126"/>
      <c r="L48" s="126"/>
      <c r="M48" s="126"/>
      <c r="N48" s="110"/>
      <c r="O48" s="142" t="s">
        <v>1</v>
      </c>
      <c r="P48" s="152" t="s" vm="8">
        <v>4</v>
      </c>
      <c r="Q48" s="140"/>
      <c r="R48" s="141"/>
      <c r="S48" s="112"/>
      <c r="T48" s="126"/>
      <c r="U48" s="302" t="s">
        <v>110</v>
      </c>
      <c r="V48" s="126"/>
      <c r="W48" s="119"/>
      <c r="X48" s="142" t="s">
        <v>1</v>
      </c>
      <c r="Y48" s="166" t="s">
        <v>32</v>
      </c>
      <c r="Z48" s="140"/>
      <c r="AA48" s="141"/>
      <c r="AB48" s="121"/>
      <c r="AC48" s="132"/>
      <c r="AF48" s="208" t="s">
        <v>94</v>
      </c>
      <c r="AG48" s="208" t="s">
        <v>71</v>
      </c>
      <c r="AH48" s="209">
        <f>AH49-AH52</f>
        <v>0.45253333333333501</v>
      </c>
      <c r="AI48" s="210">
        <f>'Summary (2)'!AI48/1000</f>
        <v>2.7606000000000059</v>
      </c>
      <c r="AJ48" s="233">
        <f>AJ49-AJ52</f>
        <v>2116.8666666666663</v>
      </c>
      <c r="AN48" s="129"/>
      <c r="AO48" s="101"/>
      <c r="AP48" s="142" t="s">
        <v>1</v>
      </c>
      <c r="AQ48" s="153" t="s" vm="5">
        <v>22</v>
      </c>
      <c r="AR48" s="140"/>
      <c r="AS48" s="141"/>
      <c r="AT48" s="103"/>
      <c r="AU48" s="126"/>
      <c r="AV48" s="126"/>
      <c r="AW48" s="126"/>
      <c r="AX48" s="110"/>
      <c r="AY48" s="142" t="s">
        <v>1</v>
      </c>
      <c r="AZ48" s="152" t="s" vm="8">
        <v>4</v>
      </c>
      <c r="BA48" s="140"/>
      <c r="BB48" s="141"/>
      <c r="BC48" s="112"/>
      <c r="BD48" s="126"/>
      <c r="BE48" s="302" t="s">
        <v>110</v>
      </c>
      <c r="BF48" s="126"/>
      <c r="BG48" s="119"/>
      <c r="BH48" s="142" t="s">
        <v>1</v>
      </c>
      <c r="BI48" s="166" t="s">
        <v>32</v>
      </c>
      <c r="BJ48" s="140"/>
      <c r="BK48" s="141"/>
      <c r="BL48" s="121"/>
      <c r="BM48" s="132"/>
      <c r="BP48" s="208" t="s">
        <v>94</v>
      </c>
      <c r="BQ48" s="208" t="s">
        <v>71</v>
      </c>
      <c r="BR48" s="209">
        <f>BR49-BR52</f>
        <v>0.21975454545454554</v>
      </c>
      <c r="BS48" s="210">
        <f>'Summary (2)'!BS48/1000</f>
        <v>2.7606000000000059</v>
      </c>
      <c r="BT48" s="233">
        <f>BT49-BT52</f>
        <v>2116.8666666666663</v>
      </c>
    </row>
    <row r="49" spans="4:81" x14ac:dyDescent="0.25">
      <c r="D49" s="129"/>
      <c r="E49" s="101"/>
      <c r="F49" s="144"/>
      <c r="G49" s="140"/>
      <c r="H49" s="140"/>
      <c r="I49" s="141"/>
      <c r="J49" s="103"/>
      <c r="K49" s="126"/>
      <c r="L49" s="126"/>
      <c r="M49" s="126"/>
      <c r="N49" s="110"/>
      <c r="O49" s="144"/>
      <c r="P49" s="140"/>
      <c r="Q49" s="140"/>
      <c r="R49" s="141"/>
      <c r="S49" s="112"/>
      <c r="T49" s="126"/>
      <c r="U49" s="301"/>
      <c r="V49" s="126"/>
      <c r="W49" s="119"/>
      <c r="X49" s="144"/>
      <c r="Y49" s="140"/>
      <c r="Z49" s="140"/>
      <c r="AA49" s="141"/>
      <c r="AB49" s="121"/>
      <c r="AC49" s="132"/>
      <c r="AF49" s="208" t="s">
        <v>94</v>
      </c>
      <c r="AG49" s="208" t="s">
        <v>50</v>
      </c>
      <c r="AH49" s="209">
        <f>MAX(G51,P51)</f>
        <v>11.519200000000001</v>
      </c>
      <c r="AI49" s="210">
        <f>'Summary (2)'!AI49/1000</f>
        <v>73.808600000000013</v>
      </c>
      <c r="AJ49" s="233">
        <f>MAX(I51,R51)</f>
        <v>2190.6666666666665</v>
      </c>
      <c r="AN49" s="129"/>
      <c r="AO49" s="101"/>
      <c r="AP49" s="144"/>
      <c r="AQ49" s="140"/>
      <c r="AR49" s="140"/>
      <c r="AS49" s="141"/>
      <c r="AT49" s="103"/>
      <c r="AU49" s="126"/>
      <c r="AV49" s="126"/>
      <c r="AW49" s="126"/>
      <c r="AX49" s="110"/>
      <c r="AY49" s="144"/>
      <c r="AZ49" s="140"/>
      <c r="BA49" s="140"/>
      <c r="BB49" s="141"/>
      <c r="BC49" s="112"/>
      <c r="BD49" s="126"/>
      <c r="BE49" s="301"/>
      <c r="BF49" s="126"/>
      <c r="BG49" s="119"/>
      <c r="BH49" s="144"/>
      <c r="BI49" s="140"/>
      <c r="BJ49" s="140"/>
      <c r="BK49" s="141"/>
      <c r="BL49" s="121"/>
      <c r="BM49" s="132"/>
      <c r="BP49" s="208" t="s">
        <v>94</v>
      </c>
      <c r="BQ49" s="208" t="s">
        <v>50</v>
      </c>
      <c r="BR49" s="209">
        <f>MAX(AQ51,AZ51)</f>
        <v>11.537299999999998</v>
      </c>
      <c r="BS49" s="210">
        <f>'Summary (2)'!BS49/1000</f>
        <v>73.808600000000013</v>
      </c>
      <c r="BT49" s="233">
        <f>MAX(AS51,BB51)</f>
        <v>2190.6666666666665</v>
      </c>
      <c r="CA49" s="7"/>
      <c r="CB49" s="1"/>
      <c r="CC49" s="1"/>
    </row>
    <row r="50" spans="4:81" x14ac:dyDescent="0.25">
      <c r="D50" s="129"/>
      <c r="E50" s="101"/>
      <c r="F50" s="145"/>
      <c r="G50" s="146" t="s">
        <v>6</v>
      </c>
      <c r="H50" s="146" t="s">
        <v>7</v>
      </c>
      <c r="I50" s="147" t="s">
        <v>2</v>
      </c>
      <c r="J50" s="103"/>
      <c r="K50" s="126"/>
      <c r="L50" s="126"/>
      <c r="M50" s="126"/>
      <c r="N50" s="110"/>
      <c r="O50" s="145"/>
      <c r="P50" s="146" t="s">
        <v>6</v>
      </c>
      <c r="Q50" s="146" t="s">
        <v>7</v>
      </c>
      <c r="R50" s="147" t="s">
        <v>2</v>
      </c>
      <c r="S50" s="112"/>
      <c r="T50" s="126"/>
      <c r="U50" s="301"/>
      <c r="V50" s="126"/>
      <c r="W50" s="119"/>
      <c r="X50" s="145"/>
      <c r="Y50" s="146" t="s">
        <v>6</v>
      </c>
      <c r="Z50" s="146" t="s">
        <v>7</v>
      </c>
      <c r="AA50" s="147" t="s">
        <v>2</v>
      </c>
      <c r="AB50" s="121"/>
      <c r="AC50" s="132"/>
      <c r="AF50" s="208" t="s">
        <v>94</v>
      </c>
      <c r="AG50" s="208" t="s">
        <v>70</v>
      </c>
      <c r="AH50" s="209">
        <f>MEDIAN(G51,P51)</f>
        <v>11.292933333333334</v>
      </c>
      <c r="AI50" s="210">
        <f>'Summary (2)'!AI50/1000</f>
        <v>72.428300000000007</v>
      </c>
      <c r="AJ50" s="233">
        <f>MEDIAN(I51,R51)</f>
        <v>1132.2333333333331</v>
      </c>
      <c r="AN50" s="129"/>
      <c r="AO50" s="101"/>
      <c r="AP50" s="145"/>
      <c r="AQ50" s="146" t="s">
        <v>6</v>
      </c>
      <c r="AR50" s="146" t="s">
        <v>7</v>
      </c>
      <c r="AS50" s="147" t="s">
        <v>2</v>
      </c>
      <c r="AT50" s="103"/>
      <c r="AU50" s="126"/>
      <c r="AV50" s="126"/>
      <c r="AW50" s="126"/>
      <c r="AX50" s="110"/>
      <c r="AY50" s="145"/>
      <c r="AZ50" s="146" t="s">
        <v>6</v>
      </c>
      <c r="BA50" s="146" t="s">
        <v>7</v>
      </c>
      <c r="BB50" s="147" t="s">
        <v>2</v>
      </c>
      <c r="BC50" s="112"/>
      <c r="BD50" s="126"/>
      <c r="BE50" s="301"/>
      <c r="BF50" s="126"/>
      <c r="BG50" s="119"/>
      <c r="BH50" s="145"/>
      <c r="BI50" s="146" t="s">
        <v>6</v>
      </c>
      <c r="BJ50" s="146" t="s">
        <v>7</v>
      </c>
      <c r="BK50" s="147" t="s">
        <v>2</v>
      </c>
      <c r="BL50" s="121"/>
      <c r="BM50" s="132"/>
      <c r="BP50" s="208" t="s">
        <v>94</v>
      </c>
      <c r="BQ50" s="208" t="s">
        <v>70</v>
      </c>
      <c r="BR50" s="209">
        <f>MEDIAN(AQ51,AZ51)</f>
        <v>11.427422727272726</v>
      </c>
      <c r="BS50" s="210">
        <f>'Summary (2)'!BS50/1000</f>
        <v>72.428300000000007</v>
      </c>
      <c r="BT50" s="233">
        <f>MEDIAN(AS51,BB51)</f>
        <v>1132.2333333333331</v>
      </c>
      <c r="CA50" s="7"/>
      <c r="CB50" s="1"/>
      <c r="CC50" s="1"/>
    </row>
    <row r="51" spans="4:81" ht="15.75" thickBot="1" x14ac:dyDescent="0.3">
      <c r="D51" s="129"/>
      <c r="E51" s="101"/>
      <c r="F51" s="148" t="s">
        <v>8</v>
      </c>
      <c r="G51" s="190">
        <f>'Summary (2)'!G51/1000</f>
        <v>11.519200000000001</v>
      </c>
      <c r="H51" s="196">
        <f>'Summary (2)'!H51/1000</f>
        <v>73.808600000000013</v>
      </c>
      <c r="I51" s="202">
        <f>'Summary (2)'!I51</f>
        <v>73.8</v>
      </c>
      <c r="J51" s="103"/>
      <c r="K51" s="126"/>
      <c r="L51" s="126"/>
      <c r="M51" s="126"/>
      <c r="N51" s="110"/>
      <c r="O51" s="157" t="s">
        <v>8</v>
      </c>
      <c r="P51" s="191">
        <f>'Summary (2)'!P51/1000</f>
        <v>11.066666666666666</v>
      </c>
      <c r="Q51" s="198">
        <f>'Summary (2)'!Q51/1000</f>
        <v>71.048000000000002</v>
      </c>
      <c r="R51" s="201">
        <f>'Summary (2)'!R51</f>
        <v>2190.6666666666665</v>
      </c>
      <c r="S51" s="112"/>
      <c r="T51" s="126"/>
      <c r="U51" s="302" t="s">
        <v>110</v>
      </c>
      <c r="V51" s="126"/>
      <c r="W51" s="119"/>
      <c r="X51" s="167" t="s">
        <v>8</v>
      </c>
      <c r="Y51" s="193">
        <f>AVERAGE(G51,P51)</f>
        <v>11.292933333333334</v>
      </c>
      <c r="Z51" s="199">
        <f>'Summary (2)'!Z51/1000</f>
        <v>72.428300000000007</v>
      </c>
      <c r="AA51" s="203">
        <f>'Summary (2)'!AA51</f>
        <v>1132.2333333333333</v>
      </c>
      <c r="AB51" s="121"/>
      <c r="AC51" s="132"/>
      <c r="AF51" s="208" t="s">
        <v>94</v>
      </c>
      <c r="AG51" s="208" t="s">
        <v>8</v>
      </c>
      <c r="AH51" s="209">
        <f>AVERAGE(G51,P51)</f>
        <v>11.292933333333334</v>
      </c>
      <c r="AI51" s="210">
        <f>'Summary (2)'!AI51/1000</f>
        <v>72.428300000000007</v>
      </c>
      <c r="AJ51" s="233">
        <f t="shared" ref="AJ51" si="6">AVERAGE(I51,R51)</f>
        <v>1132.2333333333333</v>
      </c>
      <c r="AN51" s="129"/>
      <c r="AO51" s="101"/>
      <c r="AP51" s="148" t="s">
        <v>8</v>
      </c>
      <c r="AQ51" s="190">
        <f>AVERAGE(P12,P25,P38,G51)</f>
        <v>11.537299999999998</v>
      </c>
      <c r="AR51" s="196">
        <f>'Summary (2)'!AR51/1000</f>
        <v>73.808600000000013</v>
      </c>
      <c r="AS51" s="202">
        <f>'Summary (2)'!AS51</f>
        <v>73.8</v>
      </c>
      <c r="AT51" s="103"/>
      <c r="AU51" s="126"/>
      <c r="AV51" s="126"/>
      <c r="AW51" s="126"/>
      <c r="AX51" s="110"/>
      <c r="AY51" s="157" t="s">
        <v>8</v>
      </c>
      <c r="AZ51" s="191">
        <f>AVERAGE(G12,G25,G38,P51)</f>
        <v>11.317545454545453</v>
      </c>
      <c r="BA51" s="198">
        <f>'Summary (2)'!BA51/1000</f>
        <v>71.048000000000002</v>
      </c>
      <c r="BB51" s="201">
        <f>'Summary (2)'!BB51</f>
        <v>2190.6666666666665</v>
      </c>
      <c r="BC51" s="112"/>
      <c r="BD51" s="126"/>
      <c r="BE51" s="302" t="s">
        <v>110</v>
      </c>
      <c r="BF51" s="126"/>
      <c r="BG51" s="119"/>
      <c r="BH51" s="167" t="s">
        <v>8</v>
      </c>
      <c r="BI51" s="193">
        <f>AVERAGE(AQ51,AZ51)</f>
        <v>11.427422727272726</v>
      </c>
      <c r="BJ51" s="199">
        <f>'Summary (2)'!BJ51/1000</f>
        <v>72.428300000000007</v>
      </c>
      <c r="BK51" s="203">
        <f>'Summary (2)'!BK51</f>
        <v>1132.2333333333333</v>
      </c>
      <c r="BL51" s="121"/>
      <c r="BM51" s="132"/>
      <c r="BP51" s="208" t="s">
        <v>94</v>
      </c>
      <c r="BQ51" s="208" t="s">
        <v>8</v>
      </c>
      <c r="BR51" s="209">
        <f>AVERAGE(AQ51,AZ51)</f>
        <v>11.427422727272726</v>
      </c>
      <c r="BS51" s="210">
        <f>'Summary (2)'!BS51/1000</f>
        <v>72.428300000000007</v>
      </c>
      <c r="BT51" s="233">
        <f t="shared" ref="BT51" si="7">AVERAGE(AS51,BB51)</f>
        <v>1132.2333333333333</v>
      </c>
      <c r="CA51" s="7"/>
      <c r="CB51" s="1"/>
      <c r="CC51" s="1"/>
    </row>
    <row r="52" spans="4:81" ht="15.75" thickBot="1" x14ac:dyDescent="0.3">
      <c r="D52" s="129"/>
      <c r="E52" s="101"/>
      <c r="F52" s="102"/>
      <c r="G52" s="102"/>
      <c r="H52" s="102"/>
      <c r="I52" s="102"/>
      <c r="J52" s="103"/>
      <c r="K52" s="126"/>
      <c r="L52" s="126"/>
      <c r="M52" s="126"/>
      <c r="N52" s="110"/>
      <c r="O52" s="111"/>
      <c r="P52" s="111"/>
      <c r="Q52" s="111"/>
      <c r="R52" s="111"/>
      <c r="S52" s="112"/>
      <c r="T52" s="126"/>
      <c r="U52" s="126"/>
      <c r="V52" s="126"/>
      <c r="W52" s="119"/>
      <c r="X52" s="120"/>
      <c r="Y52" s="120"/>
      <c r="Z52" s="120"/>
      <c r="AA52" s="120"/>
      <c r="AB52" s="121"/>
      <c r="AC52" s="132"/>
      <c r="AF52" s="208" t="s">
        <v>94</v>
      </c>
      <c r="AG52" s="208" t="s">
        <v>49</v>
      </c>
      <c r="AH52" s="209">
        <f>MIN(G51,P51)</f>
        <v>11.066666666666666</v>
      </c>
      <c r="AI52" s="210">
        <f>'Summary (2)'!AI52/1000</f>
        <v>71.048000000000002</v>
      </c>
      <c r="AJ52" s="233">
        <f>MIN(I51,R51)</f>
        <v>73.8</v>
      </c>
      <c r="AN52" s="129"/>
      <c r="AO52" s="101"/>
      <c r="AP52" s="102"/>
      <c r="AQ52" s="102"/>
      <c r="AR52" s="102"/>
      <c r="AS52" s="102"/>
      <c r="AT52" s="103"/>
      <c r="AU52" s="126"/>
      <c r="AV52" s="126"/>
      <c r="AW52" s="126"/>
      <c r="AX52" s="110"/>
      <c r="AY52" s="111"/>
      <c r="AZ52" s="111"/>
      <c r="BA52" s="111"/>
      <c r="BB52" s="111"/>
      <c r="BC52" s="112"/>
      <c r="BD52" s="126"/>
      <c r="BE52" s="126"/>
      <c r="BF52" s="126"/>
      <c r="BG52" s="119"/>
      <c r="BH52" s="120"/>
      <c r="BI52" s="120"/>
      <c r="BJ52" s="120"/>
      <c r="BK52" s="120"/>
      <c r="BL52" s="121"/>
      <c r="BM52" s="132"/>
      <c r="BP52" s="208" t="s">
        <v>94</v>
      </c>
      <c r="BQ52" s="208" t="s">
        <v>49</v>
      </c>
      <c r="BR52" s="209">
        <f>MIN(AQ51,AZ51)</f>
        <v>11.317545454545453</v>
      </c>
      <c r="BS52" s="210">
        <f>'Summary (2)'!BS52/1000</f>
        <v>71.048000000000002</v>
      </c>
      <c r="BT52" s="233">
        <f>MIN(AS51,BB51)</f>
        <v>73.8</v>
      </c>
    </row>
    <row r="53" spans="4:81" x14ac:dyDescent="0.25">
      <c r="D53" s="50"/>
      <c r="E53" s="98"/>
      <c r="F53" s="99"/>
      <c r="G53" s="99"/>
      <c r="H53" s="99"/>
      <c r="I53" s="99"/>
      <c r="J53" s="100"/>
      <c r="K53" s="50"/>
      <c r="L53" s="50"/>
      <c r="M53" s="50"/>
      <c r="N53" s="107"/>
      <c r="O53" s="108"/>
      <c r="P53" s="108"/>
      <c r="Q53" s="108"/>
      <c r="R53" s="108"/>
      <c r="S53" s="109"/>
      <c r="T53" s="50"/>
      <c r="U53" s="50"/>
      <c r="V53" s="50"/>
      <c r="W53" s="116"/>
      <c r="X53" s="117"/>
      <c r="Y53" s="117"/>
      <c r="Z53" s="117"/>
      <c r="AA53" s="117"/>
      <c r="AB53" s="118"/>
      <c r="AC53" s="50"/>
      <c r="AN53" s="50"/>
      <c r="AO53" s="98"/>
      <c r="AP53" s="99"/>
      <c r="AQ53" s="99"/>
      <c r="AR53" s="99"/>
      <c r="AS53" s="99"/>
      <c r="AT53" s="100"/>
      <c r="AU53" s="50"/>
      <c r="AV53" s="50"/>
      <c r="AW53" s="50"/>
      <c r="AX53" s="107"/>
      <c r="AY53" s="108"/>
      <c r="AZ53" s="108"/>
      <c r="BA53" s="108"/>
      <c r="BB53" s="108"/>
      <c r="BC53" s="109"/>
      <c r="BD53" s="50"/>
      <c r="BE53" s="50"/>
      <c r="BF53" s="50"/>
      <c r="BG53" s="116"/>
      <c r="BH53" s="117"/>
      <c r="BI53" s="117"/>
      <c r="BJ53" s="117"/>
      <c r="BK53" s="117"/>
      <c r="BL53" s="118"/>
      <c r="BM53" s="50"/>
    </row>
    <row r="54" spans="4:81" x14ac:dyDescent="0.25">
      <c r="D54" s="54"/>
      <c r="E54" s="101"/>
      <c r="F54" s="102"/>
      <c r="G54" s="102"/>
      <c r="H54" s="102"/>
      <c r="I54" s="102"/>
      <c r="J54" s="103"/>
      <c r="K54" s="54"/>
      <c r="L54" s="54"/>
      <c r="M54" s="54"/>
      <c r="N54" s="110"/>
      <c r="O54" s="111"/>
      <c r="P54" s="111"/>
      <c r="Q54" s="111"/>
      <c r="R54" s="111"/>
      <c r="S54" s="112"/>
      <c r="T54" s="54"/>
      <c r="U54" s="54"/>
      <c r="V54" s="54"/>
      <c r="W54" s="119"/>
      <c r="X54" s="120"/>
      <c r="Y54" s="120"/>
      <c r="Z54" s="120"/>
      <c r="AA54" s="120"/>
      <c r="AB54" s="121"/>
      <c r="AC54" s="54"/>
      <c r="AN54" s="54"/>
      <c r="AO54" s="101"/>
      <c r="AP54" s="102"/>
      <c r="AQ54" s="102"/>
      <c r="AR54" s="102"/>
      <c r="AS54" s="102"/>
      <c r="AT54" s="103"/>
      <c r="AU54" s="54"/>
      <c r="AV54" s="54"/>
      <c r="AW54" s="54"/>
      <c r="AX54" s="110"/>
      <c r="AY54" s="111"/>
      <c r="AZ54" s="111"/>
      <c r="BA54" s="111"/>
      <c r="BB54" s="111"/>
      <c r="BC54" s="112"/>
      <c r="BD54" s="54"/>
      <c r="BE54" s="54"/>
      <c r="BF54" s="54"/>
      <c r="BG54" s="119"/>
      <c r="BH54" s="120"/>
      <c r="BI54" s="120"/>
      <c r="BJ54" s="120"/>
      <c r="BK54" s="120"/>
      <c r="BL54" s="121"/>
      <c r="BM54" s="54"/>
    </row>
    <row r="55" spans="4:81" ht="15.75" thickBot="1" x14ac:dyDescent="0.3">
      <c r="D55" s="96"/>
      <c r="E55" s="104"/>
      <c r="F55" s="105"/>
      <c r="G55" s="105"/>
      <c r="H55" s="105"/>
      <c r="I55" s="105"/>
      <c r="J55" s="106"/>
      <c r="K55" s="96"/>
      <c r="L55" s="96"/>
      <c r="M55" s="96"/>
      <c r="N55" s="113"/>
      <c r="O55" s="114"/>
      <c r="P55" s="114"/>
      <c r="Q55" s="114"/>
      <c r="R55" s="114"/>
      <c r="S55" s="115"/>
      <c r="T55" s="96"/>
      <c r="U55" s="96"/>
      <c r="V55" s="96"/>
      <c r="W55" s="122"/>
      <c r="X55" s="123"/>
      <c r="Y55" s="123"/>
      <c r="Z55" s="123"/>
      <c r="AA55" s="123"/>
      <c r="AB55" s="124"/>
      <c r="AC55" s="96"/>
      <c r="AN55" s="96"/>
      <c r="AO55" s="104"/>
      <c r="AP55" s="105"/>
      <c r="AQ55" s="105"/>
      <c r="AR55" s="105"/>
      <c r="AS55" s="105"/>
      <c r="AT55" s="106"/>
      <c r="AU55" s="96"/>
      <c r="AV55" s="96"/>
      <c r="AW55" s="96"/>
      <c r="AX55" s="113"/>
      <c r="AY55" s="114"/>
      <c r="AZ55" s="114"/>
      <c r="BA55" s="114"/>
      <c r="BB55" s="114"/>
      <c r="BC55" s="115"/>
      <c r="BD55" s="96"/>
      <c r="BE55" s="96"/>
      <c r="BF55" s="96"/>
      <c r="BG55" s="122"/>
      <c r="BH55" s="123"/>
      <c r="BI55" s="123"/>
      <c r="BJ55" s="123"/>
      <c r="BK55" s="123"/>
      <c r="BL55" s="124"/>
      <c r="BM55" s="96"/>
    </row>
    <row r="56" spans="4:81" ht="15.75" thickBot="1" x14ac:dyDescent="0.3">
      <c r="D56" s="128"/>
      <c r="E56" s="98"/>
      <c r="F56" s="99"/>
      <c r="G56" s="99"/>
      <c r="H56" s="99"/>
      <c r="I56" s="99"/>
      <c r="J56" s="100"/>
      <c r="K56" s="125"/>
      <c r="L56" s="125"/>
      <c r="M56" s="125"/>
      <c r="N56" s="107"/>
      <c r="O56" s="108"/>
      <c r="P56" s="108"/>
      <c r="Q56" s="108"/>
      <c r="R56" s="108"/>
      <c r="S56" s="109"/>
      <c r="T56" s="125"/>
      <c r="U56" s="125"/>
      <c r="V56" s="125"/>
      <c r="W56" s="276"/>
      <c r="X56" s="299" t="s">
        <v>93</v>
      </c>
      <c r="Y56" s="299" t="s">
        <v>93</v>
      </c>
      <c r="Z56" s="299" t="s">
        <v>93</v>
      </c>
      <c r="AA56" s="299" t="s">
        <v>93</v>
      </c>
      <c r="AB56" s="277"/>
      <c r="AC56" s="125"/>
      <c r="AD56" s="125"/>
      <c r="AE56" s="125"/>
      <c r="AF56" s="125"/>
      <c r="AG56" s="125"/>
      <c r="AH56" s="125"/>
      <c r="AI56" s="125"/>
      <c r="AJ56" s="125"/>
      <c r="AK56" s="125"/>
      <c r="AL56" s="264"/>
      <c r="AN56" s="128"/>
      <c r="AO56" s="98"/>
      <c r="AP56" s="99"/>
      <c r="AQ56" s="99"/>
      <c r="AR56" s="99"/>
      <c r="AS56" s="99"/>
      <c r="AT56" s="100"/>
      <c r="AU56" s="125"/>
      <c r="AV56" s="125"/>
      <c r="AW56" s="125"/>
      <c r="AX56" s="107"/>
      <c r="AY56" s="108"/>
      <c r="AZ56" s="108"/>
      <c r="BA56" s="108"/>
      <c r="BB56" s="108"/>
      <c r="BC56" s="109"/>
      <c r="BD56" s="125"/>
      <c r="BE56" s="125"/>
      <c r="BF56" s="125"/>
      <c r="BG56" s="276"/>
      <c r="BH56" s="299" t="s">
        <v>93</v>
      </c>
      <c r="BI56" s="299" t="s">
        <v>93</v>
      </c>
      <c r="BJ56" s="299" t="s">
        <v>93</v>
      </c>
      <c r="BK56" s="299" t="s">
        <v>93</v>
      </c>
      <c r="BL56" s="277"/>
      <c r="BM56" s="125"/>
      <c r="BN56" s="125"/>
      <c r="BO56" s="125"/>
      <c r="BP56" s="125"/>
      <c r="BQ56" s="125"/>
      <c r="BR56" s="125"/>
      <c r="BS56" s="125"/>
      <c r="BT56" s="125"/>
      <c r="BU56" s="125"/>
      <c r="BV56" s="264"/>
    </row>
    <row r="57" spans="4:81" ht="15.75" thickBot="1" x14ac:dyDescent="0.3">
      <c r="D57" s="129"/>
      <c r="E57" s="101"/>
      <c r="F57" s="224" t="s">
        <v>87</v>
      </c>
      <c r="G57" s="225"/>
      <c r="H57" s="102"/>
      <c r="I57" s="102"/>
      <c r="J57" s="103"/>
      <c r="K57" s="126"/>
      <c r="L57" s="126"/>
      <c r="M57" s="126"/>
      <c r="N57" s="110"/>
      <c r="O57" s="226" t="s">
        <v>88</v>
      </c>
      <c r="P57" s="227"/>
      <c r="Q57" s="111"/>
      <c r="R57" s="111"/>
      <c r="S57" s="112"/>
      <c r="T57" s="126"/>
      <c r="U57" s="126"/>
      <c r="V57" s="126"/>
      <c r="W57" s="185"/>
      <c r="X57" s="186"/>
      <c r="Y57" s="186"/>
      <c r="Z57" s="186"/>
      <c r="AA57" s="186"/>
      <c r="AB57" s="184"/>
      <c r="AC57" s="126"/>
      <c r="AD57" s="126"/>
      <c r="AE57" s="126"/>
      <c r="AF57" s="126"/>
      <c r="AG57" s="265" t="s">
        <v>97</v>
      </c>
      <c r="AH57" s="266"/>
      <c r="AI57" s="126"/>
      <c r="AJ57" s="126"/>
      <c r="AK57" s="126"/>
      <c r="AL57" s="267"/>
      <c r="AN57" s="129"/>
      <c r="AO57" s="101"/>
      <c r="AP57" s="224" t="s">
        <v>89</v>
      </c>
      <c r="AQ57" s="230"/>
      <c r="AR57" s="183"/>
      <c r="AS57" s="102"/>
      <c r="AT57" s="103"/>
      <c r="AU57" s="126"/>
      <c r="AV57" s="126"/>
      <c r="AW57" s="126"/>
      <c r="AX57" s="110"/>
      <c r="AY57" s="226" t="s">
        <v>90</v>
      </c>
      <c r="AZ57" s="231"/>
      <c r="BA57" s="183"/>
      <c r="BB57" s="111"/>
      <c r="BC57" s="112"/>
      <c r="BD57" s="126"/>
      <c r="BE57" s="126"/>
      <c r="BF57" s="126"/>
      <c r="BG57" s="185"/>
      <c r="BH57" s="186"/>
      <c r="BI57" s="186"/>
      <c r="BJ57" s="186"/>
      <c r="BK57" s="186"/>
      <c r="BL57" s="184"/>
      <c r="BM57" s="126"/>
      <c r="BN57" s="126"/>
      <c r="BO57" s="126"/>
      <c r="BP57" s="126"/>
      <c r="BQ57" s="265" t="s">
        <v>107</v>
      </c>
      <c r="BR57" s="266"/>
      <c r="BS57" s="126"/>
      <c r="BT57" s="126"/>
      <c r="BU57" s="126"/>
      <c r="BV57" s="267"/>
    </row>
    <row r="58" spans="4:81" x14ac:dyDescent="0.25">
      <c r="D58" s="129"/>
      <c r="E58" s="101"/>
      <c r="F58" s="134" t="s">
        <v>3</v>
      </c>
      <c r="G58" s="171" t="s">
        <v>31</v>
      </c>
      <c r="H58" s="136"/>
      <c r="I58" s="137"/>
      <c r="J58" s="103"/>
      <c r="K58" s="126"/>
      <c r="L58" s="126"/>
      <c r="M58" s="126"/>
      <c r="N58" s="110"/>
      <c r="O58" s="134" t="s">
        <v>3</v>
      </c>
      <c r="P58" s="174" t="s">
        <v>31</v>
      </c>
      <c r="Q58" s="136"/>
      <c r="R58" s="137"/>
      <c r="S58" s="112"/>
      <c r="T58" s="126"/>
      <c r="U58" s="126"/>
      <c r="V58" s="126"/>
      <c r="W58" s="300" t="s">
        <v>94</v>
      </c>
      <c r="X58" s="186"/>
      <c r="Y58" s="186"/>
      <c r="Z58" s="186"/>
      <c r="AA58" s="186"/>
      <c r="AB58" s="297" t="s">
        <v>94</v>
      </c>
      <c r="AC58" s="126"/>
      <c r="AD58" s="126"/>
      <c r="AE58" s="126"/>
      <c r="AF58" s="126"/>
      <c r="AG58" s="48" t="s">
        <v>3</v>
      </c>
      <c r="AH58" s="84" t="s">
        <v>53</v>
      </c>
      <c r="AI58" s="269"/>
      <c r="AJ58" s="270"/>
      <c r="AK58" s="126"/>
      <c r="AL58" s="267"/>
      <c r="AN58" s="129"/>
      <c r="AO58" s="101"/>
      <c r="AP58" s="134" t="s">
        <v>3</v>
      </c>
      <c r="AQ58" s="171" t="s">
        <v>31</v>
      </c>
      <c r="AR58" s="136"/>
      <c r="AS58" s="137"/>
      <c r="AT58" s="103"/>
      <c r="AU58" s="126"/>
      <c r="AV58" s="126"/>
      <c r="AW58" s="126"/>
      <c r="AX58" s="110"/>
      <c r="AY58" s="134" t="s">
        <v>3</v>
      </c>
      <c r="AZ58" s="174" t="s">
        <v>31</v>
      </c>
      <c r="BA58" s="136"/>
      <c r="BB58" s="137"/>
      <c r="BC58" s="112"/>
      <c r="BD58" s="126"/>
      <c r="BE58" s="126"/>
      <c r="BF58" s="126"/>
      <c r="BG58" s="300" t="s">
        <v>94</v>
      </c>
      <c r="BH58" s="186"/>
      <c r="BI58" s="186"/>
      <c r="BJ58" s="186"/>
      <c r="BK58" s="186"/>
      <c r="BL58" s="297" t="s">
        <v>94</v>
      </c>
      <c r="BM58" s="126"/>
      <c r="BN58" s="126"/>
      <c r="BO58" s="126"/>
      <c r="BP58" s="126"/>
      <c r="BQ58" s="48" t="s">
        <v>3</v>
      </c>
      <c r="BR58" s="84" t="s">
        <v>53</v>
      </c>
      <c r="BS58" s="269"/>
      <c r="BT58" s="270"/>
      <c r="BU58" s="126"/>
      <c r="BV58" s="267"/>
    </row>
    <row r="59" spans="4:81" x14ac:dyDescent="0.25">
      <c r="D59" s="129"/>
      <c r="E59" s="101"/>
      <c r="F59" s="138" t="s">
        <v>9</v>
      </c>
      <c r="G59" s="172" t="s">
        <v>31</v>
      </c>
      <c r="H59" s="140"/>
      <c r="I59" s="141"/>
      <c r="J59" s="103"/>
      <c r="K59" s="126"/>
      <c r="L59" s="126"/>
      <c r="M59" s="126"/>
      <c r="N59" s="110"/>
      <c r="O59" s="138" t="s">
        <v>9</v>
      </c>
      <c r="P59" s="175" t="s">
        <v>31</v>
      </c>
      <c r="Q59" s="140"/>
      <c r="R59" s="141"/>
      <c r="S59" s="112"/>
      <c r="T59" s="126"/>
      <c r="U59" s="126"/>
      <c r="V59" s="126"/>
      <c r="W59" s="300" t="s">
        <v>94</v>
      </c>
      <c r="X59" s="186"/>
      <c r="Y59" s="186"/>
      <c r="Z59" s="186"/>
      <c r="AA59" s="186"/>
      <c r="AB59" s="297" t="s">
        <v>94</v>
      </c>
      <c r="AC59" s="126"/>
      <c r="AD59" s="126"/>
      <c r="AE59" s="126"/>
      <c r="AF59" s="126"/>
      <c r="AG59" s="52" t="s">
        <v>9</v>
      </c>
      <c r="AH59" s="41" t="s">
        <v>53</v>
      </c>
      <c r="AI59" s="271"/>
      <c r="AJ59" s="272"/>
      <c r="AK59" s="126"/>
      <c r="AL59" s="267"/>
      <c r="AN59" s="129"/>
      <c r="AO59" s="101"/>
      <c r="AP59" s="138" t="s">
        <v>9</v>
      </c>
      <c r="AQ59" s="172" t="s">
        <v>31</v>
      </c>
      <c r="AR59" s="140"/>
      <c r="AS59" s="141"/>
      <c r="AT59" s="103"/>
      <c r="AU59" s="126"/>
      <c r="AV59" s="126"/>
      <c r="AW59" s="126"/>
      <c r="AX59" s="110"/>
      <c r="AY59" s="138" t="s">
        <v>9</v>
      </c>
      <c r="AZ59" s="175" t="s">
        <v>31</v>
      </c>
      <c r="BA59" s="140"/>
      <c r="BB59" s="141"/>
      <c r="BC59" s="112"/>
      <c r="BD59" s="126"/>
      <c r="BE59" s="126"/>
      <c r="BF59" s="126"/>
      <c r="BG59" s="300" t="s">
        <v>94</v>
      </c>
      <c r="BH59" s="186"/>
      <c r="BI59" s="186"/>
      <c r="BJ59" s="186"/>
      <c r="BK59" s="186"/>
      <c r="BL59" s="297" t="s">
        <v>94</v>
      </c>
      <c r="BM59" s="126"/>
      <c r="BN59" s="126"/>
      <c r="BO59" s="126"/>
      <c r="BP59" s="126"/>
      <c r="BQ59" s="52" t="s">
        <v>9</v>
      </c>
      <c r="BR59" s="41" t="s">
        <v>53</v>
      </c>
      <c r="BS59" s="271"/>
      <c r="BT59" s="272"/>
      <c r="BU59" s="126"/>
      <c r="BV59" s="267"/>
    </row>
    <row r="60" spans="4:81" x14ac:dyDescent="0.25">
      <c r="D60" s="129"/>
      <c r="E60" s="101"/>
      <c r="F60" s="138" t="s">
        <v>0</v>
      </c>
      <c r="G60" s="172" t="s">
        <v>31</v>
      </c>
      <c r="H60" s="140"/>
      <c r="I60" s="141"/>
      <c r="J60" s="103"/>
      <c r="K60" s="126"/>
      <c r="L60" s="126"/>
      <c r="M60" s="126"/>
      <c r="N60" s="110"/>
      <c r="O60" s="138" t="s">
        <v>0</v>
      </c>
      <c r="P60" s="175" t="s">
        <v>31</v>
      </c>
      <c r="Q60" s="140"/>
      <c r="R60" s="141"/>
      <c r="S60" s="112"/>
      <c r="T60" s="126"/>
      <c r="U60" s="126"/>
      <c r="V60" s="126"/>
      <c r="W60" s="300" t="s">
        <v>94</v>
      </c>
      <c r="X60" s="186"/>
      <c r="Y60" s="186"/>
      <c r="Z60" s="186"/>
      <c r="AA60" s="186"/>
      <c r="AB60" s="297" t="s">
        <v>94</v>
      </c>
      <c r="AC60" s="126"/>
      <c r="AD60" s="126"/>
      <c r="AE60" s="126"/>
      <c r="AF60" s="126"/>
      <c r="AG60" s="52" t="s">
        <v>0</v>
      </c>
      <c r="AH60" s="41" t="s">
        <v>53</v>
      </c>
      <c r="AI60" s="271"/>
      <c r="AJ60" s="272"/>
      <c r="AK60" s="126"/>
      <c r="AL60" s="267"/>
      <c r="AN60" s="129"/>
      <c r="AO60" s="101"/>
      <c r="AP60" s="138" t="s">
        <v>0</v>
      </c>
      <c r="AQ60" s="172" t="s">
        <v>31</v>
      </c>
      <c r="AR60" s="140"/>
      <c r="AS60" s="141"/>
      <c r="AT60" s="103"/>
      <c r="AU60" s="126"/>
      <c r="AV60" s="126"/>
      <c r="AW60" s="126"/>
      <c r="AX60" s="110"/>
      <c r="AY60" s="138" t="s">
        <v>0</v>
      </c>
      <c r="AZ60" s="175" t="s">
        <v>31</v>
      </c>
      <c r="BA60" s="140"/>
      <c r="BB60" s="141"/>
      <c r="BC60" s="112"/>
      <c r="BD60" s="126"/>
      <c r="BE60" s="126"/>
      <c r="BF60" s="126"/>
      <c r="BG60" s="300" t="s">
        <v>94</v>
      </c>
      <c r="BH60" s="186"/>
      <c r="BI60" s="186"/>
      <c r="BJ60" s="186"/>
      <c r="BK60" s="186"/>
      <c r="BL60" s="297" t="s">
        <v>94</v>
      </c>
      <c r="BM60" s="126"/>
      <c r="BN60" s="126"/>
      <c r="BO60" s="126"/>
      <c r="BP60" s="126"/>
      <c r="BQ60" s="52" t="s">
        <v>0</v>
      </c>
      <c r="BR60" s="41" t="s">
        <v>53</v>
      </c>
      <c r="BS60" s="271"/>
      <c r="BT60" s="272"/>
      <c r="BU60" s="126"/>
      <c r="BV60" s="267"/>
    </row>
    <row r="61" spans="4:81" x14ac:dyDescent="0.25">
      <c r="D61" s="129"/>
      <c r="E61" s="101"/>
      <c r="F61" s="142" t="s">
        <v>1</v>
      </c>
      <c r="G61" s="173" t="s">
        <v>31</v>
      </c>
      <c r="H61" s="140"/>
      <c r="I61" s="141"/>
      <c r="J61" s="103"/>
      <c r="K61" s="126"/>
      <c r="L61" s="126"/>
      <c r="M61" s="126"/>
      <c r="N61" s="110"/>
      <c r="O61" s="142" t="s">
        <v>1</v>
      </c>
      <c r="P61" s="175" t="s">
        <v>31</v>
      </c>
      <c r="Q61" s="140"/>
      <c r="R61" s="141"/>
      <c r="S61" s="112"/>
      <c r="T61" s="126"/>
      <c r="U61" s="126"/>
      <c r="V61" s="126"/>
      <c r="W61" s="300" t="s">
        <v>94</v>
      </c>
      <c r="X61" s="186"/>
      <c r="Y61" s="186"/>
      <c r="Z61" s="186"/>
      <c r="AA61" s="186"/>
      <c r="AB61" s="297" t="s">
        <v>94</v>
      </c>
      <c r="AC61" s="126"/>
      <c r="AD61" s="126"/>
      <c r="AE61" s="126"/>
      <c r="AF61" s="126"/>
      <c r="AG61" s="56" t="s">
        <v>1</v>
      </c>
      <c r="AH61" s="41" t="s">
        <v>53</v>
      </c>
      <c r="AI61" s="271"/>
      <c r="AJ61" s="272"/>
      <c r="AK61" s="126"/>
      <c r="AL61" s="267"/>
      <c r="AN61" s="129"/>
      <c r="AO61" s="101"/>
      <c r="AP61" s="142" t="s">
        <v>1</v>
      </c>
      <c r="AQ61" s="173" t="s">
        <v>31</v>
      </c>
      <c r="AR61" s="140"/>
      <c r="AS61" s="141"/>
      <c r="AT61" s="103"/>
      <c r="AU61" s="126"/>
      <c r="AV61" s="126"/>
      <c r="AW61" s="126"/>
      <c r="AX61" s="110"/>
      <c r="AY61" s="142" t="s">
        <v>1</v>
      </c>
      <c r="AZ61" s="175" t="s">
        <v>31</v>
      </c>
      <c r="BA61" s="140"/>
      <c r="BB61" s="141"/>
      <c r="BC61" s="112"/>
      <c r="BD61" s="126"/>
      <c r="BE61" s="126"/>
      <c r="BF61" s="126"/>
      <c r="BG61" s="300" t="s">
        <v>94</v>
      </c>
      <c r="BH61" s="186"/>
      <c r="BI61" s="186"/>
      <c r="BJ61" s="186"/>
      <c r="BK61" s="186"/>
      <c r="BL61" s="297" t="s">
        <v>94</v>
      </c>
      <c r="BM61" s="126"/>
      <c r="BN61" s="126"/>
      <c r="BO61" s="126"/>
      <c r="BP61" s="126"/>
      <c r="BQ61" s="56" t="s">
        <v>1</v>
      </c>
      <c r="BR61" s="41" t="s">
        <v>53</v>
      </c>
      <c r="BS61" s="271"/>
      <c r="BT61" s="272"/>
      <c r="BU61" s="126"/>
      <c r="BV61" s="267"/>
    </row>
    <row r="62" spans="4:81" x14ac:dyDescent="0.25">
      <c r="D62" s="129"/>
      <c r="E62" s="101"/>
      <c r="F62" s="144"/>
      <c r="G62" s="140"/>
      <c r="H62" s="140"/>
      <c r="I62" s="141"/>
      <c r="J62" s="103"/>
      <c r="K62" s="126"/>
      <c r="L62" s="126"/>
      <c r="M62" s="126"/>
      <c r="N62" s="110"/>
      <c r="O62" s="144"/>
      <c r="P62" s="140"/>
      <c r="Q62" s="140"/>
      <c r="R62" s="141"/>
      <c r="S62" s="112"/>
      <c r="T62" s="126"/>
      <c r="U62" s="126"/>
      <c r="V62" s="126"/>
      <c r="W62" s="300"/>
      <c r="X62" s="186"/>
      <c r="Y62" s="186"/>
      <c r="Z62" s="186"/>
      <c r="AA62" s="186"/>
      <c r="AB62" s="297"/>
      <c r="AC62" s="126"/>
      <c r="AD62" s="126"/>
      <c r="AE62" s="126"/>
      <c r="AF62" s="126"/>
      <c r="AG62" s="273"/>
      <c r="AH62" s="271"/>
      <c r="AI62" s="271"/>
      <c r="AJ62" s="272"/>
      <c r="AK62" s="126"/>
      <c r="AL62" s="267"/>
      <c r="AN62" s="129"/>
      <c r="AO62" s="101"/>
      <c r="AP62" s="144"/>
      <c r="AQ62" s="140"/>
      <c r="AR62" s="140"/>
      <c r="AS62" s="141"/>
      <c r="AT62" s="103"/>
      <c r="AU62" s="126"/>
      <c r="AV62" s="126"/>
      <c r="AW62" s="126"/>
      <c r="AX62" s="110"/>
      <c r="AY62" s="144"/>
      <c r="AZ62" s="140"/>
      <c r="BA62" s="140"/>
      <c r="BB62" s="141"/>
      <c r="BC62" s="112"/>
      <c r="BD62" s="126"/>
      <c r="BE62" s="126"/>
      <c r="BF62" s="126"/>
      <c r="BG62" s="300"/>
      <c r="BH62" s="186"/>
      <c r="BI62" s="186"/>
      <c r="BJ62" s="186"/>
      <c r="BK62" s="186"/>
      <c r="BL62" s="297"/>
      <c r="BM62" s="126"/>
      <c r="BN62" s="126"/>
      <c r="BO62" s="126"/>
      <c r="BP62" s="126"/>
      <c r="BQ62" s="273"/>
      <c r="BR62" s="271"/>
      <c r="BS62" s="271"/>
      <c r="BT62" s="272"/>
      <c r="BU62" s="126"/>
      <c r="BV62" s="267"/>
    </row>
    <row r="63" spans="4:81" x14ac:dyDescent="0.25">
      <c r="D63" s="129"/>
      <c r="E63" s="101"/>
      <c r="F63" s="145"/>
      <c r="G63" s="146" t="s">
        <v>6</v>
      </c>
      <c r="H63" s="146" t="s">
        <v>7</v>
      </c>
      <c r="I63" s="147" t="s">
        <v>2</v>
      </c>
      <c r="J63" s="103"/>
      <c r="K63" s="126"/>
      <c r="L63" s="126"/>
      <c r="M63" s="126"/>
      <c r="N63" s="110"/>
      <c r="O63" s="145"/>
      <c r="P63" s="146" t="s">
        <v>6</v>
      </c>
      <c r="Q63" s="146" t="s">
        <v>7</v>
      </c>
      <c r="R63" s="147" t="s">
        <v>2</v>
      </c>
      <c r="S63" s="112"/>
      <c r="T63" s="126"/>
      <c r="U63" s="126"/>
      <c r="V63" s="126"/>
      <c r="W63" s="185"/>
      <c r="X63" s="186"/>
      <c r="Y63" s="186"/>
      <c r="Z63" s="186"/>
      <c r="AA63" s="186"/>
      <c r="AB63" s="184"/>
      <c r="AC63" s="126"/>
      <c r="AD63" s="126"/>
      <c r="AE63" s="126"/>
      <c r="AF63" s="126"/>
      <c r="AG63" s="58"/>
      <c r="AH63" s="5" t="s">
        <v>6</v>
      </c>
      <c r="AI63" s="5" t="s">
        <v>7</v>
      </c>
      <c r="AJ63" s="59" t="s">
        <v>2</v>
      </c>
      <c r="AK63" s="126"/>
      <c r="AL63" s="267"/>
      <c r="AN63" s="129"/>
      <c r="AO63" s="101"/>
      <c r="AP63" s="145"/>
      <c r="AQ63" s="146" t="s">
        <v>6</v>
      </c>
      <c r="AR63" s="146" t="s">
        <v>7</v>
      </c>
      <c r="AS63" s="147" t="s">
        <v>2</v>
      </c>
      <c r="AT63" s="103"/>
      <c r="AU63" s="126"/>
      <c r="AV63" s="126"/>
      <c r="AW63" s="126"/>
      <c r="AX63" s="110"/>
      <c r="AY63" s="145"/>
      <c r="AZ63" s="146" t="s">
        <v>6</v>
      </c>
      <c r="BA63" s="146" t="s">
        <v>7</v>
      </c>
      <c r="BB63" s="147" t="s">
        <v>2</v>
      </c>
      <c r="BC63" s="112"/>
      <c r="BD63" s="126"/>
      <c r="BE63" s="126"/>
      <c r="BF63" s="126"/>
      <c r="BG63" s="185"/>
      <c r="BH63" s="186"/>
      <c r="BI63" s="186"/>
      <c r="BJ63" s="186"/>
      <c r="BK63" s="186"/>
      <c r="BL63" s="184"/>
      <c r="BM63" s="126"/>
      <c r="BN63" s="126"/>
      <c r="BO63" s="126"/>
      <c r="BP63" s="126"/>
      <c r="BQ63" s="58"/>
      <c r="BR63" s="5" t="s">
        <v>6</v>
      </c>
      <c r="BS63" s="5" t="s">
        <v>7</v>
      </c>
      <c r="BT63" s="59" t="s">
        <v>2</v>
      </c>
      <c r="BU63" s="126"/>
      <c r="BV63" s="267"/>
    </row>
    <row r="64" spans="4:81" ht="15.75" thickBot="1" x14ac:dyDescent="0.3">
      <c r="D64" s="129"/>
      <c r="E64" s="101"/>
      <c r="F64" s="148" t="s">
        <v>8</v>
      </c>
      <c r="G64" s="193">
        <f>'Summary (2)'!G64/1000</f>
        <v>11.430678787878787</v>
      </c>
      <c r="H64" s="199">
        <f>'Summary (2)'!H64/1000</f>
        <v>70.583437121212128</v>
      </c>
      <c r="I64" s="203">
        <f>'Summary (2)'!I64</f>
        <v>835.9265151515151</v>
      </c>
      <c r="J64" s="103"/>
      <c r="K64" s="126"/>
      <c r="L64" s="126"/>
      <c r="M64" s="126"/>
      <c r="N64" s="110"/>
      <c r="O64" s="157" t="s">
        <v>8</v>
      </c>
      <c r="P64" s="193">
        <f>'Summary (2)'!P64/1000</f>
        <v>11.424166666666666</v>
      </c>
      <c r="Q64" s="199">
        <f>'Summary (2)'!Q64/1000</f>
        <v>72.816999999999993</v>
      </c>
      <c r="R64" s="203">
        <f>'Summary (2)'!R64</f>
        <v>598.04166666666663</v>
      </c>
      <c r="S64" s="112"/>
      <c r="T64" s="126"/>
      <c r="U64" s="126"/>
      <c r="V64" s="126"/>
      <c r="W64" s="300" t="s">
        <v>94</v>
      </c>
      <c r="X64" s="186"/>
      <c r="Y64" s="186"/>
      <c r="Z64" s="186"/>
      <c r="AA64" s="186"/>
      <c r="AB64" s="297" t="s">
        <v>94</v>
      </c>
      <c r="AC64" s="126"/>
      <c r="AD64" s="126"/>
      <c r="AE64" s="126"/>
      <c r="AF64" s="126"/>
      <c r="AG64" s="85" t="s">
        <v>35</v>
      </c>
      <c r="AH64" s="194">
        <f>AVERAGE(G64,P64)</f>
        <v>11.427422727272727</v>
      </c>
      <c r="AI64" s="200">
        <f>'Summary (2)'!AI64/1000</f>
        <v>71.700218560606061</v>
      </c>
      <c r="AJ64" s="204">
        <f>AVERAGE(I64,R64)</f>
        <v>716.98409090909081</v>
      </c>
      <c r="AK64" s="126"/>
      <c r="AL64" s="267"/>
      <c r="AN64" s="129"/>
      <c r="AO64" s="101"/>
      <c r="AP64" s="148" t="s">
        <v>8</v>
      </c>
      <c r="AQ64" s="193">
        <f>AVERAGE(AQ12,AQ25,AQ38,AQ51)</f>
        <v>11.425794696969696</v>
      </c>
      <c r="AR64" s="199">
        <f>'Summary (2)'!AR64/1000</f>
        <v>70.583437121212128</v>
      </c>
      <c r="AS64" s="203">
        <f>'Summary (2)'!AS64</f>
        <v>835.9265151515151</v>
      </c>
      <c r="AT64" s="103"/>
      <c r="AU64" s="126"/>
      <c r="AV64" s="126"/>
      <c r="AW64" s="126"/>
      <c r="AX64" s="110"/>
      <c r="AY64" s="157" t="s">
        <v>8</v>
      </c>
      <c r="AZ64" s="193">
        <f>AVERAGE(AZ12,AZ25,AZ38,AZ51)</f>
        <v>11.429050757575757</v>
      </c>
      <c r="BA64" s="199">
        <f>'Summary (2)'!BA64/1000</f>
        <v>72.816999999999993</v>
      </c>
      <c r="BB64" s="203">
        <f>'Summary (2)'!BB64</f>
        <v>598.04166666666663</v>
      </c>
      <c r="BC64" s="112"/>
      <c r="BD64" s="126"/>
      <c r="BE64" s="126"/>
      <c r="BF64" s="126"/>
      <c r="BG64" s="300" t="s">
        <v>94</v>
      </c>
      <c r="BH64" s="186"/>
      <c r="BI64" s="186"/>
      <c r="BJ64" s="186"/>
      <c r="BK64" s="186"/>
      <c r="BL64" s="297" t="s">
        <v>94</v>
      </c>
      <c r="BM64" s="126"/>
      <c r="BN64" s="126"/>
      <c r="BO64" s="126"/>
      <c r="BP64" s="126"/>
      <c r="BQ64" s="85" t="s">
        <v>35</v>
      </c>
      <c r="BR64" s="194">
        <f>AVERAGE(AQ64,AZ64)</f>
        <v>11.427422727272727</v>
      </c>
      <c r="BS64" s="200">
        <f>'Summary (2)'!BS64/1000</f>
        <v>71.700218560606061</v>
      </c>
      <c r="BT64" s="204">
        <f>'Summary (2)'!BT64</f>
        <v>716.98409090909081</v>
      </c>
      <c r="BU64" s="126"/>
      <c r="BV64" s="267"/>
    </row>
    <row r="65" spans="4:74" ht="15.75" thickBot="1" x14ac:dyDescent="0.3">
      <c r="D65" s="130"/>
      <c r="E65" s="104"/>
      <c r="F65" s="105"/>
      <c r="G65" s="105"/>
      <c r="H65" s="105"/>
      <c r="I65" s="105"/>
      <c r="J65" s="106"/>
      <c r="K65" s="127"/>
      <c r="L65" s="127"/>
      <c r="M65" s="127"/>
      <c r="N65" s="113"/>
      <c r="O65" s="114"/>
      <c r="P65" s="114"/>
      <c r="Q65" s="114"/>
      <c r="R65" s="114"/>
      <c r="S65" s="115"/>
      <c r="T65" s="127"/>
      <c r="U65" s="127"/>
      <c r="V65" s="127"/>
      <c r="W65" s="278"/>
      <c r="X65" s="298" t="s">
        <v>93</v>
      </c>
      <c r="Y65" s="298" t="s">
        <v>93</v>
      </c>
      <c r="Z65" s="298" t="s">
        <v>93</v>
      </c>
      <c r="AA65" s="298" t="s">
        <v>93</v>
      </c>
      <c r="AB65" s="279"/>
      <c r="AC65" s="127"/>
      <c r="AD65" s="127"/>
      <c r="AE65" s="127"/>
      <c r="AF65" s="127"/>
      <c r="AG65" s="127"/>
      <c r="AH65" s="127"/>
      <c r="AI65" s="127"/>
      <c r="AJ65" s="127"/>
      <c r="AK65" s="127"/>
      <c r="AL65" s="268"/>
      <c r="AN65" s="130"/>
      <c r="AO65" s="104"/>
      <c r="AP65" s="105"/>
      <c r="AQ65" s="105"/>
      <c r="AR65" s="105"/>
      <c r="AS65" s="105"/>
      <c r="AT65" s="106"/>
      <c r="AU65" s="127"/>
      <c r="AV65" s="127"/>
      <c r="AW65" s="127"/>
      <c r="AX65" s="113"/>
      <c r="AY65" s="114"/>
      <c r="AZ65" s="114"/>
      <c r="BA65" s="114"/>
      <c r="BB65" s="114"/>
      <c r="BC65" s="115"/>
      <c r="BD65" s="127"/>
      <c r="BE65" s="127"/>
      <c r="BF65" s="127"/>
      <c r="BG65" s="278"/>
      <c r="BH65" s="298" t="s">
        <v>93</v>
      </c>
      <c r="BI65" s="298" t="s">
        <v>93</v>
      </c>
      <c r="BJ65" s="298" t="s">
        <v>93</v>
      </c>
      <c r="BK65" s="298" t="s">
        <v>93</v>
      </c>
      <c r="BL65" s="279"/>
      <c r="BM65" s="127"/>
      <c r="BN65" s="127"/>
      <c r="BO65" s="127"/>
      <c r="BP65" s="127"/>
      <c r="BQ65" s="127"/>
      <c r="BR65" s="127"/>
      <c r="BS65" s="127"/>
      <c r="BT65" s="127"/>
      <c r="BU65" s="127"/>
      <c r="BV65" s="268"/>
    </row>
    <row r="66" spans="4:74" ht="15.75" thickBot="1" x14ac:dyDescent="0.3">
      <c r="E66" s="104"/>
      <c r="F66" s="105"/>
      <c r="G66" s="105"/>
      <c r="H66" s="105"/>
      <c r="I66" s="105"/>
      <c r="J66" s="106"/>
      <c r="N66" s="113"/>
      <c r="O66" s="114"/>
      <c r="P66" s="114"/>
      <c r="Q66" s="114"/>
      <c r="R66" s="114"/>
      <c r="S66" s="115"/>
      <c r="W66" s="119"/>
      <c r="X66" s="120"/>
      <c r="Y66" s="120"/>
      <c r="Z66" s="120"/>
      <c r="AA66" s="120"/>
      <c r="AB66" s="121"/>
      <c r="AO66" s="104"/>
      <c r="AP66" s="105"/>
      <c r="AQ66" s="105"/>
      <c r="AR66" s="105"/>
      <c r="AS66" s="105"/>
      <c r="AT66" s="106"/>
      <c r="AX66" s="113"/>
      <c r="AY66" s="114"/>
      <c r="AZ66" s="114"/>
      <c r="BA66" s="114"/>
      <c r="BB66" s="114"/>
      <c r="BC66" s="115"/>
      <c r="BG66" s="119"/>
      <c r="BH66" s="120"/>
      <c r="BI66" s="120"/>
      <c r="BJ66" s="120"/>
      <c r="BK66" s="120"/>
      <c r="BL66" s="121"/>
    </row>
    <row r="67" spans="4:74" ht="15.75" thickBot="1" x14ac:dyDescent="0.3">
      <c r="W67" s="119"/>
      <c r="X67" s="120"/>
      <c r="Y67" s="120"/>
      <c r="Z67" s="120"/>
      <c r="AA67" s="120"/>
      <c r="AB67" s="121"/>
      <c r="AG67" s="261" t="s">
        <v>93</v>
      </c>
      <c r="AH67" s="261" t="s">
        <v>93</v>
      </c>
      <c r="AI67" s="261" t="s">
        <v>93</v>
      </c>
      <c r="AJ67" s="261" t="s">
        <v>93</v>
      </c>
      <c r="BG67" s="119"/>
      <c r="BH67" s="120"/>
      <c r="BI67" s="120"/>
      <c r="BJ67" s="120"/>
      <c r="BK67" s="120"/>
      <c r="BL67" s="121"/>
      <c r="BQ67" s="261"/>
      <c r="BR67" s="261"/>
      <c r="BS67" s="261"/>
      <c r="BT67" s="261"/>
    </row>
    <row r="68" spans="4:74" ht="16.5" thickTop="1" thickBot="1" x14ac:dyDescent="0.3">
      <c r="V68" s="184"/>
      <c r="W68" s="119"/>
      <c r="X68" s="120"/>
      <c r="Y68" s="120"/>
      <c r="Z68" s="120"/>
      <c r="AA68" s="120"/>
      <c r="AB68" s="121"/>
      <c r="AC68" s="185"/>
      <c r="AD68" s="186"/>
      <c r="AE68" s="186"/>
      <c r="AF68" s="280"/>
      <c r="AG68" s="281"/>
      <c r="AH68" s="281"/>
      <c r="AI68" s="281"/>
      <c r="AJ68" s="281"/>
      <c r="AK68" s="285"/>
      <c r="AL68" s="186"/>
      <c r="BF68" s="184"/>
      <c r="BG68" s="119"/>
      <c r="BH68" s="120"/>
      <c r="BI68" s="120"/>
      <c r="BJ68" s="120"/>
      <c r="BK68" s="120"/>
      <c r="BL68" s="121"/>
      <c r="BM68" s="185"/>
      <c r="BN68" s="186"/>
      <c r="BO68" s="186"/>
      <c r="BP68" s="280"/>
      <c r="BQ68" s="281"/>
      <c r="BR68" s="281"/>
      <c r="BS68" s="281"/>
      <c r="BT68" s="281"/>
      <c r="BU68" s="285"/>
      <c r="BV68" s="186"/>
    </row>
    <row r="69" spans="4:74" ht="15.75" thickBot="1" x14ac:dyDescent="0.3">
      <c r="V69" s="184"/>
      <c r="W69" s="119"/>
      <c r="X69" s="274" t="s">
        <v>96</v>
      </c>
      <c r="Y69" s="275"/>
      <c r="Z69" s="120"/>
      <c r="AA69" s="120"/>
      <c r="AB69" s="121"/>
      <c r="AC69" s="185"/>
      <c r="AD69" s="186"/>
      <c r="AE69" s="186"/>
      <c r="AF69" s="282"/>
      <c r="AG69" s="295" t="s">
        <v>108</v>
      </c>
      <c r="AH69" s="296"/>
      <c r="AI69" s="284"/>
      <c r="AJ69" s="284"/>
      <c r="AK69" s="286"/>
      <c r="AL69" s="186"/>
      <c r="BF69" s="184"/>
      <c r="BG69" s="119"/>
      <c r="BH69" s="274" t="s">
        <v>102</v>
      </c>
      <c r="BI69" s="275"/>
      <c r="BJ69" s="120"/>
      <c r="BK69" s="120"/>
      <c r="BL69" s="121"/>
      <c r="BM69" s="185"/>
      <c r="BN69" s="186"/>
      <c r="BO69" s="186"/>
      <c r="BP69" s="282"/>
      <c r="BQ69" s="295" t="s">
        <v>109</v>
      </c>
      <c r="BR69" s="296"/>
      <c r="BS69" s="284"/>
      <c r="BT69" s="284"/>
      <c r="BU69" s="286"/>
      <c r="BV69" s="186"/>
    </row>
    <row r="70" spans="4:74" x14ac:dyDescent="0.25">
      <c r="V70" s="184"/>
      <c r="W70" s="119"/>
      <c r="X70" s="48" t="s">
        <v>3</v>
      </c>
      <c r="Y70" s="84" t="s">
        <v>52</v>
      </c>
      <c r="Z70" s="269"/>
      <c r="AA70" s="270"/>
      <c r="AB70" s="121"/>
      <c r="AC70" s="185"/>
      <c r="AD70" s="186"/>
      <c r="AE70" s="208" t="s">
        <v>94</v>
      </c>
      <c r="AF70" s="282"/>
      <c r="AG70" s="289" t="s">
        <v>3</v>
      </c>
      <c r="AH70" s="215" t="s">
        <v>54</v>
      </c>
      <c r="AI70" s="269"/>
      <c r="AJ70" s="270"/>
      <c r="AK70" s="287"/>
      <c r="AL70" s="186"/>
      <c r="BF70" s="184"/>
      <c r="BG70" s="119"/>
      <c r="BH70" s="48" t="s">
        <v>3</v>
      </c>
      <c r="BI70" s="84" t="s">
        <v>52</v>
      </c>
      <c r="BJ70" s="269"/>
      <c r="BK70" s="270"/>
      <c r="BL70" s="121"/>
      <c r="BM70" s="185"/>
      <c r="BN70" s="186"/>
      <c r="BO70" s="208"/>
      <c r="BP70" s="282"/>
      <c r="BQ70" s="289" t="s">
        <v>3</v>
      </c>
      <c r="BR70" s="215" t="s">
        <v>54</v>
      </c>
      <c r="BS70" s="269"/>
      <c r="BT70" s="270"/>
      <c r="BU70" s="287"/>
      <c r="BV70" s="186"/>
    </row>
    <row r="71" spans="4:74" x14ac:dyDescent="0.25">
      <c r="V71" s="184"/>
      <c r="W71" s="119"/>
      <c r="X71" s="52" t="s">
        <v>9</v>
      </c>
      <c r="Y71" s="41" t="s">
        <v>52</v>
      </c>
      <c r="Z71" s="271"/>
      <c r="AA71" s="272"/>
      <c r="AB71" s="121"/>
      <c r="AC71" s="185"/>
      <c r="AD71" s="186"/>
      <c r="AE71" s="208" t="s">
        <v>94</v>
      </c>
      <c r="AF71" s="282"/>
      <c r="AG71" s="290" t="s">
        <v>9</v>
      </c>
      <c r="AH71" s="216" t="s">
        <v>54</v>
      </c>
      <c r="AI71" s="271"/>
      <c r="AJ71" s="272"/>
      <c r="AK71" s="287"/>
      <c r="AL71" s="186"/>
      <c r="BF71" s="184"/>
      <c r="BG71" s="119"/>
      <c r="BH71" s="52" t="s">
        <v>9</v>
      </c>
      <c r="BI71" s="41" t="s">
        <v>52</v>
      </c>
      <c r="BJ71" s="271"/>
      <c r="BK71" s="272"/>
      <c r="BL71" s="121"/>
      <c r="BM71" s="185"/>
      <c r="BN71" s="186"/>
      <c r="BO71" s="208"/>
      <c r="BP71" s="282"/>
      <c r="BQ71" s="290" t="s">
        <v>9</v>
      </c>
      <c r="BR71" s="216" t="s">
        <v>54</v>
      </c>
      <c r="BS71" s="271"/>
      <c r="BT71" s="272"/>
      <c r="BU71" s="287"/>
      <c r="BV71" s="186"/>
    </row>
    <row r="72" spans="4:74" x14ac:dyDescent="0.25">
      <c r="F72" s="261" t="s">
        <v>93</v>
      </c>
      <c r="G72" s="261" t="s">
        <v>93</v>
      </c>
      <c r="H72" s="261" t="s">
        <v>93</v>
      </c>
      <c r="I72" s="261" t="s">
        <v>93</v>
      </c>
      <c r="O72" s="261" t="s">
        <v>93</v>
      </c>
      <c r="P72" s="261" t="s">
        <v>93</v>
      </c>
      <c r="Q72" s="261" t="s">
        <v>93</v>
      </c>
      <c r="R72" s="261" t="s">
        <v>93</v>
      </c>
      <c r="V72" s="184"/>
      <c r="W72" s="119"/>
      <c r="X72" s="52" t="s">
        <v>0</v>
      </c>
      <c r="Y72" s="41" t="s">
        <v>52</v>
      </c>
      <c r="Z72" s="271"/>
      <c r="AA72" s="272"/>
      <c r="AB72" s="121"/>
      <c r="AC72" s="185"/>
      <c r="AD72" s="186"/>
      <c r="AE72" s="208" t="s">
        <v>94</v>
      </c>
      <c r="AF72" s="282"/>
      <c r="AG72" s="290" t="s">
        <v>0</v>
      </c>
      <c r="AH72" s="216" t="s">
        <v>54</v>
      </c>
      <c r="AI72" s="271"/>
      <c r="AJ72" s="272"/>
      <c r="AK72" s="287"/>
      <c r="AL72" s="186"/>
      <c r="AP72" s="261" t="s">
        <v>93</v>
      </c>
      <c r="AQ72" s="261" t="s">
        <v>93</v>
      </c>
      <c r="AR72" s="261" t="s">
        <v>93</v>
      </c>
      <c r="AS72" s="261" t="s">
        <v>93</v>
      </c>
      <c r="AY72" s="261" t="s">
        <v>93</v>
      </c>
      <c r="AZ72" s="261" t="s">
        <v>93</v>
      </c>
      <c r="BA72" s="261" t="s">
        <v>93</v>
      </c>
      <c r="BB72" s="261" t="s">
        <v>93</v>
      </c>
      <c r="BF72" s="184"/>
      <c r="BG72" s="119"/>
      <c r="BH72" s="52" t="s">
        <v>0</v>
      </c>
      <c r="BI72" s="41" t="s">
        <v>52</v>
      </c>
      <c r="BJ72" s="271"/>
      <c r="BK72" s="272"/>
      <c r="BL72" s="121"/>
      <c r="BM72" s="185"/>
      <c r="BN72" s="186"/>
      <c r="BO72" s="208"/>
      <c r="BP72" s="282"/>
      <c r="BQ72" s="290" t="s">
        <v>0</v>
      </c>
      <c r="BR72" s="216" t="s">
        <v>54</v>
      </c>
      <c r="BS72" s="271"/>
      <c r="BT72" s="272"/>
      <c r="BU72" s="287"/>
      <c r="BV72" s="186"/>
    </row>
    <row r="73" spans="4:74" x14ac:dyDescent="0.25">
      <c r="F73" s="208" t="s">
        <v>71</v>
      </c>
      <c r="G73" s="209">
        <f>'Summary (2)'!G74/1000</f>
        <v>0.32433333333333392</v>
      </c>
      <c r="H73" s="210">
        <f>'Summary (2)'!H74/1000</f>
        <v>4.8274181818181825</v>
      </c>
      <c r="I73" s="233">
        <f>I74-I77</f>
        <v>1053.0333333333333</v>
      </c>
      <c r="J73" s="208"/>
      <c r="K73" s="208"/>
      <c r="L73" s="208"/>
      <c r="M73" s="208"/>
      <c r="N73" s="208"/>
      <c r="O73" s="208" t="s">
        <v>71</v>
      </c>
      <c r="P73" s="209">
        <f>'Summary (2)'!P74/1000</f>
        <v>1.577</v>
      </c>
      <c r="Q73" s="210">
        <f>'Summary (2)'!Q74/1000</f>
        <v>12.301</v>
      </c>
      <c r="R73" s="233">
        <f>R74-R77</f>
        <v>2156.6666666666665</v>
      </c>
      <c r="V73" s="184"/>
      <c r="W73" s="119"/>
      <c r="X73" s="56" t="s">
        <v>1</v>
      </c>
      <c r="Y73" s="41" t="s">
        <v>52</v>
      </c>
      <c r="Z73" s="271"/>
      <c r="AA73" s="272"/>
      <c r="AB73" s="121"/>
      <c r="AC73" s="185"/>
      <c r="AD73" s="186"/>
      <c r="AE73" s="208" t="s">
        <v>94</v>
      </c>
      <c r="AF73" s="282"/>
      <c r="AG73" s="291" t="s">
        <v>1</v>
      </c>
      <c r="AH73" s="216" t="s">
        <v>54</v>
      </c>
      <c r="AI73" s="271"/>
      <c r="AJ73" s="272"/>
      <c r="AK73" s="287"/>
      <c r="AL73" s="186"/>
      <c r="AP73" s="208" t="s">
        <v>71</v>
      </c>
      <c r="AQ73" s="209">
        <f>AQ74-AQ77</f>
        <v>0.47533333333333161</v>
      </c>
      <c r="AR73" s="210">
        <f>'Summary (2)'!AR74/1000</f>
        <v>4.8274181818181825</v>
      </c>
      <c r="AS73" s="233">
        <f>AS74-AS77</f>
        <v>1053.0333333333333</v>
      </c>
      <c r="AT73" s="208"/>
      <c r="AU73" s="208"/>
      <c r="AV73" s="208"/>
      <c r="AW73" s="208"/>
      <c r="AX73" s="208"/>
      <c r="AY73" s="208" t="s">
        <v>71</v>
      </c>
      <c r="AZ73" s="209">
        <f>AZ74-AZ77</f>
        <v>0.47533333333333516</v>
      </c>
      <c r="BA73" s="210">
        <f>'Summary (2)'!BA74/1000</f>
        <v>12.301</v>
      </c>
      <c r="BB73" s="233">
        <f>BB74-BB77</f>
        <v>2156.6666666666665</v>
      </c>
      <c r="BF73" s="184"/>
      <c r="BG73" s="119"/>
      <c r="BH73" s="56" t="s">
        <v>1</v>
      </c>
      <c r="BI73" s="41" t="s">
        <v>52</v>
      </c>
      <c r="BJ73" s="271"/>
      <c r="BK73" s="272"/>
      <c r="BL73" s="121"/>
      <c r="BM73" s="185"/>
      <c r="BN73" s="186"/>
      <c r="BO73" s="208"/>
      <c r="BP73" s="282"/>
      <c r="BQ73" s="291" t="s">
        <v>1</v>
      </c>
      <c r="BR73" s="216" t="s">
        <v>54</v>
      </c>
      <c r="BS73" s="271"/>
      <c r="BT73" s="272"/>
      <c r="BU73" s="287"/>
      <c r="BV73" s="186"/>
    </row>
    <row r="74" spans="4:74" x14ac:dyDescent="0.25">
      <c r="F74" s="208" t="s">
        <v>50</v>
      </c>
      <c r="G74" s="209">
        <f>'Summary (2)'!G75/1000</f>
        <v>11.567833333333335</v>
      </c>
      <c r="H74" s="210">
        <f>'Summary (2)'!H75/1000</f>
        <v>73.808600000000013</v>
      </c>
      <c r="I74" s="233">
        <f>MAX(I12,I25,I38,I51)</f>
        <v>1126.8333333333333</v>
      </c>
      <c r="J74" s="208"/>
      <c r="K74" s="208"/>
      <c r="L74" s="208"/>
      <c r="M74" s="208"/>
      <c r="N74" s="208"/>
      <c r="O74" s="208" t="s">
        <v>50</v>
      </c>
      <c r="P74" s="209">
        <f>'Summary (2)'!P75/1000</f>
        <v>12.2715</v>
      </c>
      <c r="Q74" s="210">
        <f>'Summary (2)'!Q75/1000</f>
        <v>80.561999999999998</v>
      </c>
      <c r="R74" s="233">
        <f>MAX(R12,R25,R38,R51)</f>
        <v>2190.6666666666665</v>
      </c>
      <c r="V74" s="184"/>
      <c r="W74" s="119"/>
      <c r="X74" s="273"/>
      <c r="Y74" s="271"/>
      <c r="Z74" s="271"/>
      <c r="AA74" s="272"/>
      <c r="AB74" s="121"/>
      <c r="AC74" s="185"/>
      <c r="AD74" s="186"/>
      <c r="AE74" s="208"/>
      <c r="AF74" s="282"/>
      <c r="AG74" s="273"/>
      <c r="AH74" s="271"/>
      <c r="AI74" s="271"/>
      <c r="AJ74" s="272"/>
      <c r="AK74" s="287"/>
      <c r="AL74" s="186"/>
      <c r="AP74" s="208" t="s">
        <v>50</v>
      </c>
      <c r="AQ74" s="209">
        <f>MAX(AQ12,AQ25,AQ38,AQ51)</f>
        <v>11.642499999999998</v>
      </c>
      <c r="AR74" s="210">
        <f>'Summary (2)'!AR75/1000</f>
        <v>73.808600000000013</v>
      </c>
      <c r="AS74" s="233">
        <f>MAX(AS12,AS25,AS38,AS51)</f>
        <v>1126.8333333333333</v>
      </c>
      <c r="AT74" s="208"/>
      <c r="AU74" s="208"/>
      <c r="AV74" s="208"/>
      <c r="AW74" s="208"/>
      <c r="AX74" s="208"/>
      <c r="AY74" s="208" t="s">
        <v>50</v>
      </c>
      <c r="AZ74" s="209">
        <f>MAX(AZ12,AZ25,AZ38,AZ51)</f>
        <v>11.687678787878788</v>
      </c>
      <c r="BA74" s="210">
        <f>'Summary (2)'!BA75/1000</f>
        <v>80.561999999999998</v>
      </c>
      <c r="BB74" s="233">
        <f>MAX(BB12,BB25,BB38,BB51)</f>
        <v>2190.6666666666665</v>
      </c>
      <c r="BF74" s="184"/>
      <c r="BG74" s="119"/>
      <c r="BH74" s="273"/>
      <c r="BI74" s="271"/>
      <c r="BJ74" s="271"/>
      <c r="BK74" s="272"/>
      <c r="BL74" s="121"/>
      <c r="BM74" s="185"/>
      <c r="BN74" s="186"/>
      <c r="BO74" s="208"/>
      <c r="BP74" s="282"/>
      <c r="BQ74" s="273"/>
      <c r="BR74" s="271"/>
      <c r="BS74" s="271"/>
      <c r="BT74" s="272"/>
      <c r="BU74" s="287"/>
      <c r="BV74" s="186"/>
    </row>
    <row r="75" spans="4:74" x14ac:dyDescent="0.25">
      <c r="F75" s="208" t="s">
        <v>70</v>
      </c>
      <c r="G75" s="209">
        <f>'Summary (2)'!G76/1000</f>
        <v>11.45569090909091</v>
      </c>
      <c r="H75" s="210">
        <f>'Summary (2)'!H76/1000</f>
        <v>70.583437121212128</v>
      </c>
      <c r="I75" s="233">
        <f>AVERAGE(I12,I25,I38,I51)</f>
        <v>835.9265151515151</v>
      </c>
      <c r="J75" s="208"/>
      <c r="K75" s="208"/>
      <c r="L75" s="208"/>
      <c r="M75" s="208"/>
      <c r="N75" s="208"/>
      <c r="O75" s="208" t="s">
        <v>70</v>
      </c>
      <c r="P75" s="209">
        <f>'Summary (2)'!P76/1000</f>
        <v>11.365333333333332</v>
      </c>
      <c r="Q75" s="210">
        <f>'Summary (2)'!Q76/1000</f>
        <v>72.816999999999993</v>
      </c>
      <c r="R75" s="233">
        <f>AVERAGE(R12,R25,R38,R51)</f>
        <v>598.04166666666663</v>
      </c>
      <c r="V75" s="184"/>
      <c r="W75" s="119"/>
      <c r="X75" s="58"/>
      <c r="Y75" s="5" t="s">
        <v>6</v>
      </c>
      <c r="Z75" s="5" t="s">
        <v>7</v>
      </c>
      <c r="AA75" s="59" t="s">
        <v>2</v>
      </c>
      <c r="AB75" s="121"/>
      <c r="AC75" s="185"/>
      <c r="AD75" s="186"/>
      <c r="AE75" s="186"/>
      <c r="AF75" s="282"/>
      <c r="AG75" s="292"/>
      <c r="AH75" s="293" t="s">
        <v>6</v>
      </c>
      <c r="AI75" s="293" t="s">
        <v>7</v>
      </c>
      <c r="AJ75" s="294" t="s">
        <v>2</v>
      </c>
      <c r="AK75" s="287"/>
      <c r="AL75" s="186"/>
      <c r="AP75" s="208" t="s">
        <v>70</v>
      </c>
      <c r="AQ75" s="209">
        <f>MEDIAN(AQ12,AQ25,AQ38,AQ51)</f>
        <v>11.446756060606059</v>
      </c>
      <c r="AR75" s="210">
        <f>'Summary (2)'!AR76/1000</f>
        <v>70.583437121212128</v>
      </c>
      <c r="AS75" s="233">
        <f>AVERAGE(AS12,AS25,AS38,AS51)</f>
        <v>835.9265151515151</v>
      </c>
      <c r="AT75" s="208"/>
      <c r="AU75" s="208"/>
      <c r="AV75" s="208"/>
      <c r="AW75" s="208"/>
      <c r="AX75" s="208"/>
      <c r="AY75" s="208" t="s">
        <v>70</v>
      </c>
      <c r="AZ75" s="209">
        <f>MEDIAN(AZ12,AZ25,AZ38,AZ51)</f>
        <v>11.408089393939393</v>
      </c>
      <c r="BA75" s="210">
        <f>'Summary (2)'!BA76/1000</f>
        <v>72.816999999999993</v>
      </c>
      <c r="BB75" s="233">
        <f>AVERAGE(BB12,BB25,BB38,BB51)</f>
        <v>598.04166666666663</v>
      </c>
      <c r="BF75" s="184"/>
      <c r="BG75" s="119"/>
      <c r="BH75" s="58"/>
      <c r="BI75" s="5" t="s">
        <v>6</v>
      </c>
      <c r="BJ75" s="5" t="s">
        <v>7</v>
      </c>
      <c r="BK75" s="59" t="s">
        <v>2</v>
      </c>
      <c r="BL75" s="121"/>
      <c r="BM75" s="185"/>
      <c r="BN75" s="186"/>
      <c r="BO75" s="186"/>
      <c r="BP75" s="282"/>
      <c r="BQ75" s="292"/>
      <c r="BR75" s="293" t="s">
        <v>6</v>
      </c>
      <c r="BS75" s="293" t="s">
        <v>7</v>
      </c>
      <c r="BT75" s="294" t="s">
        <v>2</v>
      </c>
      <c r="BU75" s="287"/>
      <c r="BV75" s="186"/>
    </row>
    <row r="76" spans="4:74" ht="15.75" thickBot="1" x14ac:dyDescent="0.3">
      <c r="F76" s="208" t="s">
        <v>8</v>
      </c>
      <c r="G76" s="209">
        <f>'Summary (2)'!G77/1000</f>
        <v>11.430678787878787</v>
      </c>
      <c r="H76" s="210">
        <f>'Summary (2)'!H77/1000</f>
        <v>70.583437121212128</v>
      </c>
      <c r="I76" s="233">
        <f>AVERAGE(I12,I25,I38,I51)</f>
        <v>835.9265151515151</v>
      </c>
      <c r="J76" s="208"/>
      <c r="K76" s="208"/>
      <c r="L76" s="208"/>
      <c r="M76" s="208"/>
      <c r="N76" s="208"/>
      <c r="O76" s="208" t="s">
        <v>8</v>
      </c>
      <c r="P76" s="209">
        <f>'Summary (2)'!P77/1000</f>
        <v>11.424166666666666</v>
      </c>
      <c r="Q76" s="210">
        <f>'Summary (2)'!Q77/1000</f>
        <v>72.816999999999993</v>
      </c>
      <c r="R76" s="233">
        <f>AVERAGE(R12,R25,R38,R51)</f>
        <v>598.04166666666663</v>
      </c>
      <c r="V76" s="184"/>
      <c r="W76" s="119"/>
      <c r="X76" s="85" t="s">
        <v>51</v>
      </c>
      <c r="Y76" s="194">
        <f>AVERAGE(Y12, Y25,Y38,Y51)</f>
        <v>11.427422727272727</v>
      </c>
      <c r="Z76" s="200">
        <f>'Summary (2)'!Z77/1000</f>
        <v>71.700218560606061</v>
      </c>
      <c r="AA76" s="204">
        <f>'Summary (2)'!AA77</f>
        <v>716.98409090909081</v>
      </c>
      <c r="AB76" s="121"/>
      <c r="AC76" s="185"/>
      <c r="AD76" s="186"/>
      <c r="AE76" s="208" t="s">
        <v>94</v>
      </c>
      <c r="AF76" s="282"/>
      <c r="AG76" s="211" t="s">
        <v>8</v>
      </c>
      <c r="AH76" s="212">
        <f>AVERAGE(AH64,Y76)</f>
        <v>11.427422727272727</v>
      </c>
      <c r="AI76" s="213">
        <f>'Summary (2)'!AI77/1000</f>
        <v>71.700218560606061</v>
      </c>
      <c r="AJ76" s="214">
        <f>'Summary (2)'!AJ77</f>
        <v>716.98409090909081</v>
      </c>
      <c r="AK76" s="287"/>
      <c r="AL76" s="186"/>
      <c r="AP76" s="208" t="s">
        <v>8</v>
      </c>
      <c r="AQ76" s="209">
        <f>AVERAGE(AQ12,AQ25,AQ38,AQ51)</f>
        <v>11.425794696969696</v>
      </c>
      <c r="AR76" s="210">
        <f>'Summary (2)'!AR77/1000</f>
        <v>70.583437121212128</v>
      </c>
      <c r="AS76" s="233">
        <f>AVERAGE(AS12,AS25,AS38,AS51)</f>
        <v>835.9265151515151</v>
      </c>
      <c r="AT76" s="208"/>
      <c r="AU76" s="208"/>
      <c r="AV76" s="208"/>
      <c r="AW76" s="208"/>
      <c r="AX76" s="208"/>
      <c r="AY76" s="208" t="s">
        <v>8</v>
      </c>
      <c r="AZ76" s="209">
        <f>AVERAGE(AZ12,AZ25,AZ38,AZ51)</f>
        <v>11.429050757575757</v>
      </c>
      <c r="BA76" s="210">
        <f>'Summary (2)'!BA77/1000</f>
        <v>72.816999999999993</v>
      </c>
      <c r="BB76" s="233">
        <f>AVERAGE(BB12,BB25,BB38,BB51)</f>
        <v>598.04166666666663</v>
      </c>
      <c r="BF76" s="184"/>
      <c r="BG76" s="119"/>
      <c r="BH76" s="85" t="s">
        <v>35</v>
      </c>
      <c r="BI76" s="194">
        <f>AVERAGE(BI12, BI25,BI38,BI51)</f>
        <v>11.427422727272727</v>
      </c>
      <c r="BJ76" s="200">
        <f>'Summary (2)'!BJ77/1000</f>
        <v>71.700218560606061</v>
      </c>
      <c r="BK76" s="204">
        <f>'Summary (2)'!BK77</f>
        <v>716.98409090909081</v>
      </c>
      <c r="BL76" s="121"/>
      <c r="BM76" s="185"/>
      <c r="BN76" s="186"/>
      <c r="BO76" s="208"/>
      <c r="BP76" s="282"/>
      <c r="BQ76" s="211" t="s">
        <v>8</v>
      </c>
      <c r="BR76" s="212">
        <f>AVERAGE(BR64,BI76)</f>
        <v>11.427422727272727</v>
      </c>
      <c r="BS76" s="213">
        <f>'Summary (2)'!BS77/1000</f>
        <v>71.700218560606061</v>
      </c>
      <c r="BT76" s="214">
        <f>'Summary (2)'!BT77</f>
        <v>716.98409090909081</v>
      </c>
      <c r="BU76" s="287"/>
      <c r="BV76" s="186"/>
    </row>
    <row r="77" spans="4:74" ht="15.75" thickBot="1" x14ac:dyDescent="0.3">
      <c r="F77" s="208" t="s">
        <v>49</v>
      </c>
      <c r="G77" s="209">
        <f>'Summary (2)'!G78/1000</f>
        <v>11.243499999999999</v>
      </c>
      <c r="H77" s="210">
        <f>'Summary (2)'!H78/1000</f>
        <v>68.981181818181824</v>
      </c>
      <c r="I77" s="233">
        <f>MIN(I12,I25,I38,I51)</f>
        <v>73.8</v>
      </c>
      <c r="J77" s="208"/>
      <c r="K77" s="208"/>
      <c r="L77" s="208"/>
      <c r="M77" s="208"/>
      <c r="N77" s="208"/>
      <c r="O77" s="208" t="s">
        <v>49</v>
      </c>
      <c r="P77" s="209">
        <f>'Summary (2)'!P78/1000</f>
        <v>10.6945</v>
      </c>
      <c r="Q77" s="210">
        <f>'Summary (2)'!Q78/1000</f>
        <v>68.260999999999996</v>
      </c>
      <c r="R77" s="233">
        <f>MIN(R12,R25,R38,R51)</f>
        <v>34</v>
      </c>
      <c r="V77" s="184"/>
      <c r="W77" s="120"/>
      <c r="X77" s="120"/>
      <c r="Y77" s="120"/>
      <c r="Z77" s="120"/>
      <c r="AA77" s="120"/>
      <c r="AB77" s="121"/>
      <c r="AC77" s="185"/>
      <c r="AD77" s="186"/>
      <c r="AE77" s="186"/>
      <c r="AF77" s="283"/>
      <c r="AG77" s="303"/>
      <c r="AH77" s="303"/>
      <c r="AI77" s="303"/>
      <c r="AJ77" s="303"/>
      <c r="AK77" s="288"/>
      <c r="AL77" s="186"/>
      <c r="AP77" s="208" t="s">
        <v>49</v>
      </c>
      <c r="AQ77" s="209">
        <f>MIN(AQ12,AQ25,AQ38,AQ51)</f>
        <v>11.167166666666667</v>
      </c>
      <c r="AR77" s="210">
        <f>'Summary (2)'!AR78/1000</f>
        <v>68.981181818181824</v>
      </c>
      <c r="AS77" s="233">
        <f>MIN(AS12,AS25,AS38,AS51)</f>
        <v>73.8</v>
      </c>
      <c r="AT77" s="208"/>
      <c r="AU77" s="208"/>
      <c r="AV77" s="208"/>
      <c r="AW77" s="208"/>
      <c r="AX77" s="208"/>
      <c r="AY77" s="208" t="s">
        <v>49</v>
      </c>
      <c r="AZ77" s="209">
        <f>MIN(AZ12,AZ25,AZ38,AZ51)</f>
        <v>11.212345454545453</v>
      </c>
      <c r="BA77" s="210">
        <f>'Summary (2)'!BA78/1000</f>
        <v>68.260999999999996</v>
      </c>
      <c r="BB77" s="233">
        <f>MIN(BB12,BB25,BB38,BB51)</f>
        <v>34</v>
      </c>
      <c r="BF77" s="184"/>
      <c r="BG77" s="120"/>
      <c r="BH77" s="120"/>
      <c r="BI77" s="120"/>
      <c r="BJ77" s="120"/>
      <c r="BK77" s="120"/>
      <c r="BL77" s="121"/>
      <c r="BM77" s="185"/>
      <c r="BN77" s="186"/>
      <c r="BO77" s="186"/>
      <c r="BP77" s="283"/>
      <c r="BQ77" s="303"/>
      <c r="BR77" s="303"/>
      <c r="BS77" s="303"/>
      <c r="BT77" s="303"/>
      <c r="BU77" s="288"/>
      <c r="BV77" s="186"/>
    </row>
    <row r="78" spans="4:74" ht="16.5" thickTop="1" thickBot="1" x14ac:dyDescent="0.3">
      <c r="W78" s="122"/>
      <c r="X78" s="123"/>
      <c r="Y78" s="123"/>
      <c r="Z78" s="123"/>
      <c r="AA78" s="123"/>
      <c r="AB78" s="124"/>
      <c r="AF78" s="186"/>
      <c r="AG78" s="186"/>
      <c r="AH78" s="186"/>
      <c r="AI78" s="186"/>
      <c r="AJ78" s="186"/>
      <c r="AK78" s="186"/>
      <c r="BG78" s="122"/>
      <c r="BH78" s="123"/>
      <c r="BI78" s="123"/>
      <c r="BJ78" s="123"/>
      <c r="BK78" s="123"/>
      <c r="BL78" s="124"/>
      <c r="BP78" s="186"/>
      <c r="BQ78" s="186"/>
      <c r="BR78" s="186"/>
      <c r="BS78" s="186"/>
      <c r="BT78" s="186"/>
      <c r="BU78" s="186"/>
    </row>
    <row r="79" spans="4:74" x14ac:dyDescent="0.25">
      <c r="AG79" s="261" t="s">
        <v>93</v>
      </c>
      <c r="AH79" s="261" t="s">
        <v>93</v>
      </c>
      <c r="AI79" s="261" t="s">
        <v>93</v>
      </c>
      <c r="AJ79" s="261" t="s">
        <v>93</v>
      </c>
      <c r="BQ79" s="261" t="s">
        <v>93</v>
      </c>
      <c r="BR79" s="261" t="s">
        <v>93</v>
      </c>
      <c r="BS79" s="261" t="s">
        <v>93</v>
      </c>
      <c r="BT79" s="261" t="s">
        <v>93</v>
      </c>
    </row>
    <row r="80" spans="4:74" ht="15.75" thickBot="1" x14ac:dyDescent="0.3">
      <c r="AG80" s="208" t="s">
        <v>71</v>
      </c>
      <c r="AH80" s="209">
        <f>AH81-AH84</f>
        <v>1.577</v>
      </c>
      <c r="AI80" s="210">
        <f>'Summary (2)'!AI82/1000</f>
        <v>12.301</v>
      </c>
      <c r="AJ80" s="233">
        <f>AJ81-AJ84</f>
        <v>2156.6666666666665</v>
      </c>
      <c r="BQ80" s="208" t="s">
        <v>71</v>
      </c>
      <c r="BR80" s="209">
        <f>BR81-BR84</f>
        <v>0.52051212121212131</v>
      </c>
      <c r="BS80" s="210">
        <f>'Summary (2)'!BS82/1000</f>
        <v>12.301</v>
      </c>
      <c r="BT80" s="233">
        <f>BT81-BT84</f>
        <v>2156.6666666666665</v>
      </c>
    </row>
    <row r="81" spans="6:72" ht="15.75" thickBot="1" x14ac:dyDescent="0.3">
      <c r="F81" s="241" t="s">
        <v>91</v>
      </c>
      <c r="G81" s="242"/>
      <c r="AG81" s="208" t="s">
        <v>50</v>
      </c>
      <c r="AH81" s="209">
        <f>MAX(G74,P74,AH10,AH23,AH36,AH49)</f>
        <v>12.2715</v>
      </c>
      <c r="AI81" s="210">
        <f>'Summary (2)'!AI83/1000</f>
        <v>80.561999999999998</v>
      </c>
      <c r="AJ81" s="233">
        <f>MAX(I74,R74,AJ10,AJ23,AJ36,AJ49)</f>
        <v>2190.6666666666665</v>
      </c>
      <c r="BQ81" s="208" t="s">
        <v>50</v>
      </c>
      <c r="BR81" s="209">
        <f>MAX(AQ74,AZ74,BR10,BR23,BR36,BR49)</f>
        <v>11.687678787878788</v>
      </c>
      <c r="BS81" s="210">
        <f>'Summary (2)'!BS83/1000</f>
        <v>80.561999999999998</v>
      </c>
      <c r="BT81" s="233">
        <f>MAX(AS74,BB74,BT10,BT23,BT36,BT49)</f>
        <v>2190.6666666666665</v>
      </c>
    </row>
    <row r="82" spans="6:72" x14ac:dyDescent="0.25">
      <c r="F82" s="248" t="s">
        <v>3</v>
      </c>
      <c r="G82" s="254" t="s">
        <v>4</v>
      </c>
      <c r="H82" s="136"/>
      <c r="I82" s="137"/>
      <c r="J82" s="186"/>
      <c r="K82" s="186"/>
      <c r="L82" s="186"/>
      <c r="M82" s="186"/>
      <c r="N82" s="186"/>
      <c r="AG82" s="208" t="s">
        <v>70</v>
      </c>
      <c r="AH82" s="209">
        <f>MEDIAN(G75,P75,AH11,AH24,AH37,AH50)</f>
        <v>11.410512121212122</v>
      </c>
      <c r="AI82" s="210">
        <f>'Summary (2)'!AI84/1000</f>
        <v>71.505868560606061</v>
      </c>
      <c r="AJ82" s="233">
        <f>MEDIAN(I75,R75,AJ11,AJ24,AJ37,AJ50)</f>
        <v>603.22916666666663</v>
      </c>
      <c r="BQ82" s="208" t="s">
        <v>70</v>
      </c>
      <c r="BR82" s="209">
        <f>MEDIAN(AQ75,AZ75,BR11,BR24,BR37,BR50)</f>
        <v>11.427422727272727</v>
      </c>
      <c r="BS82" s="210">
        <f>'Summary (2)'!BS84/1000</f>
        <v>71.505868560606061</v>
      </c>
      <c r="BT82" s="233">
        <f>MEDIAN(AS75,BB75,BT11,BT24,BT37,BT50)</f>
        <v>603.22916666666663</v>
      </c>
    </row>
    <row r="83" spans="6:72" x14ac:dyDescent="0.25">
      <c r="F83" s="249" t="s">
        <v>9</v>
      </c>
      <c r="G83" s="255" t="s">
        <v>4</v>
      </c>
      <c r="H83" s="140"/>
      <c r="I83" s="141"/>
      <c r="J83" s="186"/>
      <c r="K83" s="186"/>
      <c r="L83" s="186"/>
      <c r="M83" s="186"/>
      <c r="N83" s="186"/>
      <c r="AG83" s="208" t="s">
        <v>8</v>
      </c>
      <c r="AH83" s="209">
        <f>AVERAGE(G76,P76,AH12,AH25,AH38,AH51)</f>
        <v>11.427422727272727</v>
      </c>
      <c r="AI83" s="210">
        <f>'Summary (2)'!AI85/1000</f>
        <v>71.700218560606046</v>
      </c>
      <c r="AJ83" s="233">
        <f>AVERAGE(I76,R76,AJ12,AJ25,AJ38,AJ51)</f>
        <v>716.98409090909081</v>
      </c>
      <c r="BQ83" s="208" t="s">
        <v>8</v>
      </c>
      <c r="BR83" s="209">
        <f>AVERAGE(AQ76,AZ76,BR12,BR25,BR38,BR51)</f>
        <v>11.427422727272727</v>
      </c>
      <c r="BS83" s="210">
        <f>'Summary (2)'!BS85/1000</f>
        <v>71.700218560606046</v>
      </c>
      <c r="BT83" s="233">
        <f>AVERAGE(AS76,BB76,BT12,BT25,BT38,BT51)</f>
        <v>716.98409090909081</v>
      </c>
    </row>
    <row r="84" spans="6:72" x14ac:dyDescent="0.25">
      <c r="F84" s="249" t="s">
        <v>0</v>
      </c>
      <c r="G84" s="255" t="s">
        <v>4</v>
      </c>
      <c r="H84" s="140"/>
      <c r="I84" s="141"/>
      <c r="J84" s="186"/>
      <c r="K84" s="186"/>
      <c r="L84" s="186"/>
      <c r="M84" s="186"/>
      <c r="N84" s="186"/>
      <c r="AG84" s="208" t="s">
        <v>49</v>
      </c>
      <c r="AH84" s="209">
        <f>MIN(G77,P77,AH13,AH26,AH39,AH52)</f>
        <v>10.6945</v>
      </c>
      <c r="AI84" s="210">
        <f>'Summary (2)'!AI86/1000</f>
        <v>68.260999999999996</v>
      </c>
      <c r="AJ84" s="233">
        <f>MIN(I77,R77,AJ13,AJ26,AJ39,AJ52)</f>
        <v>34</v>
      </c>
      <c r="BQ84" s="208" t="s">
        <v>49</v>
      </c>
      <c r="BR84" s="209">
        <f>MIN(AQ77,AZ77,BR13,BR26,BR39,BR52)</f>
        <v>11.167166666666667</v>
      </c>
      <c r="BS84" s="210">
        <f>'Summary (2)'!BS86/1000</f>
        <v>68.260999999999996</v>
      </c>
      <c r="BT84" s="233">
        <f>MIN(AS77,BB77,BT13,BT26,BT39,BT52)</f>
        <v>34</v>
      </c>
    </row>
    <row r="85" spans="6:72" x14ac:dyDescent="0.25">
      <c r="F85" s="250" t="s">
        <v>1</v>
      </c>
      <c r="G85" s="256" t="s">
        <v>4</v>
      </c>
      <c r="H85" s="140"/>
      <c r="I85" s="141"/>
      <c r="J85" s="186"/>
      <c r="K85" s="186"/>
      <c r="L85" s="186"/>
      <c r="M85" s="186"/>
      <c r="N85" s="186"/>
      <c r="AG85" s="208"/>
      <c r="AH85" s="208"/>
      <c r="AI85" s="217"/>
      <c r="AJ85" s="208"/>
      <c r="BQ85" s="208"/>
      <c r="BR85" s="208"/>
      <c r="BS85" s="208"/>
      <c r="BT85" s="233"/>
    </row>
    <row r="86" spans="6:72" x14ac:dyDescent="0.25">
      <c r="F86" s="144"/>
      <c r="G86" s="140"/>
      <c r="H86" s="140"/>
      <c r="I86" s="141"/>
      <c r="J86" s="186"/>
      <c r="K86" s="186"/>
      <c r="L86" s="186"/>
      <c r="M86" s="186"/>
      <c r="N86" s="186"/>
    </row>
    <row r="87" spans="6:72" x14ac:dyDescent="0.25">
      <c r="F87" s="245"/>
      <c r="G87" s="246" t="s">
        <v>6</v>
      </c>
      <c r="H87" s="246" t="s">
        <v>7</v>
      </c>
      <c r="I87" s="247" t="s">
        <v>2</v>
      </c>
      <c r="J87" s="186"/>
      <c r="K87" s="186"/>
      <c r="L87" s="186"/>
      <c r="M87" s="186"/>
      <c r="N87" s="186"/>
      <c r="AG87" s="261" t="s">
        <v>93</v>
      </c>
      <c r="AH87" s="261" t="s">
        <v>93</v>
      </c>
      <c r="AI87" s="261" t="s">
        <v>93</v>
      </c>
      <c r="AJ87" s="261" t="s">
        <v>93</v>
      </c>
      <c r="BQ87" s="261" t="s">
        <v>93</v>
      </c>
      <c r="BR87" s="261" t="s">
        <v>93</v>
      </c>
      <c r="BS87" s="261" t="s">
        <v>93</v>
      </c>
      <c r="BT87" s="261" t="s">
        <v>93</v>
      </c>
    </row>
    <row r="88" spans="6:72" ht="15.75" thickBot="1" x14ac:dyDescent="0.3">
      <c r="F88" s="253" t="s">
        <v>8</v>
      </c>
      <c r="G88" s="251" t="s">
        <v>84</v>
      </c>
      <c r="H88" s="188" t="s">
        <v>85</v>
      </c>
      <c r="I88" s="189" t="s">
        <v>86</v>
      </c>
      <c r="J88" s="186"/>
      <c r="K88" s="186"/>
      <c r="L88" s="186"/>
      <c r="M88" s="186"/>
      <c r="N88" s="186"/>
      <c r="AG88" s="208" t="s">
        <v>73</v>
      </c>
      <c r="AH88" s="209">
        <f>AVERAGE(G73,P73,AH9,AH22,AH35,AH48)</f>
        <v>0.7545030303030309</v>
      </c>
      <c r="AI88" s="210">
        <f>'Summary (2)'!AI90/1000</f>
        <v>5.6325782828282831</v>
      </c>
      <c r="AJ88" s="233">
        <f>AVERAGE(I73,R73,AJ9,AJ22,AJ35,AJ48)</f>
        <v>1399.1621212121211</v>
      </c>
      <c r="BQ88" s="208" t="s">
        <v>73</v>
      </c>
      <c r="BR88" s="209">
        <f>AVERAGE(AQ73,AZ73,BR9,BR22,BR35,BR48)</f>
        <v>0.37725151515151545</v>
      </c>
      <c r="BS88" s="210">
        <f>'Summary (2)'!BS90/1000</f>
        <v>5.6325782828282831</v>
      </c>
      <c r="BT88" s="233">
        <f>AVERAGE(AS73,BB73,BT9,BT22,BT35,BT48)</f>
        <v>1399.1621212121211</v>
      </c>
    </row>
    <row r="89" spans="6:72" x14ac:dyDescent="0.25">
      <c r="AG89" s="208" t="s">
        <v>74</v>
      </c>
      <c r="AH89" s="209">
        <f>AVERAGE(G74,P74,AH10,AH23,AH36,AH49)</f>
        <v>11.810311111111112</v>
      </c>
      <c r="AI89" s="210">
        <f>'Summary (2)'!AI91/1000</f>
        <v>74.917500000000004</v>
      </c>
      <c r="AJ89" s="233">
        <f>AVERAGE(I74,R74,AJ10,AJ23,AJ36,AJ49)</f>
        <v>1463.0121212121212</v>
      </c>
      <c r="BQ89" s="208" t="s">
        <v>74</v>
      </c>
      <c r="BR89" s="209">
        <f>AVERAGE(AQ74,AZ74,BR10,BR23,BR36,BR49)</f>
        <v>11.616048484848484</v>
      </c>
      <c r="BS89" s="210">
        <f>'Summary (2)'!BS91/1000</f>
        <v>74.917500000000004</v>
      </c>
      <c r="BT89" s="233">
        <f>AVERAGE(AS74,BB74,BT10,BT23,BT36,BT49)</f>
        <v>1463.0121212121212</v>
      </c>
    </row>
    <row r="90" spans="6:72" x14ac:dyDescent="0.25">
      <c r="AG90" s="208" t="s">
        <v>72</v>
      </c>
      <c r="AH90" s="209">
        <f>AVERAGE(G75,P75,AH11,AH24,AH37,AH50)</f>
        <v>11.421785858585858</v>
      </c>
      <c r="AI90" s="210">
        <f>'Summary (2)'!AI92/1000</f>
        <v>71.700218560606046</v>
      </c>
      <c r="AJ90" s="233">
        <f>AVERAGE(I75,R75,AJ11,AJ24,AJ37,AJ50)</f>
        <v>716.98409090909081</v>
      </c>
      <c r="BQ90" s="208" t="s">
        <v>72</v>
      </c>
      <c r="BR90" s="209">
        <f>AVERAGE(AQ75,AZ75,BR11,BR24,BR37,BR50)</f>
        <v>11.427422727272727</v>
      </c>
      <c r="BS90" s="210">
        <f>'Summary (2)'!BS92/1000</f>
        <v>71.700218560606046</v>
      </c>
      <c r="BT90" s="233">
        <f>AVERAGE(AS75,BB75,BT11,BT24,BT37,BT50)</f>
        <v>716.98409090909081</v>
      </c>
    </row>
    <row r="91" spans="6:72" x14ac:dyDescent="0.25">
      <c r="AG91" s="208" t="s">
        <v>78</v>
      </c>
      <c r="AH91" s="209">
        <f>AVERAGE(G76,P76,AH12,AH25,AH38,AH51)</f>
        <v>11.427422727272727</v>
      </c>
      <c r="AI91" s="210">
        <f>'Summary (2)'!AI93/1000</f>
        <v>71.700218560606046</v>
      </c>
      <c r="AJ91" s="233">
        <f>AVERAGE(I76,R76,AJ12,AJ25,AJ38,AJ51)</f>
        <v>716.98409090909081</v>
      </c>
      <c r="BQ91" s="208" t="s">
        <v>78</v>
      </c>
      <c r="BR91" s="209">
        <f>AVERAGE(AQ76,AZ76,BR12,BR25,BR38,BR51)</f>
        <v>11.427422727272727</v>
      </c>
      <c r="BS91" s="210">
        <f>'Summary (2)'!BS93/1000</f>
        <v>71.700218560606046</v>
      </c>
      <c r="BT91" s="233">
        <f>AVERAGE(AS76,BB76,BT12,BT25,BT38,BT51)</f>
        <v>716.98409090909081</v>
      </c>
    </row>
    <row r="92" spans="6:72" x14ac:dyDescent="0.25">
      <c r="AG92" s="208" t="s">
        <v>75</v>
      </c>
      <c r="AH92" s="209">
        <f>AVERAGE(G77,P77,AH13,AH26,AH39,AH52)</f>
        <v>11.055808080808079</v>
      </c>
      <c r="AI92" s="210">
        <f>'Summary (2)'!AI94/1000</f>
        <v>69.284921717171713</v>
      </c>
      <c r="AJ92" s="233">
        <f>AVERAGE(I77,R77,AJ13,AJ26,AJ39,AJ52)</f>
        <v>63.85</v>
      </c>
      <c r="BQ92" s="208" t="s">
        <v>75</v>
      </c>
      <c r="BR92" s="209">
        <f>AVERAGE(AQ77,AZ77,BR13,BR26,BR39,BR52)</f>
        <v>11.238796969696971</v>
      </c>
      <c r="BS92" s="210">
        <f>'Summary (2)'!BS94/1000</f>
        <v>69.284921717171713</v>
      </c>
      <c r="BT92" s="233">
        <f>AVERAGE(AS77,BB77,BT13,BT26,BT39,BT52)</f>
        <v>63.85</v>
      </c>
    </row>
    <row r="93" spans="6:72" ht="15.75" thickBot="1" x14ac:dyDescent="0.3">
      <c r="AG93" s="208"/>
      <c r="AH93" s="208"/>
      <c r="AI93" s="217"/>
      <c r="AJ93" s="208"/>
      <c r="BQ93" s="208"/>
      <c r="BR93" s="208"/>
      <c r="BS93" s="208"/>
      <c r="BT93" s="233"/>
    </row>
    <row r="94" spans="6:72" ht="15.75" thickBot="1" x14ac:dyDescent="0.3">
      <c r="F94" s="243" t="s">
        <v>111</v>
      </c>
      <c r="G94" s="244"/>
    </row>
    <row r="95" spans="6:72" x14ac:dyDescent="0.25">
      <c r="F95" s="248" t="s">
        <v>3</v>
      </c>
      <c r="G95" s="257" t="s">
        <v>22</v>
      </c>
      <c r="H95" s="136"/>
      <c r="I95" s="137"/>
      <c r="AG95" s="261" t="s">
        <v>93</v>
      </c>
      <c r="AH95" s="261" t="s">
        <v>93</v>
      </c>
      <c r="AI95" s="261" t="s">
        <v>93</v>
      </c>
      <c r="AJ95" s="261" t="s">
        <v>93</v>
      </c>
      <c r="BQ95" s="261" t="s">
        <v>93</v>
      </c>
      <c r="BR95" s="261" t="s">
        <v>93</v>
      </c>
      <c r="BS95" s="261" t="s">
        <v>93</v>
      </c>
      <c r="BT95" s="261" t="s">
        <v>93</v>
      </c>
    </row>
    <row r="96" spans="6:72" x14ac:dyDescent="0.25">
      <c r="F96" s="249" t="s">
        <v>9</v>
      </c>
      <c r="G96" s="258" t="s">
        <v>22</v>
      </c>
      <c r="H96" s="140"/>
      <c r="I96" s="141"/>
      <c r="AG96" s="208" t="s">
        <v>76</v>
      </c>
      <c r="AH96" s="209">
        <f>MEDIAN(G73,P73,AH9,AH22,AH35,AH48)</f>
        <v>0.66293333333333493</v>
      </c>
      <c r="AI96" s="210">
        <f>'Summary (2)'!AI98/1000</f>
        <v>3.794009090909094</v>
      </c>
      <c r="AJ96" s="233">
        <f>MEDIAN(I73,R73,AJ9,AJ22,AJ35,AJ48)</f>
        <v>1046.1666666666665</v>
      </c>
      <c r="BQ96" s="208" t="s">
        <v>76</v>
      </c>
      <c r="BR96" s="209">
        <f>MEDIAN(AQ73,AZ73,BR9,BR22,BR35,BR48)</f>
        <v>0.45274393939393853</v>
      </c>
      <c r="BS96" s="210">
        <f>'Summary (2)'!BS98/1000</f>
        <v>3.794009090909094</v>
      </c>
      <c r="BT96" s="233">
        <f>MEDIAN(AS73,BB73,BT9,BT22,BT35,BT48)</f>
        <v>1046.1666666666665</v>
      </c>
    </row>
    <row r="97" spans="6:81" x14ac:dyDescent="0.25">
      <c r="F97" s="249" t="s">
        <v>0</v>
      </c>
      <c r="G97" s="258" t="s">
        <v>22</v>
      </c>
      <c r="H97" s="140"/>
      <c r="I97" s="141"/>
      <c r="AG97" s="208" t="s">
        <v>68</v>
      </c>
      <c r="AH97" s="209">
        <f>MEDIAN(G74,P74,AH10,AH23,AH36,AH49)</f>
        <v>11.615916666666667</v>
      </c>
      <c r="AI97" s="210">
        <f>'Summary (2)'!AI99/1000</f>
        <v>73.808600000000013</v>
      </c>
      <c r="AJ97" s="233">
        <f>MEDIAN(I74,R74,AJ10,AJ23,AJ36,AJ49)</f>
        <v>1126.8333333333333</v>
      </c>
      <c r="BQ97" s="208" t="s">
        <v>68</v>
      </c>
      <c r="BR97" s="209">
        <f>MEDIAN(AQ74,AZ74,BR10,BR23,BR36,BR49)</f>
        <v>11.642499999999998</v>
      </c>
      <c r="BS97" s="210">
        <f>'Summary (2)'!BS99/1000</f>
        <v>73.808600000000013</v>
      </c>
      <c r="BT97" s="233">
        <f>MEDIAN(AS74,BB74,BT10,BT23,BT36,BT49)</f>
        <v>1126.8333333333333</v>
      </c>
    </row>
    <row r="98" spans="6:81" x14ac:dyDescent="0.25">
      <c r="F98" s="250" t="s">
        <v>1</v>
      </c>
      <c r="G98" s="258" t="s">
        <v>22</v>
      </c>
      <c r="H98" s="140"/>
      <c r="I98" s="141"/>
      <c r="AG98" s="208" t="s">
        <v>77</v>
      </c>
      <c r="AH98" s="209">
        <f>MEDIAN(G75,P75,AH11,AH24,AH37,AH50)</f>
        <v>11.410512121212122</v>
      </c>
      <c r="AI98" s="210">
        <f>'Summary (2)'!AI100/1000</f>
        <v>71.505868560606061</v>
      </c>
      <c r="AJ98" s="233">
        <f>MEDIAN(I75,R75,AJ11,AJ24,AJ37,AJ50)</f>
        <v>603.22916666666663</v>
      </c>
      <c r="BQ98" s="208" t="s">
        <v>77</v>
      </c>
      <c r="BR98" s="209">
        <f>MEDIAN(AQ75,AZ75,BR11,BR24,BR37,BR50)</f>
        <v>11.427422727272727</v>
      </c>
      <c r="BS98" s="210">
        <f>'Summary (2)'!BS100/1000</f>
        <v>71.505868560606061</v>
      </c>
      <c r="BT98" s="233">
        <f>MEDIAN(AS75,BB75,BT11,BT24,BT37,BT50)</f>
        <v>603.22916666666663</v>
      </c>
    </row>
    <row r="99" spans="6:81" x14ac:dyDescent="0.25">
      <c r="F99" s="144"/>
      <c r="G99" s="140"/>
      <c r="H99" s="140"/>
      <c r="I99" s="141"/>
      <c r="AG99" s="208" t="s">
        <v>67</v>
      </c>
      <c r="AH99" s="209">
        <f>MEDIAN(G76,P76,AH12,AH25,AH38,AH51)</f>
        <v>11.427422727272727</v>
      </c>
      <c r="AI99" s="210">
        <f>'Summary (2)'!AI101/1000</f>
        <v>71.505868560606061</v>
      </c>
      <c r="AJ99" s="233">
        <f>MEDIAN(I76,R76,AJ12,AJ25,AJ38,AJ51)</f>
        <v>603.22916666666663</v>
      </c>
      <c r="BQ99" s="208" t="s">
        <v>67</v>
      </c>
      <c r="BR99" s="209">
        <f>MEDIAN(AQ76,AZ76,BR12,BR25,BR38,BR51)</f>
        <v>11.427422727272727</v>
      </c>
      <c r="BS99" s="210">
        <f>'Summary (2)'!BS101/1000</f>
        <v>71.505868560606061</v>
      </c>
      <c r="BT99" s="233">
        <f>MEDIAN(AS76,BB76,BT12,BT25,BT38,BT51)</f>
        <v>603.22916666666663</v>
      </c>
    </row>
    <row r="100" spans="6:81" x14ac:dyDescent="0.25">
      <c r="F100" s="245"/>
      <c r="G100" s="246" t="s">
        <v>6</v>
      </c>
      <c r="H100" s="246" t="s">
        <v>7</v>
      </c>
      <c r="I100" s="247" t="s">
        <v>2</v>
      </c>
      <c r="AG100" s="208" t="s">
        <v>69</v>
      </c>
      <c r="AH100" s="209">
        <f>MEDIAN(G77,P77,AH13,AH26,AH39,AH52)</f>
        <v>11.155083333333334</v>
      </c>
      <c r="AI100" s="210">
        <f>'Summary (2)'!AI102/1000</f>
        <v>68.981181818181824</v>
      </c>
      <c r="AJ100" s="233">
        <f>MEDIAN(I77,R77,AJ13,AJ26,AJ39,AJ52)</f>
        <v>73.8</v>
      </c>
      <c r="BQ100" s="208" t="s">
        <v>69</v>
      </c>
      <c r="BR100" s="209">
        <f>MEDIAN(AQ77,AZ77,BR13,BR26,BR39,BR52)</f>
        <v>11.212345454545453</v>
      </c>
      <c r="BS100" s="210">
        <f>'Summary (2)'!BS102/1000</f>
        <v>68.981181818181824</v>
      </c>
      <c r="BT100" s="233">
        <f>MEDIAN(AS77,BB77,BT13,BT26,BT39,BT52)</f>
        <v>73.8</v>
      </c>
    </row>
    <row r="101" spans="6:81" ht="15.75" thickBot="1" x14ac:dyDescent="0.3">
      <c r="F101" s="253" t="s">
        <v>8</v>
      </c>
      <c r="G101" s="252">
        <f>'Summary (2)'!G103/1000</f>
        <v>11.414833333333334</v>
      </c>
      <c r="H101" s="198">
        <f>'Summary (2)'!H103/1000</f>
        <v>69.182500000000005</v>
      </c>
      <c r="I101" s="201">
        <f>'Summary (2)'!I103</f>
        <v>943.58333333333337</v>
      </c>
    </row>
    <row r="103" spans="6:81" x14ac:dyDescent="0.25">
      <c r="BZ103" s="205"/>
      <c r="CA103" s="206">
        <f>CA105-CA108</f>
        <v>0.68670909090909227</v>
      </c>
      <c r="CB103" s="207">
        <f t="shared" ref="CB103:CC103" si="8">CB105-CB108</f>
        <v>7.5869988215487894</v>
      </c>
      <c r="CC103" s="235">
        <f t="shared" si="8"/>
        <v>1536.2873737373736</v>
      </c>
    </row>
    <row r="104" spans="6:81" x14ac:dyDescent="0.25">
      <c r="BY104" s="262" t="s">
        <v>95</v>
      </c>
      <c r="BZ104" s="236" t="s">
        <v>73</v>
      </c>
      <c r="CA104" s="237">
        <f t="shared" ref="CA104:CC108" si="9">AVERAGE(AH80,BR80,AH88,BR88,AH96,BR96)</f>
        <v>0.72415732323232351</v>
      </c>
      <c r="CB104" s="238">
        <f>'Summary (2)'!CB106/1000</f>
        <v>7.2425291245791259</v>
      </c>
      <c r="CC104" s="239">
        <f t="shared" si="9"/>
        <v>1533.9984848484846</v>
      </c>
    </row>
    <row r="105" spans="6:81" x14ac:dyDescent="0.25">
      <c r="BY105" s="262" t="s">
        <v>95</v>
      </c>
      <c r="BZ105" s="236" t="s">
        <v>74</v>
      </c>
      <c r="CA105" s="237">
        <f t="shared" si="9"/>
        <v>11.773992508417509</v>
      </c>
      <c r="CB105" s="238">
        <f>'Summary (2)'!CB107/1000</f>
        <v>76.429366666666652</v>
      </c>
      <c r="CC105" s="239">
        <f t="shared" si="9"/>
        <v>1593.5040404040403</v>
      </c>
    </row>
    <row r="106" spans="6:81" ht="15.75" thickBot="1" x14ac:dyDescent="0.3">
      <c r="BY106" s="262" t="s">
        <v>95</v>
      </c>
      <c r="BZ106" s="236" t="s">
        <v>72</v>
      </c>
      <c r="CA106" s="237">
        <f t="shared" si="9"/>
        <v>11.42084638047138</v>
      </c>
      <c r="CB106" s="238">
        <f>'Summary (2)'!CB108/1000</f>
        <v>71.570651893939399</v>
      </c>
      <c r="CC106" s="239">
        <f t="shared" si="9"/>
        <v>641.14747474747458</v>
      </c>
    </row>
    <row r="107" spans="6:81" ht="15.75" thickBot="1" x14ac:dyDescent="0.3">
      <c r="F107" s="309" t="s">
        <v>92</v>
      </c>
      <c r="G107" s="310"/>
      <c r="BR107" s="7"/>
      <c r="BS107" s="1"/>
      <c r="BT107" s="1"/>
      <c r="BY107" s="262" t="s">
        <v>95</v>
      </c>
      <c r="BZ107" s="236" t="s">
        <v>78</v>
      </c>
      <c r="CA107" s="237">
        <f t="shared" si="9"/>
        <v>11.427422727272727</v>
      </c>
      <c r="CB107" s="238">
        <f>'Summary (2)'!CB109/1000</f>
        <v>71.635435227272723</v>
      </c>
      <c r="CC107" s="239">
        <f t="shared" si="9"/>
        <v>679.06578282828275</v>
      </c>
    </row>
    <row r="108" spans="6:81" x14ac:dyDescent="0.25">
      <c r="F108" s="134" t="s">
        <v>3</v>
      </c>
      <c r="G108" s="305" t="s">
        <v>5</v>
      </c>
      <c r="H108" s="136"/>
      <c r="I108" s="137"/>
      <c r="BY108" s="262" t="s">
        <v>95</v>
      </c>
      <c r="BZ108" s="236" t="s">
        <v>75</v>
      </c>
      <c r="CA108" s="237">
        <f t="shared" si="9"/>
        <v>11.087283417508417</v>
      </c>
      <c r="CB108" s="238">
        <f>'Summary (2)'!CB110/1000</f>
        <v>68.842367845117863</v>
      </c>
      <c r="CC108" s="239">
        <f t="shared" si="9"/>
        <v>57.216666666666669</v>
      </c>
    </row>
    <row r="109" spans="6:81" x14ac:dyDescent="0.25">
      <c r="F109" s="138" t="s">
        <v>9</v>
      </c>
      <c r="G109" s="306" t="s">
        <v>5</v>
      </c>
      <c r="H109" s="140"/>
      <c r="I109" s="141"/>
      <c r="BZ109" s="205"/>
      <c r="CA109" s="205"/>
      <c r="CB109" s="205"/>
      <c r="CC109" s="240"/>
    </row>
    <row r="110" spans="6:81" x14ac:dyDescent="0.25">
      <c r="F110" s="138" t="s">
        <v>0</v>
      </c>
      <c r="G110" s="306" t="s">
        <v>5</v>
      </c>
      <c r="H110" s="140"/>
      <c r="I110" s="141"/>
      <c r="BZ110" s="205"/>
      <c r="CA110" s="205"/>
      <c r="CB110" s="205"/>
      <c r="CC110" s="240"/>
    </row>
    <row r="111" spans="6:81" x14ac:dyDescent="0.25">
      <c r="F111" s="142" t="s">
        <v>1</v>
      </c>
      <c r="G111" s="306" t="s">
        <v>5</v>
      </c>
      <c r="H111" s="140"/>
      <c r="I111" s="141"/>
      <c r="BZ111" s="205"/>
      <c r="CA111" s="206">
        <f>CA113-CA116</f>
        <v>0.50396439393939296</v>
      </c>
      <c r="CB111" s="207">
        <f t="shared" ref="CB111:CC111" si="10">CB113-CB116</f>
        <v>5.9363181818181801</v>
      </c>
      <c r="CC111" s="235">
        <f t="shared" si="10"/>
        <v>1399.1621212121213</v>
      </c>
    </row>
    <row r="112" spans="6:81" x14ac:dyDescent="0.25">
      <c r="F112" s="144"/>
      <c r="G112" s="140"/>
      <c r="H112" s="140"/>
      <c r="I112" s="141"/>
      <c r="BY112" s="262" t="s">
        <v>95</v>
      </c>
      <c r="BZ112" s="236" t="s">
        <v>76</v>
      </c>
      <c r="CA112" s="237">
        <f t="shared" ref="CA112:CC116" si="11">MEDIAN(AH80,BR80,AH88,BR88,AH96,BR96)</f>
        <v>0.59172272727272812</v>
      </c>
      <c r="CB112" s="238">
        <f>'Summary (2)'!CB114/1000</f>
        <v>5.6325782828282831</v>
      </c>
      <c r="CC112" s="239">
        <f t="shared" si="11"/>
        <v>1399.1621212121211</v>
      </c>
    </row>
    <row r="113" spans="6:81" x14ac:dyDescent="0.25">
      <c r="F113" s="145"/>
      <c r="G113" s="146" t="s">
        <v>6</v>
      </c>
      <c r="H113" s="146" t="s">
        <v>7</v>
      </c>
      <c r="I113" s="147" t="s">
        <v>2</v>
      </c>
      <c r="BY113" s="262" t="s">
        <v>95</v>
      </c>
      <c r="BZ113" s="236" t="s">
        <v>68</v>
      </c>
      <c r="CA113" s="237">
        <f t="shared" si="11"/>
        <v>11.665089393939393</v>
      </c>
      <c r="CB113" s="238">
        <f>'Summary (2)'!CB115/1000</f>
        <v>74.917500000000004</v>
      </c>
      <c r="CC113" s="239">
        <f t="shared" si="11"/>
        <v>1463.0121212121212</v>
      </c>
    </row>
    <row r="114" spans="6:81" ht="15.75" thickBot="1" x14ac:dyDescent="0.3">
      <c r="F114" s="167" t="s">
        <v>8</v>
      </c>
      <c r="G114" s="304" t="s">
        <v>84</v>
      </c>
      <c r="H114" s="307" t="s">
        <v>85</v>
      </c>
      <c r="I114" s="308" t="s">
        <v>86</v>
      </c>
      <c r="BY114" s="262" t="s">
        <v>95</v>
      </c>
      <c r="BZ114" s="236" t="s">
        <v>77</v>
      </c>
      <c r="CA114" s="237">
        <f t="shared" si="11"/>
        <v>11.424604292929292</v>
      </c>
      <c r="CB114" s="238">
        <f>'Summary (2)'!CB116/1000</f>
        <v>71.505868560606061</v>
      </c>
      <c r="CC114" s="239">
        <f t="shared" si="11"/>
        <v>603.22916666666663</v>
      </c>
    </row>
    <row r="115" spans="6:81" x14ac:dyDescent="0.25">
      <c r="BY115" s="262" t="s">
        <v>95</v>
      </c>
      <c r="BZ115" s="236" t="s">
        <v>67</v>
      </c>
      <c r="CA115" s="237">
        <f t="shared" si="11"/>
        <v>11.427422727272727</v>
      </c>
      <c r="CB115" s="238">
        <f>'Summary (2)'!CB117/1000</f>
        <v>71.700218560606046</v>
      </c>
      <c r="CC115" s="239">
        <f t="shared" si="11"/>
        <v>716.98409090909081</v>
      </c>
    </row>
    <row r="116" spans="6:81" x14ac:dyDescent="0.25">
      <c r="BY116" s="262" t="s">
        <v>95</v>
      </c>
      <c r="BZ116" s="236" t="s">
        <v>69</v>
      </c>
      <c r="CA116" s="237">
        <f t="shared" si="11"/>
        <v>11.161125</v>
      </c>
      <c r="CB116" s="238">
        <f>'Summary (2)'!CB118/1000</f>
        <v>68.981181818181824</v>
      </c>
      <c r="CC116" s="239">
        <f t="shared" si="11"/>
        <v>63.85</v>
      </c>
    </row>
    <row r="117" spans="6:81" x14ac:dyDescent="0.25">
      <c r="BZ117" s="205"/>
      <c r="CA117" s="205"/>
      <c r="CB117" s="205"/>
      <c r="CC117" s="240"/>
    </row>
    <row r="118" spans="6:81" x14ac:dyDescent="0.25">
      <c r="BZ118" s="205"/>
      <c r="CA118" s="205"/>
      <c r="CB118" s="205"/>
      <c r="CC118" s="240"/>
    </row>
    <row r="119" spans="6:81" x14ac:dyDescent="0.25">
      <c r="BZ119" s="205"/>
      <c r="CA119" s="206">
        <f>CA121-CA124</f>
        <v>0.59533674242424439</v>
      </c>
      <c r="CB119" s="207">
        <f t="shared" ref="CB119:CC119" si="12">CB121-CB124</f>
        <v>6.7616585016834705</v>
      </c>
      <c r="CC119" s="235">
        <f t="shared" si="12"/>
        <v>1467.7247474747473</v>
      </c>
    </row>
    <row r="120" spans="6:81" x14ac:dyDescent="0.25">
      <c r="BY120" s="263" t="s">
        <v>95</v>
      </c>
      <c r="BZ120" s="92" t="s">
        <v>83</v>
      </c>
      <c r="CA120" s="195">
        <f t="shared" ref="CA120:CC124" si="13">(AVERAGE(CA112,CA104)+MEDIAN(CA112,CA104))/2</f>
        <v>0.65794002525252582</v>
      </c>
      <c r="CB120" s="197">
        <f>'Summary (2)'!CB122/1000</f>
        <v>6.4375537037037045</v>
      </c>
      <c r="CC120" s="234">
        <f t="shared" si="13"/>
        <v>1466.5803030303027</v>
      </c>
    </row>
    <row r="121" spans="6:81" x14ac:dyDescent="0.25">
      <c r="BY121" s="263" t="s">
        <v>95</v>
      </c>
      <c r="BZ121" s="92" t="s">
        <v>82</v>
      </c>
      <c r="CA121" s="195">
        <f t="shared" si="13"/>
        <v>11.719540951178452</v>
      </c>
      <c r="CB121" s="197">
        <f>'Summary (2)'!CB123/1000</f>
        <v>75.673433333333321</v>
      </c>
      <c r="CC121" s="234">
        <f t="shared" si="13"/>
        <v>1528.2580808080806</v>
      </c>
    </row>
    <row r="122" spans="6:81" x14ac:dyDescent="0.25">
      <c r="BY122" s="263" t="s">
        <v>95</v>
      </c>
      <c r="BZ122" s="92" t="s">
        <v>81</v>
      </c>
      <c r="CA122" s="195">
        <f t="shared" si="13"/>
        <v>11.422725336700335</v>
      </c>
      <c r="CB122" s="197">
        <f>'Summary (2)'!CB124/1000</f>
        <v>71.53826022727273</v>
      </c>
      <c r="CC122" s="234">
        <f t="shared" si="13"/>
        <v>622.1883207070706</v>
      </c>
    </row>
    <row r="123" spans="6:81" x14ac:dyDescent="0.25">
      <c r="BY123" s="263" t="s">
        <v>95</v>
      </c>
      <c r="BZ123" s="92" t="s">
        <v>79</v>
      </c>
      <c r="CA123" s="195">
        <f t="shared" si="13"/>
        <v>11.427422727272727</v>
      </c>
      <c r="CB123" s="197">
        <f>'Summary (2)'!CB125/1000</f>
        <v>71.667826893939392</v>
      </c>
      <c r="CC123" s="234">
        <f t="shared" si="13"/>
        <v>698.02493686868684</v>
      </c>
    </row>
    <row r="124" spans="6:81" x14ac:dyDescent="0.25">
      <c r="BY124" s="263" t="s">
        <v>95</v>
      </c>
      <c r="BZ124" s="92" t="s">
        <v>80</v>
      </c>
      <c r="CA124" s="195">
        <f t="shared" si="13"/>
        <v>11.124204208754207</v>
      </c>
      <c r="CB124" s="197">
        <f>'Summary (2)'!CB126/1000</f>
        <v>68.911774831649851</v>
      </c>
      <c r="CC124" s="234">
        <f t="shared" si="13"/>
        <v>60.533333333333331</v>
      </c>
    </row>
    <row r="127" spans="6:81" x14ac:dyDescent="0.25">
      <c r="CA127" s="192">
        <f>MEDIAN(CA122:CA123)</f>
        <v>11.425074031986531</v>
      </c>
      <c r="CB127" s="259">
        <f t="shared" ref="CB127:CC127" si="14">MEDIAN(CB122:CB123)</f>
        <v>71.603043560606068</v>
      </c>
      <c r="CC127" s="260">
        <f t="shared" si="14"/>
        <v>660.10662878787866</v>
      </c>
    </row>
    <row r="128" spans="6:81" x14ac:dyDescent="0.25">
      <c r="CA128" s="192">
        <f>AVERAGE(CA122:CA123)</f>
        <v>11.425074031986531</v>
      </c>
      <c r="CB128" s="259">
        <f t="shared" ref="CB128:CC128" si="15">AVERAGE(CB122:CB123)</f>
        <v>71.603043560606068</v>
      </c>
      <c r="CC128" s="260">
        <f t="shared" si="15"/>
        <v>660.10662878787866</v>
      </c>
    </row>
  </sheetData>
  <mergeCells count="37">
    <mergeCell ref="BH69:BI69"/>
    <mergeCell ref="AG57:AH57"/>
    <mergeCell ref="BQ57:BR57"/>
    <mergeCell ref="AG69:AH69"/>
    <mergeCell ref="BQ69:BR69"/>
    <mergeCell ref="F107:G107"/>
    <mergeCell ref="AP57:AR57"/>
    <mergeCell ref="AY57:BA57"/>
    <mergeCell ref="F81:G81"/>
    <mergeCell ref="F94:G94"/>
    <mergeCell ref="X69:Y69"/>
    <mergeCell ref="F57:G57"/>
    <mergeCell ref="O57:P57"/>
    <mergeCell ref="BH5:BI5"/>
    <mergeCell ref="BH18:BI18"/>
    <mergeCell ref="F44:G44"/>
    <mergeCell ref="O44:P44"/>
    <mergeCell ref="X44:Y44"/>
    <mergeCell ref="AP44:AR44"/>
    <mergeCell ref="AY44:BA44"/>
    <mergeCell ref="BH44:BI44"/>
    <mergeCell ref="F31:G31"/>
    <mergeCell ref="O31:P31"/>
    <mergeCell ref="X31:Y31"/>
    <mergeCell ref="AP31:AR31"/>
    <mergeCell ref="AY31:BA31"/>
    <mergeCell ref="BH31:BI31"/>
    <mergeCell ref="F18:G18"/>
    <mergeCell ref="O18:P18"/>
    <mergeCell ref="X18:Y18"/>
    <mergeCell ref="AP18:AR18"/>
    <mergeCell ref="AY18:BA18"/>
    <mergeCell ref="F5:G5"/>
    <mergeCell ref="O5:P5"/>
    <mergeCell ref="X5:Y5"/>
    <mergeCell ref="AP5:AR5"/>
    <mergeCell ref="AY5:BA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11BB-F050-46F5-A35F-6F6EEED4B695}">
  <dimension ref="A1:D6"/>
  <sheetViews>
    <sheetView workbookViewId="0">
      <selection activeCell="B4" sqref="B4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9">
        <v>5</v>
      </c>
    </row>
    <row r="2" spans="1:4" x14ac:dyDescent="0.25">
      <c r="A2" s="6" t="s">
        <v>9</v>
      </c>
      <c r="B2" t="s" vm="10">
        <v>5</v>
      </c>
    </row>
    <row r="3" spans="1:4" x14ac:dyDescent="0.25">
      <c r="A3" s="6" t="s">
        <v>0</v>
      </c>
      <c r="B3" t="s" vm="11">
        <v>5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B860-1E5C-4685-8199-BB2DC75414DA}">
  <dimension ref="A1:D10"/>
  <sheetViews>
    <sheetView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8">
        <v>4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8872</v>
      </c>
      <c r="C7" s="1">
        <v>89270.333333333328</v>
      </c>
      <c r="D7" s="1">
        <v>1120.3333333333333</v>
      </c>
    </row>
    <row r="8" spans="1:4" x14ac:dyDescent="0.25">
      <c r="A8" s="4">
        <v>2016</v>
      </c>
      <c r="B8" s="7">
        <v>11216</v>
      </c>
      <c r="C8" s="1">
        <v>71135.25</v>
      </c>
      <c r="D8" s="1">
        <v>1651.5</v>
      </c>
    </row>
    <row r="9" spans="1:4" x14ac:dyDescent="0.25">
      <c r="A9" s="4">
        <v>2017</v>
      </c>
      <c r="B9" s="7">
        <v>13651.666666666666</v>
      </c>
      <c r="C9" s="1">
        <v>47105.333333333336</v>
      </c>
      <c r="D9" s="1">
        <v>400.33333333333331</v>
      </c>
    </row>
    <row r="10" spans="1:4" x14ac:dyDescent="0.25">
      <c r="A10" s="4" t="s">
        <v>30</v>
      </c>
      <c r="B10" s="7">
        <v>11243.5</v>
      </c>
      <c r="C10" s="1">
        <v>69366.8</v>
      </c>
      <c r="D10" s="1">
        <v>1116.8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3354-C2ED-4376-94B8-983EA1EDFAC3}">
  <dimension ref="A1:D8"/>
  <sheetViews>
    <sheetView workbookViewId="0">
      <selection activeCell="B8" sqref="B8:D8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12">
        <v>5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12271.5</v>
      </c>
      <c r="C7" s="1">
        <v>68261</v>
      </c>
      <c r="D7" s="1">
        <v>77.5</v>
      </c>
    </row>
    <row r="8" spans="1:4" x14ac:dyDescent="0.25">
      <c r="A8" s="4" t="s">
        <v>30</v>
      </c>
      <c r="B8" s="7">
        <v>12271.5</v>
      </c>
      <c r="C8" s="1">
        <v>68261</v>
      </c>
      <c r="D8" s="1">
        <v>77.5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A0C-666D-43AB-B64F-DD7CB7F9879A}">
  <dimension ref="A1:S47"/>
  <sheetViews>
    <sheetView workbookViewId="0">
      <selection activeCell="G4" sqref="G4"/>
    </sheetView>
  </sheetViews>
  <sheetFormatPr defaultRowHeight="15" x14ac:dyDescent="0.25"/>
  <cols>
    <col min="1" max="1" width="8.28515625" bestFit="1" customWidth="1"/>
    <col min="2" max="2" width="12.7109375" bestFit="1" customWidth="1"/>
    <col min="3" max="3" width="12.85546875" bestFit="1" customWidth="1"/>
    <col min="4" max="4" width="8.5703125" bestFit="1" customWidth="1"/>
    <col min="5" max="5" width="3.5703125" customWidth="1"/>
    <col min="6" max="6" width="8.28515625" bestFit="1" customWidth="1"/>
    <col min="7" max="7" width="12.7109375" bestFit="1" customWidth="1"/>
    <col min="8" max="8" width="12.85546875" bestFit="1" customWidth="1"/>
    <col min="9" max="9" width="8.5703125" bestFit="1" customWidth="1"/>
    <col min="10" max="10" width="3.5703125" customWidth="1"/>
    <col min="11" max="11" width="17.7109375" bestFit="1" customWidth="1"/>
    <col min="12" max="12" width="22.140625" bestFit="1" customWidth="1"/>
    <col min="13" max="13" width="12.85546875" bestFit="1" customWidth="1"/>
    <col min="14" max="14" width="8.5703125" bestFit="1" customWidth="1"/>
    <col min="15" max="15" width="3.5703125" customWidth="1"/>
    <col min="16" max="16" width="17.7109375" bestFit="1" customWidth="1"/>
    <col min="17" max="17" width="24.85546875" bestFit="1" customWidth="1"/>
    <col min="18" max="18" width="12.85546875" bestFit="1" customWidth="1"/>
    <col min="19" max="19" width="8.5703125" bestFit="1" customWidth="1"/>
  </cols>
  <sheetData>
    <row r="1" spans="1:14" x14ac:dyDescent="0.25">
      <c r="A1" s="18" t="s">
        <v>3</v>
      </c>
      <c r="B1" s="25" t="s" vm="1">
        <v>22</v>
      </c>
      <c r="F1" s="18" t="s">
        <v>3</v>
      </c>
      <c r="G1" s="23" t="s" vm="2">
        <v>4</v>
      </c>
      <c r="K1" s="18" t="s">
        <v>3</v>
      </c>
      <c r="L1" s="27" t="s">
        <v>32</v>
      </c>
    </row>
    <row r="2" spans="1:14" x14ac:dyDescent="0.25">
      <c r="A2" s="18" t="s">
        <v>9</v>
      </c>
      <c r="B2" s="25" t="s" vm="3">
        <v>22</v>
      </c>
      <c r="F2" s="18" t="s">
        <v>9</v>
      </c>
      <c r="G2" s="23" t="s" vm="6">
        <v>4</v>
      </c>
      <c r="K2" s="18" t="s">
        <v>9</v>
      </c>
      <c r="L2" s="27" t="s">
        <v>32</v>
      </c>
    </row>
    <row r="3" spans="1:14" x14ac:dyDescent="0.25">
      <c r="A3" s="18" t="s">
        <v>0</v>
      </c>
      <c r="B3" s="25" t="s" vm="4">
        <v>22</v>
      </c>
      <c r="F3" s="18" t="s">
        <v>0</v>
      </c>
      <c r="G3" s="23" t="s" vm="7">
        <v>4</v>
      </c>
      <c r="K3" s="18" t="s">
        <v>0</v>
      </c>
      <c r="L3" s="27" t="s">
        <v>32</v>
      </c>
    </row>
    <row r="4" spans="1:14" x14ac:dyDescent="0.25">
      <c r="A4" s="8" t="s">
        <v>1</v>
      </c>
      <c r="B4" s="21" t="s" vm="8">
        <v>4</v>
      </c>
      <c r="F4" s="8" t="s">
        <v>1</v>
      </c>
      <c r="G4" s="76" t="s" vm="5">
        <v>22</v>
      </c>
      <c r="K4" s="8" t="s">
        <v>1</v>
      </c>
      <c r="L4" s="27" t="s">
        <v>32</v>
      </c>
    </row>
    <row r="6" spans="1:14" x14ac:dyDescent="0.25">
      <c r="A6" s="5"/>
      <c r="B6" s="5" t="s">
        <v>6</v>
      </c>
      <c r="C6" s="5" t="s">
        <v>7</v>
      </c>
      <c r="D6" s="5" t="s">
        <v>2</v>
      </c>
      <c r="F6" s="5"/>
      <c r="G6" s="5" t="s">
        <v>6</v>
      </c>
      <c r="H6" s="5" t="s">
        <v>7</v>
      </c>
      <c r="I6" s="5" t="s">
        <v>2</v>
      </c>
      <c r="K6" s="5"/>
      <c r="L6" s="5" t="s">
        <v>6</v>
      </c>
      <c r="M6" s="5" t="s">
        <v>7</v>
      </c>
      <c r="N6" s="5" t="s">
        <v>2</v>
      </c>
    </row>
    <row r="7" spans="1:14" x14ac:dyDescent="0.25">
      <c r="A7" s="38" t="s">
        <v>8</v>
      </c>
      <c r="B7" s="37">
        <v>11243.5</v>
      </c>
      <c r="C7" s="39">
        <v>69366.8</v>
      </c>
      <c r="D7" s="39">
        <v>1116.8</v>
      </c>
      <c r="F7" s="19" t="s">
        <v>8</v>
      </c>
      <c r="G7" s="36">
        <v>12271.5</v>
      </c>
      <c r="H7" s="20">
        <v>68261</v>
      </c>
      <c r="I7" s="20">
        <v>77.5</v>
      </c>
      <c r="K7" s="34" t="s">
        <v>8</v>
      </c>
      <c r="L7" s="33">
        <f>AVERAGE(B7,G7)</f>
        <v>11757.5</v>
      </c>
      <c r="M7" s="35">
        <f t="shared" ref="M7:N7" si="0">AVERAGE(C7,H7)</f>
        <v>68813.899999999994</v>
      </c>
      <c r="N7" s="35">
        <f t="shared" si="0"/>
        <v>597.15</v>
      </c>
    </row>
    <row r="9" spans="1:14" x14ac:dyDescent="0.25">
      <c r="A9" s="18" t="s">
        <v>3</v>
      </c>
      <c r="B9" s="25" t="s" vm="1">
        <v>22</v>
      </c>
      <c r="F9" s="18" t="s">
        <v>3</v>
      </c>
      <c r="G9" s="23" t="s" vm="2">
        <v>4</v>
      </c>
      <c r="K9" s="18" t="s">
        <v>3</v>
      </c>
      <c r="L9" s="27" t="s">
        <v>32</v>
      </c>
    </row>
    <row r="10" spans="1:14" x14ac:dyDescent="0.25">
      <c r="A10" s="18" t="s">
        <v>9</v>
      </c>
      <c r="B10" s="25" t="s" vm="3">
        <v>22</v>
      </c>
      <c r="F10" s="18" t="s">
        <v>9</v>
      </c>
      <c r="G10" s="23" t="s" vm="6">
        <v>4</v>
      </c>
      <c r="K10" s="18" t="s">
        <v>9</v>
      </c>
      <c r="L10" s="27" t="s">
        <v>32</v>
      </c>
    </row>
    <row r="11" spans="1:14" x14ac:dyDescent="0.25">
      <c r="A11" s="18" t="s">
        <v>0</v>
      </c>
      <c r="B11" s="23" t="s" vm="7">
        <v>4</v>
      </c>
      <c r="F11" s="18" t="s">
        <v>0</v>
      </c>
      <c r="G11" s="28" t="s" vm="4">
        <v>22</v>
      </c>
      <c r="K11" s="18" t="s">
        <v>0</v>
      </c>
      <c r="L11" s="27" t="s">
        <v>32</v>
      </c>
    </row>
    <row r="12" spans="1:14" x14ac:dyDescent="0.25">
      <c r="A12" s="8" t="s">
        <v>1</v>
      </c>
      <c r="B12" s="26" t="s" vm="5">
        <v>22</v>
      </c>
      <c r="F12" s="8" t="s">
        <v>1</v>
      </c>
      <c r="G12" s="22" t="s" vm="8">
        <v>4</v>
      </c>
      <c r="K12" s="8" t="s">
        <v>1</v>
      </c>
      <c r="L12" s="27" t="s">
        <v>32</v>
      </c>
    </row>
    <row r="14" spans="1:14" x14ac:dyDescent="0.25">
      <c r="A14" s="5"/>
      <c r="B14" s="5" t="s">
        <v>6</v>
      </c>
      <c r="C14" s="5" t="s">
        <v>7</v>
      </c>
      <c r="D14" s="5" t="s">
        <v>2</v>
      </c>
      <c r="F14" s="5"/>
      <c r="G14" s="5" t="s">
        <v>6</v>
      </c>
      <c r="H14" s="5" t="s">
        <v>7</v>
      </c>
      <c r="I14" s="5" t="s">
        <v>2</v>
      </c>
      <c r="K14" s="5"/>
      <c r="L14" s="5" t="s">
        <v>6</v>
      </c>
      <c r="M14" s="5" t="s">
        <v>7</v>
      </c>
      <c r="N14" s="5" t="s">
        <v>2</v>
      </c>
    </row>
    <row r="15" spans="1:14" x14ac:dyDescent="0.25">
      <c r="A15" s="38" t="s">
        <v>8</v>
      </c>
      <c r="B15" s="37">
        <v>11392.181818181818</v>
      </c>
      <c r="C15" s="39">
        <v>68981.181818181823</v>
      </c>
      <c r="D15" s="39">
        <v>1026.2727272727273</v>
      </c>
      <c r="F15" s="19" t="s">
        <v>8</v>
      </c>
      <c r="G15" s="36">
        <v>11664</v>
      </c>
      <c r="H15" s="20">
        <v>71397</v>
      </c>
      <c r="I15" s="20">
        <v>34</v>
      </c>
      <c r="K15" s="34" t="s">
        <v>8</v>
      </c>
      <c r="L15" s="33">
        <f>AVERAGE(B15,G15)</f>
        <v>11528.090909090908</v>
      </c>
      <c r="M15" s="35">
        <f t="shared" ref="M15" si="1">AVERAGE(C15,H15)</f>
        <v>70189.090909090912</v>
      </c>
      <c r="N15" s="35">
        <f t="shared" ref="N15" si="2">AVERAGE(D15,I15)</f>
        <v>530.13636363636363</v>
      </c>
    </row>
    <row r="17" spans="1:14" x14ac:dyDescent="0.25">
      <c r="A17" s="18" t="s">
        <v>3</v>
      </c>
      <c r="B17" s="25" t="s" vm="1">
        <v>22</v>
      </c>
      <c r="F17" s="18" t="s">
        <v>3</v>
      </c>
      <c r="G17" s="23" t="s" vm="2">
        <v>4</v>
      </c>
      <c r="K17" s="18" t="s">
        <v>3</v>
      </c>
      <c r="L17" s="27" t="s">
        <v>32</v>
      </c>
    </row>
    <row r="18" spans="1:14" x14ac:dyDescent="0.25">
      <c r="A18" s="18" t="s">
        <v>9</v>
      </c>
      <c r="B18" s="22" t="s" vm="6">
        <v>4</v>
      </c>
      <c r="F18" s="18" t="s">
        <v>9</v>
      </c>
      <c r="G18" s="29" t="s" vm="3">
        <v>22</v>
      </c>
      <c r="K18" s="18" t="s">
        <v>9</v>
      </c>
      <c r="L18" s="27" t="s">
        <v>32</v>
      </c>
    </row>
    <row r="19" spans="1:14" x14ac:dyDescent="0.25">
      <c r="A19" s="18" t="s">
        <v>0</v>
      </c>
      <c r="B19" s="25" t="s" vm="4">
        <v>22</v>
      </c>
      <c r="F19" s="18" t="s">
        <v>0</v>
      </c>
      <c r="G19" s="23" t="s" vm="7">
        <v>4</v>
      </c>
      <c r="K19" s="18" t="s">
        <v>0</v>
      </c>
      <c r="L19" s="27" t="s">
        <v>32</v>
      </c>
    </row>
    <row r="20" spans="1:14" x14ac:dyDescent="0.25">
      <c r="A20" s="8" t="s">
        <v>1</v>
      </c>
      <c r="B20" s="26" t="s" vm="5">
        <v>22</v>
      </c>
      <c r="F20" s="8" t="s">
        <v>1</v>
      </c>
      <c r="G20" s="23" t="s" vm="8">
        <v>4</v>
      </c>
      <c r="K20" s="8" t="s">
        <v>1</v>
      </c>
      <c r="L20" s="27" t="s">
        <v>32</v>
      </c>
    </row>
    <row r="22" spans="1:14" x14ac:dyDescent="0.25">
      <c r="A22" s="5"/>
      <c r="B22" s="5" t="s">
        <v>6</v>
      </c>
      <c r="C22" s="5" t="s">
        <v>7</v>
      </c>
      <c r="D22" s="5" t="s">
        <v>2</v>
      </c>
      <c r="F22" s="5"/>
      <c r="G22" s="5" t="s">
        <v>6</v>
      </c>
      <c r="H22" s="5" t="s">
        <v>7</v>
      </c>
      <c r="I22" s="5" t="s">
        <v>2</v>
      </c>
      <c r="K22" s="5"/>
      <c r="L22" s="5" t="s">
        <v>6</v>
      </c>
      <c r="M22" s="5" t="s">
        <v>7</v>
      </c>
      <c r="N22" s="5" t="s">
        <v>2</v>
      </c>
    </row>
    <row r="23" spans="1:14" x14ac:dyDescent="0.25">
      <c r="A23" s="38" t="s">
        <v>8</v>
      </c>
      <c r="B23" s="37">
        <v>11567.833333333334</v>
      </c>
      <c r="C23" s="39">
        <v>70177.166666666672</v>
      </c>
      <c r="D23" s="39">
        <v>1126.8333333333333</v>
      </c>
      <c r="F23" s="19" t="s">
        <v>8</v>
      </c>
      <c r="G23" s="36">
        <v>10694.5</v>
      </c>
      <c r="H23" s="20">
        <v>80562</v>
      </c>
      <c r="I23" s="20">
        <v>90</v>
      </c>
      <c r="K23" s="34" t="s">
        <v>8</v>
      </c>
      <c r="L23" s="33">
        <f>AVERAGE(B23,G23)</f>
        <v>11131.166666666668</v>
      </c>
      <c r="M23" s="35">
        <f t="shared" ref="M23" si="3">AVERAGE(C23,H23)</f>
        <v>75369.583333333343</v>
      </c>
      <c r="N23" s="35">
        <f t="shared" ref="N23" si="4">AVERAGE(D23,I23)</f>
        <v>608.41666666666663</v>
      </c>
    </row>
    <row r="25" spans="1:14" x14ac:dyDescent="0.25">
      <c r="A25" s="18" t="s">
        <v>3</v>
      </c>
      <c r="B25" s="22" t="s" vm="2">
        <v>4</v>
      </c>
      <c r="F25" s="18" t="s">
        <v>3</v>
      </c>
      <c r="G25" s="29" t="s" vm="1">
        <v>22</v>
      </c>
      <c r="K25" s="18" t="s">
        <v>3</v>
      </c>
      <c r="L25" s="27" t="s">
        <v>32</v>
      </c>
    </row>
    <row r="26" spans="1:14" x14ac:dyDescent="0.25">
      <c r="A26" s="18" t="s">
        <v>9</v>
      </c>
      <c r="B26" s="25" t="s" vm="3">
        <v>22</v>
      </c>
      <c r="F26" s="18" t="s">
        <v>9</v>
      </c>
      <c r="G26" s="23" t="s" vm="6">
        <v>4</v>
      </c>
      <c r="K26" s="18" t="s">
        <v>9</v>
      </c>
      <c r="L26" s="27" t="s">
        <v>32</v>
      </c>
    </row>
    <row r="27" spans="1:14" x14ac:dyDescent="0.25">
      <c r="A27" s="18" t="s">
        <v>0</v>
      </c>
      <c r="B27" s="25" t="s" vm="4">
        <v>22</v>
      </c>
      <c r="F27" s="18" t="s">
        <v>0</v>
      </c>
      <c r="G27" s="23" t="s" vm="7">
        <v>4</v>
      </c>
      <c r="K27" s="18" t="s">
        <v>0</v>
      </c>
      <c r="L27" s="27" t="s">
        <v>32</v>
      </c>
    </row>
    <row r="28" spans="1:14" x14ac:dyDescent="0.25">
      <c r="A28" s="8" t="s">
        <v>1</v>
      </c>
      <c r="B28" s="26" t="s" vm="5">
        <v>22</v>
      </c>
      <c r="F28" s="8" t="s">
        <v>1</v>
      </c>
      <c r="G28" s="23" t="s" vm="8">
        <v>4</v>
      </c>
      <c r="K28" s="8" t="s">
        <v>1</v>
      </c>
      <c r="L28" s="27" t="s">
        <v>32</v>
      </c>
    </row>
    <row r="30" spans="1:14" x14ac:dyDescent="0.25">
      <c r="A30" s="5"/>
      <c r="B30" s="5" t="s">
        <v>6</v>
      </c>
      <c r="C30" s="5" t="s">
        <v>7</v>
      </c>
      <c r="D30" s="5" t="s">
        <v>2</v>
      </c>
      <c r="F30" s="5"/>
      <c r="G30" s="5" t="s">
        <v>6</v>
      </c>
      <c r="H30" s="5" t="s">
        <v>7</v>
      </c>
      <c r="I30" s="5" t="s">
        <v>2</v>
      </c>
      <c r="K30" s="5"/>
      <c r="L30" s="5" t="s">
        <v>6</v>
      </c>
      <c r="M30" s="5" t="s">
        <v>7</v>
      </c>
      <c r="N30" s="5" t="s">
        <v>2</v>
      </c>
    </row>
    <row r="31" spans="1:14" x14ac:dyDescent="0.25">
      <c r="A31" s="38" t="s">
        <v>8</v>
      </c>
      <c r="B31" s="37">
        <v>11519.2</v>
      </c>
      <c r="C31" s="39">
        <v>73808.600000000006</v>
      </c>
      <c r="D31" s="39">
        <v>73.8</v>
      </c>
      <c r="F31" s="19" t="s">
        <v>8</v>
      </c>
      <c r="G31" s="36">
        <v>11066.666666666666</v>
      </c>
      <c r="H31" s="20">
        <v>71048</v>
      </c>
      <c r="I31" s="20">
        <v>2190.6666666666665</v>
      </c>
      <c r="K31" s="34" t="s">
        <v>8</v>
      </c>
      <c r="L31" s="33">
        <f>AVERAGE(B31,G31)</f>
        <v>11292.933333333334</v>
      </c>
      <c r="M31" s="35">
        <f t="shared" ref="M31" si="5">AVERAGE(C31,H31)</f>
        <v>72428.3</v>
      </c>
      <c r="N31" s="35">
        <f t="shared" ref="N31" si="6">AVERAGE(D31,I31)</f>
        <v>1132.2333333333333</v>
      </c>
    </row>
    <row r="33" spans="1:19" x14ac:dyDescent="0.25">
      <c r="A33" s="18"/>
      <c r="B33" s="31" t="s">
        <v>31</v>
      </c>
      <c r="F33" s="18"/>
      <c r="G33" s="30" t="s">
        <v>31</v>
      </c>
      <c r="P33" s="18" t="s">
        <v>3</v>
      </c>
      <c r="Q33" s="33" t="s">
        <v>34</v>
      </c>
    </row>
    <row r="34" spans="1:19" x14ac:dyDescent="0.25">
      <c r="A34" s="18"/>
      <c r="B34" s="31" t="s">
        <v>31</v>
      </c>
      <c r="F34" s="18"/>
      <c r="G34" s="30" t="s">
        <v>31</v>
      </c>
      <c r="P34" s="18" t="s">
        <v>9</v>
      </c>
      <c r="Q34" s="41" t="s">
        <v>34</v>
      </c>
    </row>
    <row r="35" spans="1:19" x14ac:dyDescent="0.25">
      <c r="A35" s="18"/>
      <c r="B35" s="31" t="s">
        <v>31</v>
      </c>
      <c r="F35" s="18"/>
      <c r="G35" s="30" t="s">
        <v>31</v>
      </c>
      <c r="P35" s="18" t="s">
        <v>0</v>
      </c>
      <c r="Q35" s="41" t="s">
        <v>34</v>
      </c>
    </row>
    <row r="36" spans="1:19" x14ac:dyDescent="0.25">
      <c r="A36" s="8"/>
      <c r="B36" s="32" t="s">
        <v>31</v>
      </c>
      <c r="F36" s="8"/>
      <c r="G36" s="30" t="s">
        <v>31</v>
      </c>
      <c r="P36" s="8" t="s">
        <v>1</v>
      </c>
      <c r="Q36" s="41" t="s">
        <v>34</v>
      </c>
    </row>
    <row r="38" spans="1:19" x14ac:dyDescent="0.25">
      <c r="A38" s="5"/>
      <c r="B38" s="5" t="s">
        <v>6</v>
      </c>
      <c r="C38" s="5" t="s">
        <v>7</v>
      </c>
      <c r="D38" s="5" t="s">
        <v>2</v>
      </c>
      <c r="F38" s="5"/>
      <c r="G38" s="5" t="s">
        <v>6</v>
      </c>
      <c r="H38" s="5" t="s">
        <v>7</v>
      </c>
      <c r="I38" s="5" t="s">
        <v>2</v>
      </c>
      <c r="K38" s="40"/>
      <c r="L38" s="40"/>
      <c r="M38" s="40"/>
      <c r="N38" s="40"/>
      <c r="P38" s="5"/>
      <c r="Q38" s="5" t="s">
        <v>6</v>
      </c>
      <c r="R38" s="5" t="s">
        <v>7</v>
      </c>
      <c r="S38" s="5" t="s">
        <v>2</v>
      </c>
    </row>
    <row r="39" spans="1:19" x14ac:dyDescent="0.25">
      <c r="A39" s="38" t="s">
        <v>8</v>
      </c>
      <c r="B39" s="37">
        <f>AVERAGE(B7,B15,B23,B31)</f>
        <v>11430.678787878787</v>
      </c>
      <c r="C39" s="39">
        <f t="shared" ref="C39:D39" si="7">AVERAGE(C7,C15,C23,C31)</f>
        <v>70583.437121212133</v>
      </c>
      <c r="D39" s="39">
        <f t="shared" si="7"/>
        <v>835.9265151515151</v>
      </c>
      <c r="F39" s="19" t="s">
        <v>8</v>
      </c>
      <c r="G39" s="36">
        <f>AVERAGE(G7,G15,G23,G31)</f>
        <v>11424.166666666666</v>
      </c>
      <c r="H39" s="20">
        <f t="shared" ref="H39:I39" si="8">AVERAGE(H7,H15,H23,H31)</f>
        <v>72817</v>
      </c>
      <c r="I39" s="20">
        <f t="shared" si="8"/>
        <v>598.04166666666663</v>
      </c>
      <c r="P39" s="44" t="s">
        <v>35</v>
      </c>
      <c r="Q39" s="47">
        <f>AVERAGE(B39,G39)</f>
        <v>11427.422727272726</v>
      </c>
      <c r="R39" s="45">
        <f t="shared" ref="R39:S39" si="9">AVERAGE(C39,H39)</f>
        <v>71700.218560606067</v>
      </c>
      <c r="S39" s="45">
        <f t="shared" si="9"/>
        <v>716.98409090909081</v>
      </c>
    </row>
    <row r="41" spans="1:19" x14ac:dyDescent="0.25">
      <c r="K41" s="18" t="s">
        <v>3</v>
      </c>
      <c r="L41" s="33" t="s">
        <v>33</v>
      </c>
      <c r="P41" s="18" t="s">
        <v>3</v>
      </c>
      <c r="Q41" s="33" t="s">
        <v>36</v>
      </c>
    </row>
    <row r="42" spans="1:19" x14ac:dyDescent="0.25">
      <c r="K42" s="18" t="s">
        <v>9</v>
      </c>
      <c r="L42" s="41" t="s">
        <v>33</v>
      </c>
      <c r="P42" s="18" t="s">
        <v>9</v>
      </c>
      <c r="Q42" s="33" t="s">
        <v>36</v>
      </c>
    </row>
    <row r="43" spans="1:19" x14ac:dyDescent="0.25">
      <c r="K43" s="18" t="s">
        <v>0</v>
      </c>
      <c r="L43" s="41" t="s">
        <v>33</v>
      </c>
      <c r="P43" s="18" t="s">
        <v>0</v>
      </c>
      <c r="Q43" s="33" t="s">
        <v>36</v>
      </c>
    </row>
    <row r="44" spans="1:19" x14ac:dyDescent="0.25">
      <c r="K44" s="8" t="s">
        <v>1</v>
      </c>
      <c r="L44" s="41" t="s">
        <v>33</v>
      </c>
      <c r="P44" s="8" t="s">
        <v>1</v>
      </c>
      <c r="Q44" s="33" t="s">
        <v>36</v>
      </c>
    </row>
    <row r="46" spans="1:19" x14ac:dyDescent="0.25">
      <c r="K46" s="5"/>
      <c r="L46" s="5" t="s">
        <v>6</v>
      </c>
      <c r="M46" s="5" t="s">
        <v>7</v>
      </c>
      <c r="N46" s="5" t="s">
        <v>2</v>
      </c>
      <c r="P46" s="5"/>
      <c r="Q46" s="5" t="s">
        <v>6</v>
      </c>
      <c r="R46" s="5" t="s">
        <v>7</v>
      </c>
      <c r="S46" s="5" t="s">
        <v>2</v>
      </c>
    </row>
    <row r="47" spans="1:19" x14ac:dyDescent="0.25">
      <c r="K47" s="44" t="s">
        <v>35</v>
      </c>
      <c r="L47" s="47">
        <f>AVERAGE(L7, L15,L23,L31)</f>
        <v>11427.422727272728</v>
      </c>
      <c r="M47" s="45">
        <f>AVERAGE(M7, M15,M23,M31)</f>
        <v>71700.218560606067</v>
      </c>
      <c r="N47" s="45">
        <f>AVERAGE(N7, N15,N23,N31)</f>
        <v>716.98409090909081</v>
      </c>
      <c r="P47" s="46" t="s">
        <v>8</v>
      </c>
      <c r="Q47" s="24">
        <f>AVERAGE(Q39,L47)</f>
        <v>11427.422727272726</v>
      </c>
      <c r="R47" s="43">
        <f t="shared" ref="R47:S47" si="10">AVERAGE(R39,M47)</f>
        <v>71700.218560606067</v>
      </c>
      <c r="S47" s="43">
        <f t="shared" si="10"/>
        <v>716.98409090909081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AEEC-C1AF-4C4E-8D94-F9E8986485F5}">
  <dimension ref="A1:N15"/>
  <sheetViews>
    <sheetView zoomScaleNormal="100" workbookViewId="0">
      <pane xSplit="12" ySplit="3" topLeftCell="N4" activePane="bottomRight" state="frozen"/>
      <selection pane="topRight" activeCell="M1" sqref="M1"/>
      <selection pane="bottomLeft" activeCell="A4" sqref="A4"/>
      <selection pane="bottomRight" sqref="A1:L1"/>
    </sheetView>
  </sheetViews>
  <sheetFormatPr defaultRowHeight="15" x14ac:dyDescent="0.25"/>
  <cols>
    <col min="1" max="1" width="10" style="3" bestFit="1" customWidth="1"/>
    <col min="2" max="2" width="7.5703125" style="3" bestFit="1" customWidth="1"/>
    <col min="3" max="3" width="8.140625" style="3" bestFit="1" customWidth="1"/>
    <col min="4" max="4" width="12.7109375" style="3" bestFit="1" customWidth="1"/>
    <col min="5" max="5" width="9" style="3" bestFit="1" customWidth="1"/>
    <col min="6" max="6" width="14.85546875" style="3" bestFit="1" customWidth="1"/>
    <col min="7" max="7" width="10" style="3" bestFit="1" customWidth="1"/>
    <col min="8" max="8" width="15.140625" style="3" bestFit="1" customWidth="1"/>
    <col min="9" max="9" width="11" style="15" bestFit="1" customWidth="1"/>
    <col min="10" max="10" width="10" style="3" bestFit="1" customWidth="1"/>
    <col min="11" max="11" width="7.85546875" style="3" bestFit="1" customWidth="1"/>
    <col min="12" max="12" width="15.5703125" style="3" bestFit="1" customWidth="1"/>
    <col min="13" max="13" width="83.7109375" style="3" customWidth="1"/>
    <col min="14" max="14" width="115.85546875" customWidth="1"/>
  </cols>
  <sheetData>
    <row r="1" spans="1:14" ht="15" customHeight="1" x14ac:dyDescent="0.25">
      <c r="A1" s="177" t="s">
        <v>28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0" t="s">
        <v>25</v>
      </c>
      <c r="N1" s="9">
        <v>11367</v>
      </c>
    </row>
    <row r="2" spans="1:14" x14ac:dyDescent="0.25">
      <c r="A2" s="14" t="s">
        <v>26</v>
      </c>
      <c r="B2" s="12"/>
      <c r="C2" s="12"/>
      <c r="D2" s="12"/>
      <c r="E2" s="12"/>
      <c r="F2" s="12"/>
      <c r="G2" s="12"/>
      <c r="H2" s="12"/>
      <c r="I2" s="13"/>
      <c r="J2" s="12"/>
      <c r="K2" s="12"/>
      <c r="L2" s="12"/>
      <c r="M2" s="2" t="s">
        <v>23</v>
      </c>
      <c r="N2" s="176"/>
    </row>
    <row r="3" spans="1:14" x14ac:dyDescent="0.25">
      <c r="A3" s="12" t="s">
        <v>10</v>
      </c>
      <c r="B3" s="12" t="s">
        <v>11</v>
      </c>
      <c r="C3" s="12" t="s">
        <v>9</v>
      </c>
      <c r="D3" s="12" t="s">
        <v>20</v>
      </c>
      <c r="E3" s="12" t="s">
        <v>0</v>
      </c>
      <c r="F3" s="12" t="s">
        <v>14</v>
      </c>
      <c r="G3" s="12" t="s">
        <v>1</v>
      </c>
      <c r="H3" s="12" t="s">
        <v>7</v>
      </c>
      <c r="I3" s="13" t="s">
        <v>6</v>
      </c>
      <c r="J3" s="12" t="s">
        <v>16</v>
      </c>
      <c r="K3" s="12" t="s">
        <v>3</v>
      </c>
      <c r="L3" s="12" t="s">
        <v>27</v>
      </c>
      <c r="M3" s="3" t="s">
        <v>21</v>
      </c>
      <c r="N3" s="176"/>
    </row>
    <row r="4" spans="1:14" ht="108.75" customHeight="1" x14ac:dyDescent="0.25">
      <c r="A4" s="11">
        <v>1</v>
      </c>
      <c r="B4" s="11">
        <v>2016</v>
      </c>
      <c r="C4" s="11" t="s">
        <v>4</v>
      </c>
      <c r="D4" s="11" t="s">
        <v>12</v>
      </c>
      <c r="E4" s="11" t="s">
        <v>4</v>
      </c>
      <c r="F4" s="11" t="s">
        <v>15</v>
      </c>
      <c r="G4" s="11" t="s">
        <v>5</v>
      </c>
      <c r="H4" s="11">
        <v>72000</v>
      </c>
      <c r="I4" s="16">
        <v>12197</v>
      </c>
      <c r="J4" s="11" t="s">
        <v>3</v>
      </c>
      <c r="K4" s="11" t="s">
        <v>4</v>
      </c>
      <c r="L4" s="11">
        <v>43</v>
      </c>
      <c r="M4" s="11"/>
      <c r="N4" s="176"/>
    </row>
    <row r="5" spans="1:14" ht="108.75" customHeight="1" x14ac:dyDescent="0.25">
      <c r="A5" s="11">
        <v>2</v>
      </c>
      <c r="B5" s="11">
        <v>2016</v>
      </c>
      <c r="C5" s="11" t="s">
        <v>4</v>
      </c>
      <c r="D5" s="11" t="s">
        <v>12</v>
      </c>
      <c r="E5" s="11" t="s">
        <v>4</v>
      </c>
      <c r="F5" s="11" t="s">
        <v>15</v>
      </c>
      <c r="G5" s="11" t="s">
        <v>5</v>
      </c>
      <c r="H5" s="11">
        <v>64522</v>
      </c>
      <c r="I5" s="16">
        <v>12346</v>
      </c>
      <c r="J5" s="11" t="s">
        <v>3</v>
      </c>
      <c r="K5" s="11" t="s">
        <v>4</v>
      </c>
      <c r="L5" s="11">
        <v>112</v>
      </c>
      <c r="M5" s="11"/>
      <c r="N5" s="176"/>
    </row>
    <row r="6" spans="1:14" ht="108.75" customHeight="1" x14ac:dyDescent="0.25">
      <c r="A6" s="11">
        <v>3</v>
      </c>
      <c r="B6" s="11">
        <v>2016</v>
      </c>
      <c r="C6" s="11" t="s">
        <v>4</v>
      </c>
      <c r="D6" s="11" t="s">
        <v>13</v>
      </c>
      <c r="E6" s="11" t="s">
        <v>5</v>
      </c>
      <c r="F6" s="11" t="s">
        <v>1</v>
      </c>
      <c r="G6" s="11" t="s">
        <v>4</v>
      </c>
      <c r="H6" s="11">
        <v>71397</v>
      </c>
      <c r="I6" s="16">
        <v>11664</v>
      </c>
      <c r="J6" s="11" t="s">
        <v>3</v>
      </c>
      <c r="K6" s="11" t="s">
        <v>4</v>
      </c>
      <c r="L6" s="11">
        <v>34</v>
      </c>
      <c r="M6" s="11"/>
      <c r="N6" s="176"/>
    </row>
    <row r="7" spans="1:14" ht="108.75" customHeight="1" x14ac:dyDescent="0.25">
      <c r="A7" s="11">
        <v>4</v>
      </c>
      <c r="B7" s="11">
        <v>2016</v>
      </c>
      <c r="C7" s="11" t="s">
        <v>4</v>
      </c>
      <c r="D7" s="11" t="s">
        <v>12</v>
      </c>
      <c r="E7" s="11" t="s">
        <v>4</v>
      </c>
      <c r="F7" s="11" t="s">
        <v>1</v>
      </c>
      <c r="G7" s="11" t="s">
        <v>4</v>
      </c>
      <c r="H7" s="11">
        <v>64000</v>
      </c>
      <c r="I7" s="16">
        <v>11207</v>
      </c>
      <c r="J7" s="11" t="s">
        <v>17</v>
      </c>
      <c r="K7" s="11" t="s">
        <v>5</v>
      </c>
      <c r="L7" s="11">
        <v>562</v>
      </c>
      <c r="M7" s="11"/>
      <c r="N7" s="176"/>
    </row>
    <row r="8" spans="1:14" ht="108.75" customHeight="1" x14ac:dyDescent="0.25">
      <c r="A8" s="11">
        <v>5</v>
      </c>
      <c r="B8" s="11">
        <v>2016</v>
      </c>
      <c r="C8" s="11" t="s">
        <v>4</v>
      </c>
      <c r="D8" s="11" t="s">
        <v>12</v>
      </c>
      <c r="E8" s="11" t="s">
        <v>4</v>
      </c>
      <c r="F8" s="11" t="s">
        <v>1</v>
      </c>
      <c r="G8" s="11" t="s">
        <v>4</v>
      </c>
      <c r="H8" s="11">
        <v>66079</v>
      </c>
      <c r="I8" s="16">
        <v>11165</v>
      </c>
      <c r="J8" s="11" t="s">
        <v>17</v>
      </c>
      <c r="K8" s="11" t="s">
        <v>5</v>
      </c>
      <c r="L8" s="11">
        <v>2697</v>
      </c>
      <c r="M8" s="11"/>
    </row>
    <row r="9" spans="1:14" ht="108.75" customHeight="1" x14ac:dyDescent="0.25">
      <c r="A9" s="11">
        <v>6</v>
      </c>
      <c r="B9" s="11">
        <v>2016</v>
      </c>
      <c r="C9" s="11" t="s">
        <v>4</v>
      </c>
      <c r="D9" s="11" t="s">
        <v>12</v>
      </c>
      <c r="E9" s="11" t="s">
        <v>4</v>
      </c>
      <c r="F9" s="11" t="s">
        <v>1</v>
      </c>
      <c r="G9" s="11" t="s">
        <v>4</v>
      </c>
      <c r="H9" s="11">
        <v>83065</v>
      </c>
      <c r="I9" s="16">
        <v>10828</v>
      </c>
      <c r="J9" s="11" t="s">
        <v>17</v>
      </c>
      <c r="K9" s="11" t="s">
        <v>5</v>
      </c>
      <c r="L9" s="11">
        <v>3313</v>
      </c>
      <c r="M9" s="11"/>
    </row>
    <row r="10" spans="1:14" ht="108.75" customHeight="1" x14ac:dyDescent="0.25">
      <c r="A10" s="11">
        <v>7</v>
      </c>
      <c r="B10" s="11">
        <v>2015</v>
      </c>
      <c r="C10" s="11" t="s">
        <v>5</v>
      </c>
      <c r="D10" s="11" t="s">
        <v>12</v>
      </c>
      <c r="E10" s="11" t="s">
        <v>4</v>
      </c>
      <c r="F10" s="11" t="s">
        <v>1</v>
      </c>
      <c r="G10" s="17" t="s">
        <v>4</v>
      </c>
      <c r="H10" s="17">
        <v>113006</v>
      </c>
      <c r="I10" s="16">
        <v>7776</v>
      </c>
      <c r="J10" s="17" t="s">
        <v>3</v>
      </c>
      <c r="K10" s="17" t="s">
        <v>4</v>
      </c>
      <c r="L10" s="17">
        <v>116</v>
      </c>
      <c r="M10" s="11"/>
    </row>
    <row r="11" spans="1:14" ht="108.75" customHeight="1" x14ac:dyDescent="0.25">
      <c r="A11" s="11">
        <v>8</v>
      </c>
      <c r="B11" s="11">
        <v>2017</v>
      </c>
      <c r="C11" s="11" t="s">
        <v>5</v>
      </c>
      <c r="D11" s="11" t="s">
        <v>12</v>
      </c>
      <c r="E11" s="11" t="s">
        <v>4</v>
      </c>
      <c r="F11" s="11" t="s">
        <v>1</v>
      </c>
      <c r="G11" s="11" t="s">
        <v>4</v>
      </c>
      <c r="H11" s="11">
        <v>48118</v>
      </c>
      <c r="I11" s="16">
        <v>13613</v>
      </c>
      <c r="J11" s="11" t="s">
        <v>3</v>
      </c>
      <c r="K11" s="11" t="s">
        <v>4</v>
      </c>
      <c r="L11" s="11">
        <v>64</v>
      </c>
      <c r="M11" s="11"/>
    </row>
    <row r="12" spans="1:14" ht="108.75" customHeight="1" x14ac:dyDescent="0.25">
      <c r="A12" s="11">
        <v>9</v>
      </c>
      <c r="B12" s="11">
        <v>2017</v>
      </c>
      <c r="C12" s="11" t="s">
        <v>5</v>
      </c>
      <c r="D12" s="11" t="s">
        <v>12</v>
      </c>
      <c r="E12" s="11" t="s">
        <v>4</v>
      </c>
      <c r="F12" s="11" t="s">
        <v>1</v>
      </c>
      <c r="G12" s="11" t="s">
        <v>4</v>
      </c>
      <c r="H12" s="11">
        <v>44045</v>
      </c>
      <c r="I12" s="16">
        <v>13769</v>
      </c>
      <c r="J12" s="11" t="s">
        <v>17</v>
      </c>
      <c r="K12" s="11" t="s">
        <v>5</v>
      </c>
      <c r="L12" s="11">
        <v>573</v>
      </c>
      <c r="M12" s="11"/>
    </row>
    <row r="13" spans="1:14" ht="108.75" customHeight="1" x14ac:dyDescent="0.25">
      <c r="A13" s="11">
        <v>10</v>
      </c>
      <c r="B13" s="11">
        <v>2015</v>
      </c>
      <c r="C13" s="11" t="s">
        <v>5</v>
      </c>
      <c r="D13" s="11" t="s">
        <v>12</v>
      </c>
      <c r="E13" s="11" t="s">
        <v>4</v>
      </c>
      <c r="F13" s="11" t="s">
        <v>1</v>
      </c>
      <c r="G13" s="11" t="s">
        <v>4</v>
      </c>
      <c r="H13" s="11">
        <v>84072</v>
      </c>
      <c r="I13" s="16">
        <v>9953</v>
      </c>
      <c r="J13" s="11" t="s">
        <v>17</v>
      </c>
      <c r="K13" s="11" t="s">
        <v>5</v>
      </c>
      <c r="L13" s="11">
        <v>2695</v>
      </c>
      <c r="M13" s="11"/>
    </row>
    <row r="14" spans="1:14" ht="108.75" customHeight="1" x14ac:dyDescent="0.25">
      <c r="A14" s="11">
        <v>11</v>
      </c>
      <c r="B14" s="11">
        <v>2015</v>
      </c>
      <c r="C14" s="11" t="s">
        <v>5</v>
      </c>
      <c r="D14" s="11" t="s">
        <v>12</v>
      </c>
      <c r="E14" s="11" t="s">
        <v>4</v>
      </c>
      <c r="F14" s="11" t="s">
        <v>1</v>
      </c>
      <c r="G14" s="11" t="s">
        <v>4</v>
      </c>
      <c r="H14" s="11">
        <v>70733</v>
      </c>
      <c r="I14" s="16">
        <v>8887</v>
      </c>
      <c r="J14" s="11" t="s">
        <v>17</v>
      </c>
      <c r="K14" s="11" t="s">
        <v>5</v>
      </c>
      <c r="L14" s="11">
        <v>550</v>
      </c>
      <c r="M14" s="11"/>
    </row>
    <row r="15" spans="1:14" ht="108.75" customHeight="1" x14ac:dyDescent="0.25">
      <c r="A15" s="11">
        <v>12</v>
      </c>
      <c r="B15" s="11">
        <v>2017</v>
      </c>
      <c r="C15" s="11" t="s">
        <v>5</v>
      </c>
      <c r="D15" s="11" t="s">
        <v>12</v>
      </c>
      <c r="E15" s="11" t="s">
        <v>4</v>
      </c>
      <c r="F15" s="11" t="s">
        <v>1</v>
      </c>
      <c r="G15" s="11" t="s">
        <v>4</v>
      </c>
      <c r="H15" s="11">
        <v>49153</v>
      </c>
      <c r="I15" s="16">
        <v>13573</v>
      </c>
      <c r="J15" s="11" t="s">
        <v>17</v>
      </c>
      <c r="K15" s="11" t="s">
        <v>5</v>
      </c>
      <c r="L15" s="11">
        <v>564</v>
      </c>
      <c r="M15" s="11"/>
    </row>
  </sheetData>
  <mergeCells count="2">
    <mergeCell ref="N2:N7"/>
    <mergeCell ref="A1:L1"/>
  </mergeCells>
  <phoneticPr fontId="6" type="noConversion"/>
  <hyperlinks>
    <hyperlink ref="A15" r:id="rId1" location="listing=258050536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58050536" xr:uid="{153710BA-D56A-451A-B61B-6F6D7C7B6BF2}"/>
    <hyperlink ref="B15:M15" r:id="rId2" location="listing=258050536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58050536" xr:uid="{748039ED-0B1B-481C-BFBD-AF19A6742C23}"/>
    <hyperlink ref="A12:M12" r:id="rId3" location="listing=259552931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59552931" xr:uid="{152C59BD-01AD-4117-A15F-14966BA8EF60}"/>
    <hyperlink ref="A14:M14" r:id="rId4" location="listing=260677438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60677438" xr:uid="{1BA39162-438C-4B44-88AE-3B3A55B0E690}"/>
    <hyperlink ref="A13:M13" r:id="rId5" location="listing=261998843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61998843" xr:uid="{7FE5D5CF-4378-4830-9397-05A51A724849}"/>
    <hyperlink ref="A7:M7" r:id="rId6" location="listing=264059294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64059294" xr:uid="{6917515E-5205-4BDD-A6AD-85A1938343EC}"/>
    <hyperlink ref="A10:M10" r:id="rId7" location="listing=247549844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47549844" xr:uid="{4A2BC716-F3D3-4A1A-BED0-4C8531B4E379}"/>
    <hyperlink ref="A11:M11" r:id="rId8" location="listing=259320487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59320487" xr:uid="{DB1BC34D-7E4B-4EF0-84BF-9D297D3666EB}"/>
    <hyperlink ref="A8:M8" r:id="rId9" location="listing=255101783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6135&amp;entitySelectingHelper.selectedEntity=c24728 - listing=255101783" xr:uid="{9E2C3E40-2B03-4A8D-884A-29D6F338AD46}"/>
    <hyperlink ref="A6:M6" r:id="rId10" location="listing=265300851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5197&amp;entitySelectingHelper.selectedEntity=c25197 - listing=265300851" xr:uid="{0FD1E410-6DAB-408F-996E-2B8EDA9E5E43}"/>
    <hyperlink ref="A9:M9" r:id="rId11" location="listing=254997431" display="https://ca.cargurus.com/Cars/inventorylisting/viewDetailsFilterViewInventoryListing.action?zip=L8P%203B7&amp;transmission=M&amp;trimNames=S&amp;showNegotiable=true&amp;sourceContext=PriceCalculator_false_0&amp;distance=50000&amp;entitySelectingHelper.selectedEntity2=c25197&amp;entitySelectingHelper.selectedEntity=c25197 - listing=254997431" xr:uid="{8CC88A12-C44B-443E-AF38-1B4CDD0F9D5A}"/>
    <hyperlink ref="A4:M4" r:id="rId12" location="listing=264348440" display="https://ca.cargurus.com/Cars/inventorylisting/viewDetailsFilterViewInventoryListing.action?zip=L8P%203B7&amp;showNegotiable=true&amp;sourceContext=PriceCalculator_false_0&amp;distance=50000&amp;entitySelectingHelper.selectedEntity2=c25197&amp;entitySelectingHelper.selectedEntity=c25197 - listing=264348440" xr:uid="{E4B506BF-0B28-4C23-BCA4-070D7A59947F}"/>
    <hyperlink ref="A5:M5" r:id="rId13" location="listing=263870876" display="https://ca.cargurus.com/Cars/inventorylisting/viewDetailsFilterViewInventoryListing.action?zip=L8P%203B7&amp;showNegotiable=true&amp;sourceContext=PriceCalculator_false_0&amp;distance=50000&amp;entitySelectingHelper.selectedEntity2=c25197&amp;entitySelectingHelper.selectedEntity=c25197 - listing=263870876" xr:uid="{7D108721-7552-4406-B4BF-4AFA2BE0CBA0}"/>
  </hyperlinks>
  <pageMargins left="0.7" right="0.7" top="0.75" bottom="0.75" header="0.3" footer="0.3"/>
  <pageSetup orientation="portrait" horizontalDpi="0" verticalDpi="0" r:id="rId14"/>
  <drawing r:id="rId15"/>
  <tableParts count="1"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BE81-BE8A-4B46-B1C3-0B232C75D2F0}">
  <dimension ref="A1:D6"/>
  <sheetViews>
    <sheetView workbookViewId="0">
      <selection activeCell="A5" sqref="A5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2">
        <v>4</v>
      </c>
    </row>
    <row r="2" spans="1:4" x14ac:dyDescent="0.25">
      <c r="A2" s="6" t="s">
        <v>9</v>
      </c>
      <c r="B2" t="s" vm="6">
        <v>4</v>
      </c>
    </row>
    <row r="3" spans="1:4" x14ac:dyDescent="0.25">
      <c r="A3" s="6" t="s">
        <v>0</v>
      </c>
      <c r="B3" t="s" vm="7">
        <v>4</v>
      </c>
    </row>
    <row r="4" spans="1:4" x14ac:dyDescent="0.25">
      <c r="A4" s="6" t="s">
        <v>1</v>
      </c>
      <c r="B4" t="s" vm="8">
        <v>4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7F4D-6A5B-4801-9C32-83298FA84C7D}">
  <dimension ref="A1:D10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t="s">
        <v>3</v>
      </c>
      <c r="B1" t="s" vm="1">
        <v>22</v>
      </c>
    </row>
    <row r="2" spans="1:4" x14ac:dyDescent="0.25">
      <c r="A2" t="s">
        <v>9</v>
      </c>
      <c r="B2" t="s" vm="3">
        <v>22</v>
      </c>
    </row>
    <row r="3" spans="1:4" x14ac:dyDescent="0.25">
      <c r="A3" t="s">
        <v>0</v>
      </c>
      <c r="B3" t="s" vm="4">
        <v>22</v>
      </c>
    </row>
    <row r="4" spans="1:4" x14ac:dyDescent="0.25">
      <c r="A4" t="s">
        <v>1</v>
      </c>
      <c r="B4" t="s" vm="5">
        <v>22</v>
      </c>
    </row>
    <row r="6" spans="1:4" x14ac:dyDescent="0.25">
      <c r="A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8872</v>
      </c>
      <c r="C7" s="1">
        <v>89270.333333333328</v>
      </c>
      <c r="D7" s="1">
        <v>1120.3333333333333</v>
      </c>
    </row>
    <row r="8" spans="1:4" x14ac:dyDescent="0.25">
      <c r="A8" s="4">
        <v>2016</v>
      </c>
      <c r="B8" s="7">
        <v>11567.833333333334</v>
      </c>
      <c r="C8" s="1">
        <v>70177.166666666672</v>
      </c>
      <c r="D8" s="1">
        <v>1126.8333333333333</v>
      </c>
    </row>
    <row r="9" spans="1:4" x14ac:dyDescent="0.25">
      <c r="A9" s="4">
        <v>2017</v>
      </c>
      <c r="B9" s="7">
        <v>13651.666666666666</v>
      </c>
      <c r="C9" s="1">
        <v>47105.333333333336</v>
      </c>
      <c r="D9" s="1">
        <v>400.33333333333331</v>
      </c>
    </row>
    <row r="10" spans="1:4" x14ac:dyDescent="0.25">
      <c r="A10" s="4" t="s">
        <v>30</v>
      </c>
      <c r="B10" s="7">
        <v>11414.833333333334</v>
      </c>
      <c r="C10" s="1">
        <v>69182.5</v>
      </c>
      <c r="D10" s="1">
        <v>943.58333333333337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899F-1E97-4248-8C6A-86DEEFA36F94}">
  <dimension ref="A1:D6"/>
  <sheetViews>
    <sheetView workbookViewId="0">
      <selection activeCell="A5" sqref="A5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9">
        <v>5</v>
      </c>
    </row>
    <row r="2" spans="1:4" x14ac:dyDescent="0.25">
      <c r="A2" s="6" t="s">
        <v>9</v>
      </c>
      <c r="B2" t="s" vm="10">
        <v>5</v>
      </c>
    </row>
    <row r="3" spans="1:4" x14ac:dyDescent="0.25">
      <c r="A3" s="6" t="s">
        <v>0</v>
      </c>
      <c r="B3" t="s" vm="11">
        <v>5</v>
      </c>
    </row>
    <row r="4" spans="1:4" x14ac:dyDescent="0.25">
      <c r="A4" s="6" t="s">
        <v>1</v>
      </c>
      <c r="B4" t="s" vm="12">
        <v>5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7B18-1C7E-4005-BCE4-4FB3FF66D207}">
  <dimension ref="A1:D8"/>
  <sheetViews>
    <sheetView workbookViewId="0">
      <selection activeCell="B1" sqref="B1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6">
        <v>4</v>
      </c>
    </row>
    <row r="3" spans="1:4" x14ac:dyDescent="0.25">
      <c r="A3" s="6" t="s">
        <v>0</v>
      </c>
      <c r="B3" t="s" vm="7">
        <v>4</v>
      </c>
    </row>
    <row r="4" spans="1:4" x14ac:dyDescent="0.25">
      <c r="A4" s="6" t="s">
        <v>1</v>
      </c>
      <c r="B4" t="s" vm="8">
        <v>4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2016</v>
      </c>
      <c r="B7" s="7">
        <v>11066.666666666666</v>
      </c>
      <c r="C7" s="1">
        <v>71048</v>
      </c>
      <c r="D7" s="1">
        <v>2190.6666666666665</v>
      </c>
    </row>
    <row r="8" spans="1:4" x14ac:dyDescent="0.25">
      <c r="A8" s="4" t="s">
        <v>30</v>
      </c>
      <c r="B8" s="7">
        <v>11066.666666666666</v>
      </c>
      <c r="C8" s="1">
        <v>71048</v>
      </c>
      <c r="D8" s="1">
        <v>2190.6666666666665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9CD0-CCF7-4C85-AA04-82C8D704BA28}">
  <dimension ref="A1:D6"/>
  <sheetViews>
    <sheetView workbookViewId="0">
      <selection activeCell="B1" sqref="B1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1">
        <v>22</v>
      </c>
    </row>
    <row r="2" spans="1:4" x14ac:dyDescent="0.25">
      <c r="A2" s="6" t="s">
        <v>9</v>
      </c>
      <c r="B2" t="s" vm="10">
        <v>5</v>
      </c>
    </row>
    <row r="3" spans="1:4" x14ac:dyDescent="0.25">
      <c r="A3" s="6" t="s">
        <v>0</v>
      </c>
      <c r="B3" t="s" vm="11">
        <v>5</v>
      </c>
    </row>
    <row r="4" spans="1:4" x14ac:dyDescent="0.25">
      <c r="A4" s="6" t="s">
        <v>1</v>
      </c>
      <c r="B4" t="s" vm="12">
        <v>5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8E50-E39F-4EAE-88AC-B159C53DD00B}">
  <dimension ref="A1:D10"/>
  <sheetViews>
    <sheetView workbookViewId="0">
      <selection activeCell="B1" sqref="B1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23.28515625" bestFit="1" customWidth="1"/>
    <col min="4" max="4" width="18.85546875" bestFit="1" customWidth="1"/>
  </cols>
  <sheetData>
    <row r="1" spans="1:4" x14ac:dyDescent="0.25">
      <c r="A1" s="6" t="s">
        <v>3</v>
      </c>
      <c r="B1" t="s" vm="2">
        <v>4</v>
      </c>
    </row>
    <row r="2" spans="1:4" x14ac:dyDescent="0.25">
      <c r="A2" s="6" t="s">
        <v>9</v>
      </c>
      <c r="B2" t="s" vm="3">
        <v>22</v>
      </c>
    </row>
    <row r="3" spans="1:4" x14ac:dyDescent="0.25">
      <c r="A3" s="6" t="s">
        <v>0</v>
      </c>
      <c r="B3" t="s" vm="4">
        <v>22</v>
      </c>
    </row>
    <row r="4" spans="1:4" x14ac:dyDescent="0.25">
      <c r="A4" s="6" t="s">
        <v>1</v>
      </c>
      <c r="B4" t="s" vm="5">
        <v>22</v>
      </c>
    </row>
    <row r="6" spans="1:4" x14ac:dyDescent="0.25">
      <c r="A6" s="6" t="s">
        <v>24</v>
      </c>
      <c r="B6" t="s">
        <v>18</v>
      </c>
      <c r="C6" t="s">
        <v>19</v>
      </c>
      <c r="D6" t="s">
        <v>29</v>
      </c>
    </row>
    <row r="7" spans="1:4" x14ac:dyDescent="0.25">
      <c r="A7" s="4">
        <v>2015</v>
      </c>
      <c r="B7" s="7">
        <v>7776</v>
      </c>
      <c r="C7" s="1">
        <v>113006</v>
      </c>
      <c r="D7" s="1">
        <v>116</v>
      </c>
    </row>
    <row r="8" spans="1:4" x14ac:dyDescent="0.25">
      <c r="A8" s="4">
        <v>2016</v>
      </c>
      <c r="B8" s="7">
        <v>12069</v>
      </c>
      <c r="C8" s="1">
        <v>69306.333333333328</v>
      </c>
      <c r="D8" s="1">
        <v>63</v>
      </c>
    </row>
    <row r="9" spans="1:4" x14ac:dyDescent="0.25">
      <c r="A9" s="4">
        <v>2017</v>
      </c>
      <c r="B9" s="7">
        <v>13613</v>
      </c>
      <c r="C9" s="1">
        <v>48118</v>
      </c>
      <c r="D9" s="1">
        <v>64</v>
      </c>
    </row>
    <row r="10" spans="1:4" x14ac:dyDescent="0.25">
      <c r="A10" s="4" t="s">
        <v>30</v>
      </c>
      <c r="B10" s="7">
        <v>11519.2</v>
      </c>
      <c r="C10" s="1">
        <v>73808.600000000006</v>
      </c>
      <c r="D10" s="1">
        <v>73.8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 T r i m 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 C o l u m n s \ M i l e a g e   ( k m ) 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 C o l u m n s \ S n i p p e t 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e s u l t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s u l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< / s t r i n g > < / k e y > < v a l u e > < i n t > 8 2 < / i n t > < / v a l u e > < / i t e m > < i t e m > < k e y > < s t r i n g > Y e a r < / s t r i n g > < / k e y > < v a l u e > < i n t > 6 2 < / i n t > < / v a l u e > < / i t e m > < i t e m > < k e y > < s t r i n g > 2 0 1 6 < / s t r i n g > < / k e y > < v a l u e > < i n t > 6 4 < / i n t > < / v a l u e > < / i t e m > < i t e m > < k e y > < s t r i n g > S   T r i m < / s t r i n g > < / k e y > < v a l u e > < i n t > 7 3 < / i n t > < / v a l u e > < / i t e m > < i t e m > < k e y > < s t r i n g > T r a n s m i s s i o n < / s t r i n g > < / k e y > < v a l u e > < i n t > 1 1 6 < / i n t > < / v a l u e > < / i t e m > < i t e m > < k e y > < s t r i n g > M a n u a l < / s t r i n g > < / k e y > < v a l u e > < i n t > 8 2 < / i n t > < / v a l u e > < / i t e m > < i t e m > < k e y > < s t r i n g > M i l e a g e   ( k m ) < / s t r i n g > < / k e y > < v a l u e > < i n t > 1 1 8 < / i n t > < / v a l u e > < / i t e m > < i t e m > < k e y > < s t r i n g > I M V < / s t r i n g > < / k e y > < v a l u e > < i n t > 6 1 < / i n t > < / v a l u e > < / i t e m > < i t e m > < k e y > < s t r i n g > M a r k e t < / s t r i n g > < / k e y > < v a l u e > < i n t > 8 0 < / i n t > < / v a l u e > < / i t e m > < i t e m > < k e y > < s t r i n g > L o c a l < / s t r i n g > < / k e y > < v a l u e > < i n t > 6 7 < / i n t > < / v a l u e > < / i t e m > < i t e m > < k e y > < s t r i n g > D i s t a n c e < / s t r i n g > < / k e y > < v a l u e > < i n t > 8 9 < / i n t > < / v a l u e > < / i t e m > < i t e m > < k e y > < s t r i n g > T r i m   L e v e l < / s t r i n g > < / k e y > < v a l u e > < i n t > 9 9 < / i n t > < / v a l u e > < / i t e m > < i t e m > < k e y > < s t r i n g > S n i p p e t < / s t r i n g > < / k e y > < v a l u e > < i n t > 9 1 < / i n t > < / v a l u e > < / i t e m > < / C o l u m n W i d t h s > < C o l u m n D i s p l a y I n d e x > < i t e m > < k e y > < s t r i n g > S a m p l e 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 2 0 1 6 < / s t r i n g > < / k e y > < v a l u e > < i n t > 2 < / i n t > < / v a l u e > < / i t e m > < i t e m > < k e y > < s t r i n g > S   T r i m < / s t r i n g > < / k e y > < v a l u e > < i n t > 4 < / i n t > < / v a l u e > < / i t e m > < i t e m > < k e y > < s t r i n g > T r a n s m i s s i o n < / s t r i n g > < / k e y > < v a l u e > < i n t > 5 < / i n t > < / v a l u e > < / i t e m > < i t e m > < k e y > < s t r i n g > M a n u a l < / s t r i n g > < / k e y > < v a l u e > < i n t > 6 < / i n t > < / v a l u e > < / i t e m > < i t e m > < k e y > < s t r i n g > M i l e a g e   ( k m ) < / s t r i n g > < / k e y > < v a l u e > < i n t > 7 < / i n t > < / v a l u e > < / i t e m > < i t e m > < k e y > < s t r i n g > I M V < / s t r i n g > < / k e y > < v a l u e > < i n t > 8 < / i n t > < / v a l u e > < / i t e m > < i t e m > < k e y > < s t r i n g > M a r k e t < / s t r i n g > < / k e y > < v a l u e > < i n t > 9 < / i n t > < / v a l u e > < / i t e m > < i t e m > < k e y > < s t r i n g > L o c a l < / s t r i n g > < / k e y > < v a l u e > < i n t > 1 0 < / i n t > < / v a l u e > < / i t e m > < i t e m > < k e y > < s t r i n g > D i s t a n c e < / s t r i n g > < / k e y > < v a l u e > < i n t > 1 1 < / i n t > < / v a l u e > < / i t e m > < i t e m > < k e y > < s t r i n g > T r i m   L e v e l < / s t r i n g > < / k e y > < v a l u e > < i n t > 3 < / i n t > < / v a l u e > < / i t e m > < i t e m > < k e y > < s t r i n g > S n i p p e t 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 2 0 2 0 - 0 2 - 0 8 T 2 3 : 1 1 : 0 1 . 2 3 3 4 4 4 9 - 0 5 : 0 0 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e s u l t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 I M V < / K e y > < / D i a g r a m O b j e c t K e y > < D i a g r a m O b j e c t K e y > < K e y > M e a s u r e s \ S u m   o f   I M V \ T a g I n f o \ F o r m u l a < / K e y > < / D i a g r a m O b j e c t K e y > < D i a g r a m O b j e c t K e y > < K e y > M e a s u r e s \ S u m   o f   I M V \ T a g I n f o \ V a l u e < / K e y > < / D i a g r a m O b j e c t K e y > < D i a g r a m O b j e c t K e y > < K e y > M e a s u r e s \ S u m   o f   M i l e a g e   ( k m ) < / K e y > < / D i a g r a m O b j e c t K e y > < D i a g r a m O b j e c t K e y > < K e y > M e a s u r e s \ S u m   o f   M i l e a g e   ( k m ) \ T a g I n f o \ F o r m u l a < / K e y > < / D i a g r a m O b j e c t K e y > < D i a g r a m O b j e c t K e y > < K e y > M e a s u r e s \ S u m   o f   M i l e a g e   ( k m ) \ T a g I n f o \ V a l u e < / K e y > < / D i a g r a m O b j e c t K e y > < D i a g r a m O b j e c t K e y > < K e y > M e a s u r e s \ A v e r a g e   o f   I M V < / K e y > < / D i a g r a m O b j e c t K e y > < D i a g r a m O b j e c t K e y > < K e y > M e a s u r e s \ A v e r a g e   o f   I M V \ T a g I n f o \ F o r m u l a < / K e y > < / D i a g r a m O b j e c t K e y > < D i a g r a m O b j e c t K e y > < K e y > M e a s u r e s \ A v e r a g e   o f   I M V \ T a g I n f o \ V a l u e < / K e y > < / D i a g r a m O b j e c t K e y > < D i a g r a m O b j e c t K e y > < K e y > M e a s u r e s \ A v e r a g e   o f   M i l e a g e   ( k m ) < / K e y > < / D i a g r a m O b j e c t K e y > < D i a g r a m O b j e c t K e y > < K e y > M e a s u r e s \ A v e r a g e   o f   M i l e a g e   ( k m ) \ T a g I n f o \ F o r m u l a < / K e y > < / D i a g r a m O b j e c t K e y > < D i a g r a m O b j e c t K e y > < K e y > M e a s u r e s \ A v e r a g e   o f   M i l e a g e   ( k m ) \ T a g I n f o \ V a l u e < / K e y > < / D i a g r a m O b j e c t K e y > < D i a g r a m O b j e c t K e y > < K e y > C o l u m n s \ S a m p l e < / K e y > < / D i a g r a m O b j e c t K e y > < D i a g r a m O b j e c t K e y > < K e y > C o l u m n s \ Y e a r < / K e y > < / D i a g r a m O b j e c t K e y > < D i a g r a m O b j e c t K e y > < K e y > C o l u m n s \ 2 0 1 6 < / K e y > < / D i a g r a m O b j e c t K e y > < D i a g r a m O b j e c t K e y > < K e y > C o l u m n s \ T r i m   L e v e l < / K e y > < / D i a g r a m O b j e c t K e y > < D i a g r a m O b j e c t K e y > < K e y > C o l u m n s \ S   T r i m < / K e y > < / D i a g r a m O b j e c t K e y > < D i a g r a m O b j e c t K e y > < K e y > C o l u m n s \ T r a n s m i s s i o n < / K e y > < / D i a g r a m O b j e c t K e y > < D i a g r a m O b j e c t K e y > < K e y > C o l u m n s \ M a n u a l < / K e y > < / D i a g r a m O b j e c t K e y > < D i a g r a m O b j e c t K e y > < K e y > C o l u m n s \ M i l e a g e   ( k m ) < / K e y > < / D i a g r a m O b j e c t K e y > < D i a g r a m O b j e c t K e y > < K e y > C o l u m n s \ I M V < / K e y > < / D i a g r a m O b j e c t K e y > < D i a g r a m O b j e c t K e y > < K e y > C o l u m n s \ M a r k e t < / K e y > < / D i a g r a m O b j e c t K e y > < D i a g r a m O b j e c t K e y > < K e y > C o l u m n s \ L o c a l < / K e y > < / D i a g r a m O b j e c t K e y > < D i a g r a m O b j e c t K e y > < K e y > C o l u m n s \ D i s t a n c e < / K e y > < / D i a g r a m O b j e c t K e y > < D i a g r a m O b j e c t K e y > < K e y > C o l u m n s \ S n i p p e t < / K e y > < / D i a g r a m O b j e c t K e y > < D i a g r a m O b j e c t K e y > < K e y > L i n k s \ & l t ; C o l u m n s \ S u m   o f   I M V & g t ; - & l t ; M e a s u r e s \ I M V & g t ; < / K e y > < / D i a g r a m O b j e c t K e y > < D i a g r a m O b j e c t K e y > < K e y > L i n k s \ & l t ; C o l u m n s \ S u m   o f   I M V & g t ; - & l t ; M e a s u r e s \ I M V & g t ; \ C O L U M N < / K e y > < / D i a g r a m O b j e c t K e y > < D i a g r a m O b j e c t K e y > < K e y > L i n k s \ & l t ; C o l u m n s \ S u m   o f   I M V & g t ; - & l t ; M e a s u r e s \ I M V & g t ; \ M E A S U R E < / K e y > < / D i a g r a m O b j e c t K e y > < D i a g r a m O b j e c t K e y > < K e y > L i n k s \ & l t ; C o l u m n s \ S u m   o f   M i l e a g e   ( k m ) & g t ; - & l t ; M e a s u r e s \ M i l e a g e   ( k m ) & g t ; < / K e y > < / D i a g r a m O b j e c t K e y > < D i a g r a m O b j e c t K e y > < K e y > L i n k s \ & l t ; C o l u m n s \ S u m   o f   M i l e a g e   ( k m ) & g t ; - & l t ; M e a s u r e s \ M i l e a g e   ( k m ) & g t ; \ C O L U M N < / K e y > < / D i a g r a m O b j e c t K e y > < D i a g r a m O b j e c t K e y > < K e y > L i n k s \ & l t ; C o l u m n s \ S u m   o f   M i l e a g e   ( k m ) & g t ; - & l t ; M e a s u r e s \ M i l e a g e   ( k m ) & g t ; \ M E A S U R E < / K e y > < / D i a g r a m O b j e c t K e y > < D i a g r a m O b j e c t K e y > < K e y > L i n k s \ & l t ; C o l u m n s \ A v e r a g e   o f   I M V & g t ; - & l t ; M e a s u r e s \ I M V & g t ; < / K e y > < / D i a g r a m O b j e c t K e y > < D i a g r a m O b j e c t K e y > < K e y > L i n k s \ & l t ; C o l u m n s \ A v e r a g e   o f   I M V & g t ; - & l t ; M e a s u r e s \ I M V & g t ; \ C O L U M N < / K e y > < / D i a g r a m O b j e c t K e y > < D i a g r a m O b j e c t K e y > < K e y > L i n k s \ & l t ; C o l u m n s \ A v e r a g e   o f   I M V & g t ; - & l t ; M e a s u r e s \ I M V & g t ; \ M E A S U R E < / K e y > < / D i a g r a m O b j e c t K e y > < D i a g r a m O b j e c t K e y > < K e y > L i n k s \ & l t ; C o l u m n s \ A v e r a g e   o f   M i l e a g e   ( k m ) & g t ; - & l t ; M e a s u r e s \ M i l e a g e   ( k m ) & g t ; < / K e y > < / D i a g r a m O b j e c t K e y > < D i a g r a m O b j e c t K e y > < K e y > L i n k s \ & l t ; C o l u m n s \ A v e r a g e   o f   M i l e a g e   ( k m ) & g t ; - & l t ; M e a s u r e s \ M i l e a g e   ( k m ) & g t ; \ C O L U M N < / K e y > < / D i a g r a m O b j e c t K e y > < D i a g r a m O b j e c t K e y > < K e y > L i n k s \ & l t ; C o l u m n s \ A v e r a g e   o f   M i l e a g e   ( k m ) & g t ; - & l t ; M e a s u r e s \ M i l e a g e   ( k m ) & g t ; \ M E A S U R E 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 I M V 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 M i l e a g e   ( k m ) 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 M i l e a g e   ( k m ) \ T a g I n f o \ F o r m u l a 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 M i l e a g e   ( k m ) \ T a g I n f o \ V a l u e 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 I M V 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 I M V \ T a g I n f o \ F o r m u l a 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 I M V \ T a g I n f o \ V a l u e 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 M i l e a g e   ( k m ) 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 M i l e a g e   ( k m ) \ T a g I n f o \ F o r m u l a 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 M i l e a g e   ( k m ) \ T a g I n f o \ V a l u e 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  L e v e l 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 T r i m 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 C o l u m n s \ T r a n s m i s s i o n 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 C o l u m n s \ M i l e a g e   ( k m ) 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 C o l u m n s \ I M V 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 C o l u m n s \ S n i p p e t 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 I M V & g t ; - & l t ; M e a s u r e s \ I M V & g t ; 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 I M V & g t ; - & l t ; M e a s u r e s \ I M V & g t ; \ C O L U M N 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 I M V & g t ; - & l t ; M e a s u r e s \ I M V & g t ; \ M E A S U R E 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 M i l e a g e   ( k m ) & g t ; - & l t ; M e a s u r e s \ M i l e a g e   ( k m ) & g t ; 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 M i l e a g e   ( k m ) & g t ; - & l t ; M e a s u r e s \ M i l e a g e   ( k m ) & g t ; \ C O L U M N 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 M i l e a g e   ( k m ) & g t ; - & l t ; M e a s u r e s \ M i l e a g e   ( k m ) & g t ; \ M E A S U R E 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 I M V & g t ; - & l t ; M e a s u r e s \ I M V & g t ; 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 I M V & g t ; - & l t ; M e a s u r e s \ I M V & g t ; \ C O L U M N 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 I M V & g t ; - & l t ; M e a s u r e s \ I M V & g t ; \ M E A S U R E 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 M i l e a g e   ( k m ) & g t ; - & l t ; M e a s u r e s \ M i l e a g e   ( k m ) & g t ; 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 M i l e a g e   ( k m ) & g t ; - & l t ; M e a s u r e s \ M i l e a g e   ( k m ) & g t ; \ C O L U M N 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 M i l e a g e   ( k m ) & g t ; - & l t ; M e a s u r e s \ M i l e a g e   ( k m ) & g t ; \ M E A S U R E 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 R e s u l t s 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3583CB5-BC79-493C-B637-3DC3D1727C8A}">
  <ds:schemaRefs/>
</ds:datastoreItem>
</file>

<file path=customXml/itemProps10.xml><?xml version="1.0" encoding="utf-8"?>
<ds:datastoreItem xmlns:ds="http://schemas.openxmlformats.org/officeDocument/2006/customXml" ds:itemID="{8DB92B4B-8C59-4424-934C-F3B29E5469AC}">
  <ds:schemaRefs/>
</ds:datastoreItem>
</file>

<file path=customXml/itemProps11.xml><?xml version="1.0" encoding="utf-8"?>
<ds:datastoreItem xmlns:ds="http://schemas.openxmlformats.org/officeDocument/2006/customXml" ds:itemID="{7A1A1821-EC04-427C-A9EA-B803B3F6A545}">
  <ds:schemaRefs/>
</ds:datastoreItem>
</file>

<file path=customXml/itemProps12.xml><?xml version="1.0" encoding="utf-8"?>
<ds:datastoreItem xmlns:ds="http://schemas.openxmlformats.org/officeDocument/2006/customXml" ds:itemID="{C2EF0050-18F5-4283-B824-081E15A5B0EE}">
  <ds:schemaRefs/>
</ds:datastoreItem>
</file>

<file path=customXml/itemProps13.xml><?xml version="1.0" encoding="utf-8"?>
<ds:datastoreItem xmlns:ds="http://schemas.openxmlformats.org/officeDocument/2006/customXml" ds:itemID="{DBB50148-861D-449F-BFA6-0097931A3F94}">
  <ds:schemaRefs/>
</ds:datastoreItem>
</file>

<file path=customXml/itemProps14.xml><?xml version="1.0" encoding="utf-8"?>
<ds:datastoreItem xmlns:ds="http://schemas.openxmlformats.org/officeDocument/2006/customXml" ds:itemID="{6B34FBA0-54A6-4998-9B8B-5CEE8E89D6BA}">
  <ds:schemaRefs/>
</ds:datastoreItem>
</file>

<file path=customXml/itemProps15.xml><?xml version="1.0" encoding="utf-8"?>
<ds:datastoreItem xmlns:ds="http://schemas.openxmlformats.org/officeDocument/2006/customXml" ds:itemID="{701430D8-DB13-41E6-80BF-BB9EFA900708}">
  <ds:schemaRefs/>
</ds:datastoreItem>
</file>

<file path=customXml/itemProps16.xml><?xml version="1.0" encoding="utf-8"?>
<ds:datastoreItem xmlns:ds="http://schemas.openxmlformats.org/officeDocument/2006/customXml" ds:itemID="{4F6A801B-E1AC-4640-AC14-61821EF95976}">
  <ds:schemaRefs/>
</ds:datastoreItem>
</file>

<file path=customXml/itemProps2.xml><?xml version="1.0" encoding="utf-8"?>
<ds:datastoreItem xmlns:ds="http://schemas.openxmlformats.org/officeDocument/2006/customXml" ds:itemID="{D4639EFC-22D1-404D-8CE3-40E4A8E9A701}">
  <ds:schemaRefs/>
</ds:datastoreItem>
</file>

<file path=customXml/itemProps3.xml><?xml version="1.0" encoding="utf-8"?>
<ds:datastoreItem xmlns:ds="http://schemas.openxmlformats.org/officeDocument/2006/customXml" ds:itemID="{0A97B6E1-FB86-44A0-B62C-7F7DEA4C85F3}">
  <ds:schemaRefs/>
</ds:datastoreItem>
</file>

<file path=customXml/itemProps4.xml><?xml version="1.0" encoding="utf-8"?>
<ds:datastoreItem xmlns:ds="http://schemas.openxmlformats.org/officeDocument/2006/customXml" ds:itemID="{4A076F54-5737-479F-B865-57DE6A942190}">
  <ds:schemaRefs/>
</ds:datastoreItem>
</file>

<file path=customXml/itemProps5.xml><?xml version="1.0" encoding="utf-8"?>
<ds:datastoreItem xmlns:ds="http://schemas.openxmlformats.org/officeDocument/2006/customXml" ds:itemID="{6F878E6B-3EAE-4882-B270-B30B06D23D93}">
  <ds:schemaRefs/>
</ds:datastoreItem>
</file>

<file path=customXml/itemProps6.xml><?xml version="1.0" encoding="utf-8"?>
<ds:datastoreItem xmlns:ds="http://schemas.openxmlformats.org/officeDocument/2006/customXml" ds:itemID="{756356BA-82E9-4608-AC81-528CFFF1A2D3}">
  <ds:schemaRefs/>
</ds:datastoreItem>
</file>

<file path=customXml/itemProps7.xml><?xml version="1.0" encoding="utf-8"?>
<ds:datastoreItem xmlns:ds="http://schemas.openxmlformats.org/officeDocument/2006/customXml" ds:itemID="{FFCA944A-3F84-4DA7-B110-33FC89EB82BC}">
  <ds:schemaRefs/>
</ds:datastoreItem>
</file>

<file path=customXml/itemProps8.xml><?xml version="1.0" encoding="utf-8"?>
<ds:datastoreItem xmlns:ds="http://schemas.openxmlformats.org/officeDocument/2006/customXml" ds:itemID="{488DB169-DCCC-4B3E-9432-C310C73C3EA0}">
  <ds:schemaRefs/>
</ds:datastoreItem>
</file>

<file path=customXml/itemProps9.xml><?xml version="1.0" encoding="utf-8"?>
<ds:datastoreItem xmlns:ds="http://schemas.openxmlformats.org/officeDocument/2006/customXml" ds:itemID="{71EC8AF5-F7B0-4964-B0F0-DD31C1B555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 (2)</vt:lpstr>
      <vt:lpstr>Summary (in Thousands)</vt:lpstr>
      <vt:lpstr>Comparison</vt:lpstr>
      <vt:lpstr>Analysis-Match_everything</vt:lpstr>
      <vt:lpstr>Analysis-Match_anything</vt:lpstr>
      <vt:lpstr>Analysis-Match_nothing</vt:lpstr>
      <vt:lpstr>Analysis-Match_exceptMarket</vt:lpstr>
      <vt:lpstr>Analysis-Match_includeMarket</vt:lpstr>
      <vt:lpstr>Analysis-Match_onlyMarket</vt:lpstr>
      <vt:lpstr>Analysis-Match_notMarket</vt:lpstr>
      <vt:lpstr>Analysis-Match_exceptYear</vt:lpstr>
      <vt:lpstr>Analysis-Match_includeYear</vt:lpstr>
      <vt:lpstr>Analysis-Match_onlyYear</vt:lpstr>
      <vt:lpstr>Analysis-Match_notYear</vt:lpstr>
      <vt:lpstr>Analysis-Match_exceptTrim</vt:lpstr>
      <vt:lpstr>Analysis-Match_includeTrim</vt:lpstr>
      <vt:lpstr>Analysis-Match_onlyTrim</vt:lpstr>
      <vt:lpstr>Analysis-Match_notTrim</vt:lpstr>
      <vt:lpstr>Analysis-Match_exceptTrans</vt:lpstr>
      <vt:lpstr>Analysis-Match_includeTrans</vt:lpstr>
      <vt:lpstr>Analysis-Match_onlyTrans</vt:lpstr>
      <vt:lpstr>Analysis-Match_notTrans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 Horich</dc:creator>
  <cp:lastModifiedBy>Pawlo Horich</cp:lastModifiedBy>
  <dcterms:created xsi:type="dcterms:W3CDTF">2020-02-08T18:43:01Z</dcterms:created>
  <dcterms:modified xsi:type="dcterms:W3CDTF">2020-02-11T01:04:20Z</dcterms:modified>
</cp:coreProperties>
</file>