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"/>
    </mc:Choice>
  </mc:AlternateContent>
  <bookViews>
    <workbookView xWindow="0" yWindow="0" windowWidth="20490" windowHeight="7530" activeTab="8"/>
  </bookViews>
  <sheets>
    <sheet name="Reason for Recalls Chart" sheetId="1" r:id="rId1"/>
    <sheet name="Proportion of Alergens Chart" sheetId="2" r:id="rId2"/>
    <sheet name="Listeria, Salmonella, E.Coli" sheetId="3" r:id="rId3"/>
    <sheet name="Physical Contaminants Chart" sheetId="4" r:id="rId4"/>
    <sheet name="Normalized Values of Listeria" sheetId="5" r:id="rId5"/>
    <sheet name="Normalized Values for Salmonell" sheetId="6" r:id="rId6"/>
    <sheet name="Normalized values for alergens" sheetId="7" r:id="rId7"/>
    <sheet name="Normalized Values for Fragments" sheetId="8" r:id="rId8"/>
    <sheet name="Meat Recall Chart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9" l="1"/>
  <c r="B17" i="9"/>
  <c r="B14" i="9"/>
  <c r="B16" i="9"/>
  <c r="B15" i="9"/>
  <c r="B18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" i="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21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C35" i="2" l="1"/>
  <c r="D19" i="2"/>
  <c r="C21" i="2"/>
  <c r="C20" i="2"/>
  <c r="C19" i="2"/>
  <c r="C18" i="2"/>
  <c r="C17" i="2"/>
</calcChain>
</file>

<file path=xl/sharedStrings.xml><?xml version="1.0" encoding="utf-8"?>
<sst xmlns="http://schemas.openxmlformats.org/spreadsheetml/2006/main" count="357" uniqueCount="75">
  <si>
    <t>Reason</t>
  </si>
  <si>
    <t>Food Poisoning</t>
  </si>
  <si>
    <t>GMP Violation</t>
  </si>
  <si>
    <t>Machine Fragments/Glass</t>
  </si>
  <si>
    <t>Mould/Spoiled</t>
  </si>
  <si>
    <t>Other Contamination</t>
  </si>
  <si>
    <t>Pesticide</t>
  </si>
  <si>
    <t>Residue</t>
  </si>
  <si>
    <t>Undeclared Ingredients</t>
  </si>
  <si>
    <t>Unknown</t>
  </si>
  <si>
    <t>Specific Reason</t>
  </si>
  <si>
    <t>Almond</t>
  </si>
  <si>
    <t>Cashew</t>
  </si>
  <si>
    <t>Dairy</t>
  </si>
  <si>
    <t>Dye</t>
  </si>
  <si>
    <t>Egg</t>
  </si>
  <si>
    <t>Fish</t>
  </si>
  <si>
    <t>Milk</t>
  </si>
  <si>
    <t>Nut</t>
  </si>
  <si>
    <t>Pecan</t>
  </si>
  <si>
    <t>Pistachio</t>
  </si>
  <si>
    <t>Soy</t>
  </si>
  <si>
    <t>Wheat</t>
  </si>
  <si>
    <t>Milk Specifically</t>
  </si>
  <si>
    <t>E. Coli</t>
  </si>
  <si>
    <t>Listeria</t>
  </si>
  <si>
    <t>Salmonella</t>
  </si>
  <si>
    <t>Cloth</t>
  </si>
  <si>
    <t>Glass</t>
  </si>
  <si>
    <t>Metal</t>
  </si>
  <si>
    <t>Plastic</t>
  </si>
  <si>
    <t>General Food</t>
  </si>
  <si>
    <t>Number of Records</t>
  </si>
  <si>
    <t>confectionary</t>
  </si>
  <si>
    <t>dairy</t>
  </si>
  <si>
    <t>drink</t>
  </si>
  <si>
    <t>egg</t>
  </si>
  <si>
    <t>fish</t>
  </si>
  <si>
    <t>frozen dessert</t>
  </si>
  <si>
    <t>fruit</t>
  </si>
  <si>
    <t>gum</t>
  </si>
  <si>
    <t>meat</t>
  </si>
  <si>
    <t>nut</t>
  </si>
  <si>
    <t>pizza</t>
  </si>
  <si>
    <t>powdered drink</t>
  </si>
  <si>
    <t>sandwich</t>
  </si>
  <si>
    <t>sauce</t>
  </si>
  <si>
    <t>sea food</t>
  </si>
  <si>
    <t>seasoning</t>
  </si>
  <si>
    <t>starch</t>
  </si>
  <si>
    <t>vegetable</t>
  </si>
  <si>
    <t>chips</t>
  </si>
  <si>
    <t>supplement</t>
  </si>
  <si>
    <t>Number of Records (listeria)</t>
  </si>
  <si>
    <t>Normalized Values (Percentage of records which are listeria)</t>
  </si>
  <si>
    <t>Food Poisoning_salmonella</t>
  </si>
  <si>
    <t>Numberof Records (Salmonella)</t>
  </si>
  <si>
    <t>Normalized values</t>
  </si>
  <si>
    <t>raw mixture</t>
  </si>
  <si>
    <t>Normalized Values for Machine Fragments</t>
  </si>
  <si>
    <t>Problem Type</t>
  </si>
  <si>
    <t xml:space="preserve">Rank </t>
  </si>
  <si>
    <t>Avg. Pounds Recalled</t>
  </si>
  <si>
    <t>% of Total Number of Records</t>
  </si>
  <si>
    <t>Pounds Recalled</t>
  </si>
  <si>
    <t>Misbranding</t>
  </si>
  <si>
    <t>Undeclared Allergen</t>
  </si>
  <si>
    <t>Extraneous Material</t>
  </si>
  <si>
    <t>Undeclared Substance</t>
  </si>
  <si>
    <t>E. coli</t>
  </si>
  <si>
    <t>Listeria monocytogenes</t>
  </si>
  <si>
    <t>Processing Defect</t>
  </si>
  <si>
    <t>Other</t>
  </si>
  <si>
    <t>Other/Unknown</t>
  </si>
  <si>
    <t>Machine Fragments/ Foreign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</si>
</sst>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Reason for Recalls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B-4190-B758-76081C6F73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B-4190-B758-76081C6F73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B-4190-B758-76081C6F73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B-4190-B758-76081C6F73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1B-4190-B758-76081C6F73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1B-4190-B758-76081C6F73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8-461A-BADE-DD7405265F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D8-461A-BADE-DD7405265F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8-461A-BADE-DD7405265F3F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D8-461A-BADE-DD7405265F3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D8-461A-BADE-DD7405265F3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D8-461A-BADE-DD7405265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'Reason for Recalls Chart'!$A$1:$A$9</c:f>
              <c:strCache>
                <c:ptCount val="9"/>
                <c:pt idx="0">
                  <c:v>Undeclared Ingredients</c:v>
                </c:pt>
                <c:pt idx="1">
                  <c:v>Food Poisoning</c:v>
                </c:pt>
                <c:pt idx="2">
                  <c:v>Unknown</c:v>
                </c:pt>
                <c:pt idx="3">
                  <c:v>Machine Fragments/Glass</c:v>
                </c:pt>
                <c:pt idx="4">
                  <c:v>Other Contamination</c:v>
                </c:pt>
                <c:pt idx="5">
                  <c:v>Mould/Spoiled</c:v>
                </c:pt>
                <c:pt idx="6">
                  <c:v>Pesticide</c:v>
                </c:pt>
                <c:pt idx="7">
                  <c:v>Residue</c:v>
                </c:pt>
                <c:pt idx="8">
                  <c:v>GMP Violation</c:v>
                </c:pt>
              </c:strCache>
            </c:strRef>
          </c:cat>
          <c:val>
            <c:numRef>
              <c:f>'Reason for Recalls Chart'!$B$1:$B$9</c:f>
              <c:numCache>
                <c:formatCode>General</c:formatCode>
                <c:ptCount val="9"/>
                <c:pt idx="0" formatCode="#,##0">
                  <c:v>1542</c:v>
                </c:pt>
                <c:pt idx="1">
                  <c:v>982</c:v>
                </c:pt>
                <c:pt idx="2">
                  <c:v>481</c:v>
                </c:pt>
                <c:pt idx="3">
                  <c:v>250</c:v>
                </c:pt>
                <c:pt idx="4">
                  <c:v>141</c:v>
                </c:pt>
                <c:pt idx="5">
                  <c:v>69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61A-BADE-DD7405265F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</a:t>
            </a:r>
            <a:r>
              <a:rPr lang="en-GB" baseline="0"/>
              <a:t> Undeclared Alergens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9-4926-980E-969B5C4D7C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B9-4926-980E-969B5C4D7C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B9-4926-980E-969B5C4D7C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B9-4926-980E-969B5C4D7C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B9-4926-980E-969B5C4D7C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'Proportion of Alergens Chart'!$B$17:$B$21</c:f>
              <c:strCache>
                <c:ptCount val="5"/>
                <c:pt idx="0">
                  <c:v>Nut</c:v>
                </c:pt>
                <c:pt idx="1">
                  <c:v>Soy</c:v>
                </c:pt>
                <c:pt idx="2">
                  <c:v>Dairy</c:v>
                </c:pt>
                <c:pt idx="3">
                  <c:v>Wheat</c:v>
                </c:pt>
                <c:pt idx="4">
                  <c:v>Unknown</c:v>
                </c:pt>
              </c:strCache>
            </c:strRef>
          </c:cat>
          <c:val>
            <c:numRef>
              <c:f>'Proportion of Alergens Chart'!$C$17:$C$21</c:f>
              <c:numCache>
                <c:formatCode>General</c:formatCode>
                <c:ptCount val="5"/>
                <c:pt idx="0">
                  <c:v>330</c:v>
                </c:pt>
                <c:pt idx="1">
                  <c:v>120</c:v>
                </c:pt>
                <c:pt idx="2">
                  <c:v>461</c:v>
                </c:pt>
                <c:pt idx="3">
                  <c:v>148</c:v>
                </c:pt>
                <c:pt idx="4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0-42D2-8B0C-AB58529294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Types of Food Poisning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7C-48D0-B3E4-4BAB935700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7C-48D0-B3E4-4BAB935700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7C-48D0-B3E4-4BAB935700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7C-48D0-B3E4-4BAB935700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'Listeria, Salmonella, E.Coli'!$B$2:$B$5</c:f>
              <c:strCache>
                <c:ptCount val="4"/>
                <c:pt idx="0">
                  <c:v>E. Coli</c:v>
                </c:pt>
                <c:pt idx="1">
                  <c:v>Listeria</c:v>
                </c:pt>
                <c:pt idx="2">
                  <c:v>Salmonella</c:v>
                </c:pt>
                <c:pt idx="3">
                  <c:v>Unknown</c:v>
                </c:pt>
              </c:strCache>
            </c:strRef>
          </c:cat>
          <c:val>
            <c:numRef>
              <c:f>'Listeria, Salmonella, E.Coli'!$C$2:$C$5</c:f>
              <c:numCache>
                <c:formatCode>General</c:formatCode>
                <c:ptCount val="4"/>
                <c:pt idx="0">
                  <c:v>72</c:v>
                </c:pt>
                <c:pt idx="1">
                  <c:v>451</c:v>
                </c:pt>
                <c:pt idx="2">
                  <c:v>456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8-45C7-A3E4-D2D3239AB3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Physical Contaminants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C7-467C-A9A3-562EAA5986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49-4E29-A64D-AB230CE0AC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49-4E29-A64D-AB230CE0AC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49-4E29-A64D-AB230CE0AC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49-4E29-A64D-AB230CE0ACB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C7-467C-A9A3-562EAA598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'Physical Contaminants Chart'!$B$2:$B$6</c:f>
              <c:strCache>
                <c:ptCount val="5"/>
                <c:pt idx="0">
                  <c:v>Cloth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Unknown</c:v>
                </c:pt>
              </c:strCache>
            </c:strRef>
          </c:cat>
          <c:val>
            <c:numRef>
              <c:f>'Physical Contaminants Chart'!$C$2:$C$6</c:f>
              <c:numCache>
                <c:formatCode>General</c:formatCode>
                <c:ptCount val="5"/>
                <c:pt idx="0">
                  <c:v>1</c:v>
                </c:pt>
                <c:pt idx="1">
                  <c:v>40</c:v>
                </c:pt>
                <c:pt idx="2">
                  <c:v>95</c:v>
                </c:pt>
                <c:pt idx="3">
                  <c:v>49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7-467C-A9A3-562EAA5986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Reasons</a:t>
            </a:r>
            <a:r>
              <a:rPr lang="en-GB" baseline="0"/>
              <a:t> For Recall (Meat)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'Meat Recall Chart'!$A$13:$A$18</c:f>
              <c:strCache>
                <c:ptCount val="6"/>
                <c:pt idx="0">
                  <c:v>Other/Unknown</c:v>
                </c:pt>
                <c:pt idx="1">
                  <c:v>Food Poisoning</c:v>
                </c:pt>
                <c:pt idx="2">
                  <c:v>Undeclared Ingredients</c:v>
                </c:pt>
                <c:pt idx="3">
                  <c:v>Machine Fragments/ Foreign Material</c:v>
                </c:pt>
                <c:pt idx="4">
                  <c:v>Processing Defect</c:v>
                </c:pt>
                <c:pt idx="5">
                  <c:v>Misbranding</c:v>
                </c:pt>
              </c:strCache>
            </c:strRef>
          </c:cat>
          <c:val>
            <c:numRef>
              <c:f>'Meat Recall Chart'!$B$13:$B$18</c:f>
              <c:numCache>
                <c:formatCode>#,##0</c:formatCode>
                <c:ptCount val="6"/>
                <c:pt idx="0">
                  <c:v>20173966</c:v>
                </c:pt>
                <c:pt idx="1">
                  <c:v>129563036</c:v>
                </c:pt>
                <c:pt idx="2">
                  <c:v>88485862</c:v>
                </c:pt>
                <c:pt idx="3">
                  <c:v>7711552</c:v>
                </c:pt>
                <c:pt idx="4">
                  <c:v>17644316</c:v>
                </c:pt>
                <c:pt idx="5">
                  <c:v>20173966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3-46F4-A2A2-9CF064E760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'Meat Recall Chart'!$F$1</c:f>
              <c:strCache>
                <c:ptCount val="1"/>
                <c:pt idx="0">
                  <c:v>Pounds Recalled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FC-48FE-B971-28C977F36E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FC-48FE-B971-28C977F36E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FC-48FE-B971-28C977F36E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FC-48FE-B971-28C977F36E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FC-48FE-B971-28C977F36E0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FC-48FE-B971-28C977F36E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'Meat Recall Chart'!$A$2:$A$11</c:f>
              <c:strCache>
                <c:ptCount val="10"/>
                <c:pt idx="0">
                  <c:v>Residue</c:v>
                </c:pt>
                <c:pt idx="1">
                  <c:v>Misbranding</c:v>
                </c:pt>
                <c:pt idx="2">
                  <c:v>Undeclared Allergen</c:v>
                </c:pt>
                <c:pt idx="3">
                  <c:v>Extraneous Material</c:v>
                </c:pt>
                <c:pt idx="4">
                  <c:v>Undeclared Substance</c:v>
                </c:pt>
                <c:pt idx="5">
                  <c:v>E. coli</c:v>
                </c:pt>
                <c:pt idx="6">
                  <c:v>Listeria monocytogenes</c:v>
                </c:pt>
                <c:pt idx="7">
                  <c:v>Processing Defect</c:v>
                </c:pt>
                <c:pt idx="8">
                  <c:v>Other</c:v>
                </c:pt>
                <c:pt idx="9">
                  <c:v>Salmonella</c:v>
                </c:pt>
              </c:strCache>
            </c:strRef>
          </c:cat>
          <c:val>
            <c:numRef>
              <c:f>'Meat Recall Chart'!$F$2:$F$11</c:f>
              <c:numCache>
                <c:formatCode>#,##0</c:formatCode>
                <c:ptCount val="10"/>
                <c:pt idx="0">
                  <c:v>178951</c:v>
                </c:pt>
                <c:pt idx="1">
                  <c:v>159362</c:v>
                </c:pt>
                <c:pt idx="2">
                  <c:v>29945087</c:v>
                </c:pt>
                <c:pt idx="3">
                  <c:v>20173966</c:v>
                </c:pt>
                <c:pt idx="4">
                  <c:v>7711552</c:v>
                </c:pt>
                <c:pt idx="5">
                  <c:v>24816331</c:v>
                </c:pt>
                <c:pt idx="6">
                  <c:v>50829223</c:v>
                </c:pt>
                <c:pt idx="7">
                  <c:v>17644316</c:v>
                </c:pt>
                <c:pt idx="8">
                  <c:v>167103200</c:v>
                </c:pt>
                <c:pt idx="9">
                  <c:v>53917482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C-48FE-B971-28C977F36E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3512647027310865"/>
          <c:y val="0.16947559483916863"/>
          <c:w val="0.30352978290675064"/>
          <c:h val="0.77359233397712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328613</xdr:colOff>
      <xdr:row>2</xdr:row>
      <xdr:rowOff>57150</xdr:rowOff>
    </xdr:from>
    <xdr:to>
      <xdr:col>7</xdr:col>
      <xdr:colOff>400051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AC493-0F1E-4CD0-8361-CE2509290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842962</xdr:colOff>
      <xdr:row>24</xdr:row>
      <xdr:rowOff>133351</xdr:rowOff>
    </xdr:from>
    <xdr:to>
      <xdr:col>1</xdr:col>
      <xdr:colOff>1924050</xdr:colOff>
      <xdr:row>36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3B1B4-C934-4425-8577-3CF70131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128588</xdr:colOff>
      <xdr:row>6</xdr:row>
      <xdr:rowOff>57150</xdr:rowOff>
    </xdr:from>
    <xdr:to>
      <xdr:col>3</xdr:col>
      <xdr:colOff>19050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FA11C-11B2-4891-8DD4-D877D6429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1614487</xdr:colOff>
      <xdr:row>8</xdr:row>
      <xdr:rowOff>1</xdr:rowOff>
    </xdr:from>
    <xdr:to>
      <xdr:col>4</xdr:col>
      <xdr:colOff>419100</xdr:colOff>
      <xdr:row>18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43673-8B91-45A7-BAB8-36576B182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12</xdr:row>
      <xdr:rowOff>85725</xdr:rowOff>
    </xdr:from>
    <xdr:to>
      <xdr:col>6</xdr:col>
      <xdr:colOff>247650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1A094-C63A-4A34-925C-ACEA35236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347664</xdr:colOff>
      <xdr:row>3</xdr:row>
      <xdr:rowOff>180975</xdr:rowOff>
    </xdr:from>
    <xdr:to>
      <xdr:col>11</xdr:col>
      <xdr:colOff>314325</xdr:colOff>
      <xdr:row>15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F0215-5CDA-40EE-9467-90E28B5DF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24" sqref="G24"/>
    </sheetView>
  </sheetViews>
  <sheetFormatPr defaultRowHeight="15" x14ac:dyDescent="0.25"/>
  <cols>
    <col min="1" max="1" width="24.140625" bestFit="1" customWidth="1"/>
  </cols>
  <sheetData>
    <row r="1" spans="1:2" x14ac:dyDescent="0.25">
      <c r="A1" t="s">
        <v>8</v>
      </c>
      <c r="B1" s="1">
        <v>1542</v>
      </c>
    </row>
    <row r="2" spans="1:2" x14ac:dyDescent="0.25">
      <c r="A2" t="s">
        <v>1</v>
      </c>
      <c r="B2">
        <v>982</v>
      </c>
    </row>
    <row r="3" spans="1:2" x14ac:dyDescent="0.25">
      <c r="A3" t="s">
        <v>9</v>
      </c>
      <c r="B3">
        <v>481</v>
      </c>
    </row>
    <row r="4" spans="1:2" x14ac:dyDescent="0.25">
      <c r="A4" t="s">
        <v>3</v>
      </c>
      <c r="B4">
        <v>250</v>
      </c>
    </row>
    <row r="5" spans="1:2" x14ac:dyDescent="0.25">
      <c r="A5" t="s">
        <v>5</v>
      </c>
      <c r="B5">
        <v>141</v>
      </c>
    </row>
    <row r="6" spans="1:2" x14ac:dyDescent="0.25">
      <c r="A6" t="s">
        <v>4</v>
      </c>
      <c r="B6">
        <v>69</v>
      </c>
    </row>
    <row r="7" spans="1:2" x14ac:dyDescent="0.25">
      <c r="A7" t="s">
        <v>6</v>
      </c>
      <c r="B7">
        <v>23</v>
      </c>
    </row>
    <row r="8" spans="1:2" x14ac:dyDescent="0.25">
      <c r="A8" t="s">
        <v>7</v>
      </c>
      <c r="B8">
        <v>16</v>
      </c>
    </row>
    <row r="9" spans="1:2" x14ac:dyDescent="0.25">
      <c r="A9" t="s">
        <v>2</v>
      </c>
      <c r="B9">
        <v>6</v>
      </c>
    </row>
  </sheetData>
  <sortState ref="A1:B9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2" workbookViewId="0">
      <selection activeCell="B40" sqref="B40"/>
    </sheetView>
  </sheetViews>
  <sheetFormatPr defaultRowHeight="15" x14ac:dyDescent="0.25"/>
  <cols>
    <col min="1" max="1" width="22.140625" bestFit="1" customWidth="1"/>
    <col min="2" max="2" width="31.8554687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8</v>
      </c>
      <c r="B2" t="s">
        <v>11</v>
      </c>
      <c r="C2">
        <v>26</v>
      </c>
    </row>
    <row r="3" spans="1:3" x14ac:dyDescent="0.25">
      <c r="A3" t="s">
        <v>8</v>
      </c>
      <c r="B3" t="s">
        <v>12</v>
      </c>
      <c r="C3">
        <v>10</v>
      </c>
    </row>
    <row r="4" spans="1:3" x14ac:dyDescent="0.25">
      <c r="A4" t="s">
        <v>8</v>
      </c>
      <c r="B4" t="s">
        <v>13</v>
      </c>
      <c r="C4">
        <v>24</v>
      </c>
    </row>
    <row r="5" spans="1:3" x14ac:dyDescent="0.25">
      <c r="A5" t="s">
        <v>8</v>
      </c>
      <c r="B5" t="s">
        <v>14</v>
      </c>
      <c r="C5">
        <v>10</v>
      </c>
    </row>
    <row r="6" spans="1:3" x14ac:dyDescent="0.25">
      <c r="A6" t="s">
        <v>8</v>
      </c>
      <c r="B6" t="s">
        <v>15</v>
      </c>
      <c r="C6">
        <v>104</v>
      </c>
    </row>
    <row r="7" spans="1:3" x14ac:dyDescent="0.25">
      <c r="A7" t="s">
        <v>8</v>
      </c>
      <c r="B7" t="s">
        <v>16</v>
      </c>
      <c r="C7">
        <v>39</v>
      </c>
    </row>
    <row r="8" spans="1:3" x14ac:dyDescent="0.25">
      <c r="A8" t="s">
        <v>8</v>
      </c>
      <c r="B8" t="s">
        <v>17</v>
      </c>
      <c r="C8">
        <v>437</v>
      </c>
    </row>
    <row r="9" spans="1:3" x14ac:dyDescent="0.25">
      <c r="A9" t="s">
        <v>8</v>
      </c>
      <c r="B9" t="s">
        <v>18</v>
      </c>
      <c r="C9">
        <v>275</v>
      </c>
    </row>
    <row r="10" spans="1:3" x14ac:dyDescent="0.25">
      <c r="A10" t="s">
        <v>8</v>
      </c>
      <c r="B10" t="s">
        <v>19</v>
      </c>
      <c r="C10">
        <v>18</v>
      </c>
    </row>
    <row r="11" spans="1:3" x14ac:dyDescent="0.25">
      <c r="A11" t="s">
        <v>8</v>
      </c>
      <c r="B11" t="s">
        <v>20</v>
      </c>
      <c r="C11">
        <v>1</v>
      </c>
    </row>
    <row r="12" spans="1:3" x14ac:dyDescent="0.25">
      <c r="A12" t="s">
        <v>8</v>
      </c>
      <c r="B12" t="s">
        <v>21</v>
      </c>
      <c r="C12">
        <v>120</v>
      </c>
    </row>
    <row r="13" spans="1:3" x14ac:dyDescent="0.25">
      <c r="A13" t="s">
        <v>8</v>
      </c>
      <c r="B13" t="s">
        <v>9</v>
      </c>
      <c r="C13">
        <v>330</v>
      </c>
    </row>
    <row r="14" spans="1:3" x14ac:dyDescent="0.25">
      <c r="A14" t="s">
        <v>8</v>
      </c>
      <c r="B14" t="s">
        <v>22</v>
      </c>
      <c r="C14">
        <v>148</v>
      </c>
    </row>
    <row r="17" spans="2:4" x14ac:dyDescent="0.25">
      <c r="B17" t="s">
        <v>18</v>
      </c>
      <c r="C17">
        <f>SUM(C2:C3,C9,C10,C11)</f>
        <v>330</v>
      </c>
    </row>
    <row r="18" spans="2:4" x14ac:dyDescent="0.25">
      <c r="B18" t="s">
        <v>21</v>
      </c>
      <c r="C18">
        <f>C12</f>
        <v>120</v>
      </c>
      <c r="D18" t="s">
        <v>23</v>
      </c>
    </row>
    <row r="19" spans="2:4" x14ac:dyDescent="0.25">
      <c r="B19" t="s">
        <v>13</v>
      </c>
      <c r="C19">
        <f>SUM(C8,C4)</f>
        <v>461</v>
      </c>
      <c r="D19">
        <f>(C8/C19)*100</f>
        <v>94.79392624728851</v>
      </c>
    </row>
    <row r="20" spans="2:4" x14ac:dyDescent="0.25">
      <c r="B20" t="s">
        <v>22</v>
      </c>
      <c r="C20">
        <f>C14</f>
        <v>148</v>
      </c>
    </row>
    <row r="21" spans="2:4" x14ac:dyDescent="0.25">
      <c r="B21" t="s">
        <v>9</v>
      </c>
      <c r="C21">
        <f>C13</f>
        <v>330</v>
      </c>
    </row>
    <row r="35" spans="3:3" x14ac:dyDescent="0.25">
      <c r="C35">
        <f>44*0.33</f>
        <v>14.520000000000001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6" sqref="F15:F16"/>
    </sheetView>
  </sheetViews>
  <sheetFormatPr defaultRowHeight="15" x14ac:dyDescent="0.25"/>
  <cols>
    <col min="1" max="1" width="14.7109375" bestFit="1" customWidth="1"/>
    <col min="2" max="2" width="25.8554687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</v>
      </c>
      <c r="B2" t="s">
        <v>24</v>
      </c>
      <c r="C2">
        <v>72</v>
      </c>
    </row>
    <row r="3" spans="1:3" x14ac:dyDescent="0.25">
      <c r="A3" t="s">
        <v>1</v>
      </c>
      <c r="B3" t="s">
        <v>25</v>
      </c>
      <c r="C3">
        <v>451</v>
      </c>
    </row>
    <row r="4" spans="1:3" x14ac:dyDescent="0.25">
      <c r="A4" t="s">
        <v>1</v>
      </c>
      <c r="B4" t="s">
        <v>26</v>
      </c>
      <c r="C4">
        <v>456</v>
      </c>
    </row>
    <row r="5" spans="1:3" x14ac:dyDescent="0.25">
      <c r="A5" t="s">
        <v>1</v>
      </c>
      <c r="B5" t="s">
        <v>9</v>
      </c>
      <c r="C5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10" sqref="K10"/>
    </sheetView>
  </sheetViews>
  <sheetFormatPr defaultRowHeight="15" x14ac:dyDescent="0.25"/>
  <cols>
    <col min="2" max="2" width="34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3</v>
      </c>
      <c r="B2" t="s">
        <v>27</v>
      </c>
      <c r="C2">
        <v>1</v>
      </c>
    </row>
    <row r="3" spans="1:3" x14ac:dyDescent="0.25">
      <c r="A3" t="s">
        <v>3</v>
      </c>
      <c r="B3" t="s">
        <v>28</v>
      </c>
      <c r="C3">
        <v>40</v>
      </c>
    </row>
    <row r="4" spans="1:3" x14ac:dyDescent="0.25">
      <c r="A4" t="s">
        <v>3</v>
      </c>
      <c r="B4" t="s">
        <v>29</v>
      </c>
      <c r="C4">
        <v>95</v>
      </c>
    </row>
    <row r="5" spans="1:3" x14ac:dyDescent="0.25">
      <c r="A5" t="s">
        <v>3</v>
      </c>
      <c r="B5" t="s">
        <v>30</v>
      </c>
      <c r="C5">
        <v>49</v>
      </c>
    </row>
    <row r="6" spans="1:3" x14ac:dyDescent="0.25">
      <c r="A6" t="s">
        <v>3</v>
      </c>
      <c r="B6" t="s">
        <v>9</v>
      </c>
      <c r="C6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B20"/>
    </sheetView>
  </sheetViews>
  <sheetFormatPr defaultRowHeight="15" x14ac:dyDescent="0.25"/>
  <cols>
    <col min="1" max="1" width="15.28515625" bestFit="1" customWidth="1"/>
    <col min="2" max="2" width="18.28515625" bestFit="1" customWidth="1"/>
    <col min="3" max="3" width="15.28515625" bestFit="1" customWidth="1"/>
    <col min="4" max="4" width="18.28515625" bestFit="1" customWidth="1"/>
  </cols>
  <sheetData>
    <row r="1" spans="1:5" x14ac:dyDescent="0.25">
      <c r="A1" t="s">
        <v>31</v>
      </c>
      <c r="B1" t="s">
        <v>32</v>
      </c>
      <c r="C1" t="s">
        <v>31</v>
      </c>
      <c r="D1" t="s">
        <v>53</v>
      </c>
      <c r="E1" t="s">
        <v>54</v>
      </c>
    </row>
    <row r="2" spans="1:5" x14ac:dyDescent="0.25">
      <c r="A2" t="s">
        <v>33</v>
      </c>
      <c r="B2">
        <v>490</v>
      </c>
      <c r="C2" t="s">
        <v>33</v>
      </c>
      <c r="D2">
        <v>32</v>
      </c>
      <c r="E2">
        <f>D2*100/B2</f>
        <v>6.5306122448979593</v>
      </c>
    </row>
    <row r="3" spans="1:5" x14ac:dyDescent="0.25">
      <c r="A3" t="s">
        <v>34</v>
      </c>
      <c r="B3">
        <v>142</v>
      </c>
      <c r="C3" t="s">
        <v>34</v>
      </c>
      <c r="D3">
        <v>40</v>
      </c>
      <c r="E3">
        <f t="shared" ref="E3:E20" si="0">D3*100/B3</f>
        <v>28.169014084507044</v>
      </c>
    </row>
    <row r="4" spans="1:5" x14ac:dyDescent="0.25">
      <c r="A4" t="s">
        <v>35</v>
      </c>
      <c r="B4">
        <v>70</v>
      </c>
      <c r="C4" t="s">
        <v>35</v>
      </c>
      <c r="D4">
        <v>3</v>
      </c>
      <c r="E4">
        <f t="shared" si="0"/>
        <v>4.2857142857142856</v>
      </c>
    </row>
    <row r="5" spans="1:5" x14ac:dyDescent="0.25">
      <c r="A5" t="s">
        <v>36</v>
      </c>
      <c r="B5">
        <v>127</v>
      </c>
      <c r="C5" t="s">
        <v>36</v>
      </c>
      <c r="D5">
        <v>15</v>
      </c>
      <c r="E5">
        <f t="shared" si="0"/>
        <v>11.811023622047244</v>
      </c>
    </row>
    <row r="6" spans="1:5" x14ac:dyDescent="0.25">
      <c r="A6" t="s">
        <v>37</v>
      </c>
      <c r="B6">
        <v>331</v>
      </c>
      <c r="C6" t="s">
        <v>37</v>
      </c>
      <c r="D6">
        <v>59</v>
      </c>
      <c r="E6">
        <f t="shared" si="0"/>
        <v>17.82477341389728</v>
      </c>
    </row>
    <row r="7" spans="1:5" x14ac:dyDescent="0.25">
      <c r="A7" t="s">
        <v>38</v>
      </c>
      <c r="B7">
        <v>39</v>
      </c>
      <c r="C7" t="s">
        <v>38</v>
      </c>
      <c r="D7">
        <v>6</v>
      </c>
      <c r="E7">
        <f t="shared" si="0"/>
        <v>15.384615384615385</v>
      </c>
    </row>
    <row r="8" spans="1:5" x14ac:dyDescent="0.25">
      <c r="A8" t="s">
        <v>39</v>
      </c>
      <c r="B8">
        <v>211</v>
      </c>
      <c r="C8" t="s">
        <v>39</v>
      </c>
      <c r="D8">
        <v>23</v>
      </c>
      <c r="E8">
        <f t="shared" si="0"/>
        <v>10.900473933649289</v>
      </c>
    </row>
    <row r="9" spans="1:5" x14ac:dyDescent="0.25">
      <c r="A9" t="s">
        <v>40</v>
      </c>
      <c r="B9">
        <v>19</v>
      </c>
      <c r="C9" t="s">
        <v>40</v>
      </c>
      <c r="D9">
        <v>3</v>
      </c>
      <c r="E9">
        <f t="shared" si="0"/>
        <v>15.789473684210526</v>
      </c>
    </row>
    <row r="10" spans="1:5" x14ac:dyDescent="0.25">
      <c r="A10" t="s">
        <v>41</v>
      </c>
      <c r="B10">
        <v>141</v>
      </c>
      <c r="C10" t="s">
        <v>41</v>
      </c>
      <c r="D10">
        <v>21</v>
      </c>
      <c r="E10">
        <f t="shared" si="0"/>
        <v>14.893617021276595</v>
      </c>
    </row>
    <row r="11" spans="1:5" x14ac:dyDescent="0.25">
      <c r="A11" t="s">
        <v>42</v>
      </c>
      <c r="B11">
        <v>236</v>
      </c>
      <c r="C11" t="s">
        <v>42</v>
      </c>
      <c r="D11">
        <v>20</v>
      </c>
      <c r="E11">
        <f t="shared" si="0"/>
        <v>8.4745762711864412</v>
      </c>
    </row>
    <row r="12" spans="1:5" x14ac:dyDescent="0.25">
      <c r="A12" t="s">
        <v>43</v>
      </c>
      <c r="B12">
        <v>27</v>
      </c>
      <c r="C12" t="s">
        <v>43</v>
      </c>
      <c r="D12">
        <v>2</v>
      </c>
      <c r="E12">
        <f t="shared" si="0"/>
        <v>7.4074074074074074</v>
      </c>
    </row>
    <row r="13" spans="1:5" x14ac:dyDescent="0.25">
      <c r="A13" t="s">
        <v>44</v>
      </c>
      <c r="B13">
        <v>47</v>
      </c>
      <c r="C13" t="s">
        <v>44</v>
      </c>
      <c r="D13">
        <v>4</v>
      </c>
      <c r="E13">
        <f t="shared" si="0"/>
        <v>8.5106382978723403</v>
      </c>
    </row>
    <row r="14" spans="1:5" x14ac:dyDescent="0.25">
      <c r="A14" t="s">
        <v>45</v>
      </c>
      <c r="B14">
        <v>63</v>
      </c>
      <c r="C14" t="s">
        <v>45</v>
      </c>
      <c r="D14">
        <v>15</v>
      </c>
      <c r="E14">
        <f t="shared" si="0"/>
        <v>23.80952380952381</v>
      </c>
    </row>
    <row r="15" spans="1:5" x14ac:dyDescent="0.25">
      <c r="A15" t="s">
        <v>46</v>
      </c>
      <c r="B15">
        <v>133</v>
      </c>
      <c r="C15" t="s">
        <v>46</v>
      </c>
      <c r="D15">
        <v>19</v>
      </c>
      <c r="E15">
        <f t="shared" si="0"/>
        <v>14.285714285714286</v>
      </c>
    </row>
    <row r="16" spans="1:5" x14ac:dyDescent="0.25">
      <c r="A16" t="s">
        <v>47</v>
      </c>
      <c r="B16">
        <v>97</v>
      </c>
      <c r="C16" t="s">
        <v>47</v>
      </c>
      <c r="D16">
        <v>7</v>
      </c>
      <c r="E16">
        <f t="shared" si="0"/>
        <v>7.2164948453608249</v>
      </c>
    </row>
    <row r="17" spans="1:5" x14ac:dyDescent="0.25">
      <c r="A17" t="s">
        <v>48</v>
      </c>
      <c r="B17">
        <v>104</v>
      </c>
      <c r="C17" t="s">
        <v>48</v>
      </c>
      <c r="D17">
        <v>10</v>
      </c>
      <c r="E17">
        <f t="shared" si="0"/>
        <v>9.615384615384615</v>
      </c>
    </row>
    <row r="18" spans="1:5" x14ac:dyDescent="0.25">
      <c r="A18" t="s">
        <v>49</v>
      </c>
      <c r="B18">
        <v>296</v>
      </c>
      <c r="C18" t="s">
        <v>49</v>
      </c>
      <c r="D18">
        <v>33</v>
      </c>
      <c r="E18">
        <f t="shared" si="0"/>
        <v>11.148648648648649</v>
      </c>
    </row>
    <row r="19" spans="1:5" x14ac:dyDescent="0.25">
      <c r="A19" t="s">
        <v>9</v>
      </c>
      <c r="B19">
        <v>458</v>
      </c>
      <c r="C19" t="s">
        <v>9</v>
      </c>
      <c r="D19">
        <v>56</v>
      </c>
      <c r="E19">
        <f t="shared" si="0"/>
        <v>12.22707423580786</v>
      </c>
    </row>
    <row r="20" spans="1:5" x14ac:dyDescent="0.25">
      <c r="A20" t="s">
        <v>50</v>
      </c>
      <c r="B20">
        <v>324</v>
      </c>
      <c r="C20" t="s">
        <v>50</v>
      </c>
      <c r="D20">
        <v>83</v>
      </c>
      <c r="E20">
        <f t="shared" si="0"/>
        <v>25.617283950617285</v>
      </c>
    </row>
  </sheetData>
  <conditionalFormatting sqref="E2:E2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{E172DA9C-E36A-4B6B-BB0F-D474FA33FA72}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72DA9C-E36A-4B6B-BB0F-D474FA33F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E1" workbookViewId="0">
      <selection activeCell="F13" sqref="F13"/>
    </sheetView>
  </sheetViews>
  <sheetFormatPr defaultRowHeight="15" x14ac:dyDescent="0.25"/>
  <cols>
    <col min="1" max="1" width="15.28515625" bestFit="1" customWidth="1"/>
    <col min="2" max="2" width="18.28515625" bestFit="1" customWidth="1"/>
    <col min="3" max="3" width="14.7109375" bestFit="1" customWidth="1"/>
    <col min="4" max="4" width="25.85546875" bestFit="1" customWidth="1"/>
    <col min="5" max="5" width="15.28515625" bestFit="1" customWidth="1"/>
    <col min="6" max="6" width="30" bestFit="1" customWidth="1"/>
  </cols>
  <sheetData>
    <row r="1" spans="1:7" x14ac:dyDescent="0.25">
      <c r="A1" t="s">
        <v>31</v>
      </c>
      <c r="B1" t="s">
        <v>32</v>
      </c>
      <c r="C1" t="s">
        <v>0</v>
      </c>
      <c r="D1" t="s">
        <v>10</v>
      </c>
      <c r="E1" t="s">
        <v>31</v>
      </c>
      <c r="F1" t="s">
        <v>56</v>
      </c>
      <c r="G1" t="s">
        <v>57</v>
      </c>
    </row>
    <row r="2" spans="1:7" x14ac:dyDescent="0.25">
      <c r="A2" t="s">
        <v>51</v>
      </c>
      <c r="B2">
        <v>52</v>
      </c>
      <c r="C2" t="s">
        <v>1</v>
      </c>
      <c r="D2" t="s">
        <v>55</v>
      </c>
      <c r="E2" t="s">
        <v>51</v>
      </c>
      <c r="F2">
        <v>9</v>
      </c>
      <c r="G2">
        <f>F2*100/B2</f>
        <v>17.307692307692307</v>
      </c>
    </row>
    <row r="3" spans="1:7" x14ac:dyDescent="0.25">
      <c r="A3" t="s">
        <v>33</v>
      </c>
      <c r="B3">
        <v>490</v>
      </c>
      <c r="C3" t="s">
        <v>1</v>
      </c>
      <c r="D3" t="s">
        <v>55</v>
      </c>
      <c r="E3" t="s">
        <v>33</v>
      </c>
      <c r="F3">
        <v>44</v>
      </c>
      <c r="G3">
        <f t="shared" ref="G3:G20" si="0">F3*100/B3</f>
        <v>8.9795918367346932</v>
      </c>
    </row>
    <row r="4" spans="1:7" x14ac:dyDescent="0.25">
      <c r="A4" t="s">
        <v>34</v>
      </c>
      <c r="B4">
        <v>142</v>
      </c>
      <c r="C4" t="s">
        <v>1</v>
      </c>
      <c r="D4" t="s">
        <v>55</v>
      </c>
      <c r="E4" t="s">
        <v>34</v>
      </c>
      <c r="F4">
        <v>16</v>
      </c>
      <c r="G4">
        <f t="shared" si="0"/>
        <v>11.267605633802816</v>
      </c>
    </row>
    <row r="5" spans="1:7" x14ac:dyDescent="0.25">
      <c r="A5" t="s">
        <v>35</v>
      </c>
      <c r="B5">
        <v>70</v>
      </c>
      <c r="C5" t="s">
        <v>1</v>
      </c>
      <c r="D5" t="s">
        <v>55</v>
      </c>
      <c r="E5" t="s">
        <v>35</v>
      </c>
      <c r="F5">
        <v>12</v>
      </c>
      <c r="G5">
        <f t="shared" si="0"/>
        <v>17.142857142857142</v>
      </c>
    </row>
    <row r="6" spans="1:7" x14ac:dyDescent="0.25">
      <c r="A6" t="s">
        <v>36</v>
      </c>
      <c r="B6">
        <v>127</v>
      </c>
      <c r="C6" t="s">
        <v>1</v>
      </c>
      <c r="D6" t="s">
        <v>55</v>
      </c>
      <c r="E6" t="s">
        <v>36</v>
      </c>
      <c r="F6">
        <v>5</v>
      </c>
      <c r="G6">
        <f t="shared" si="0"/>
        <v>3.9370078740157481</v>
      </c>
    </row>
    <row r="7" spans="1:7" x14ac:dyDescent="0.25">
      <c r="A7" t="s">
        <v>37</v>
      </c>
      <c r="B7">
        <v>331</v>
      </c>
      <c r="C7" t="s">
        <v>1</v>
      </c>
      <c r="D7" t="s">
        <v>55</v>
      </c>
      <c r="E7" t="s">
        <v>37</v>
      </c>
      <c r="F7">
        <v>46</v>
      </c>
      <c r="G7">
        <f t="shared" si="0"/>
        <v>13.897280966767372</v>
      </c>
    </row>
    <row r="8" spans="1:7" x14ac:dyDescent="0.25">
      <c r="A8" t="s">
        <v>38</v>
      </c>
      <c r="B8">
        <v>39</v>
      </c>
      <c r="C8" t="s">
        <v>1</v>
      </c>
      <c r="D8" t="s">
        <v>55</v>
      </c>
      <c r="E8" t="s">
        <v>38</v>
      </c>
      <c r="F8">
        <v>5</v>
      </c>
      <c r="G8">
        <f t="shared" si="0"/>
        <v>12.820512820512821</v>
      </c>
    </row>
    <row r="9" spans="1:7" x14ac:dyDescent="0.25">
      <c r="A9" t="s">
        <v>39</v>
      </c>
      <c r="B9">
        <v>211</v>
      </c>
      <c r="C9" t="s">
        <v>1</v>
      </c>
      <c r="D9" t="s">
        <v>55</v>
      </c>
      <c r="E9" t="s">
        <v>39</v>
      </c>
      <c r="F9">
        <v>32</v>
      </c>
      <c r="G9">
        <f t="shared" si="0"/>
        <v>15.165876777251185</v>
      </c>
    </row>
    <row r="10" spans="1:7" x14ac:dyDescent="0.25">
      <c r="A10" t="s">
        <v>40</v>
      </c>
      <c r="B10">
        <v>19</v>
      </c>
      <c r="C10" t="s">
        <v>1</v>
      </c>
      <c r="D10" t="s">
        <v>55</v>
      </c>
      <c r="E10" t="s">
        <v>40</v>
      </c>
      <c r="F10">
        <v>2</v>
      </c>
      <c r="G10">
        <f t="shared" si="0"/>
        <v>10.526315789473685</v>
      </c>
    </row>
    <row r="11" spans="1:7" x14ac:dyDescent="0.25">
      <c r="A11" t="s">
        <v>41</v>
      </c>
      <c r="B11">
        <v>141</v>
      </c>
      <c r="C11" t="s">
        <v>1</v>
      </c>
      <c r="D11" t="s">
        <v>55</v>
      </c>
      <c r="E11" t="s">
        <v>41</v>
      </c>
      <c r="F11">
        <v>11</v>
      </c>
      <c r="G11">
        <f t="shared" si="0"/>
        <v>7.8014184397163122</v>
      </c>
    </row>
    <row r="12" spans="1:7" x14ac:dyDescent="0.25">
      <c r="A12" t="s">
        <v>42</v>
      </c>
      <c r="B12">
        <v>236</v>
      </c>
      <c r="C12" t="s">
        <v>1</v>
      </c>
      <c r="D12" t="s">
        <v>55</v>
      </c>
      <c r="E12" t="s">
        <v>42</v>
      </c>
      <c r="F12">
        <v>80</v>
      </c>
      <c r="G12">
        <f t="shared" si="0"/>
        <v>33.898305084745765</v>
      </c>
    </row>
    <row r="13" spans="1:7" x14ac:dyDescent="0.25">
      <c r="A13" t="s">
        <v>44</v>
      </c>
      <c r="B13">
        <v>47</v>
      </c>
      <c r="C13" t="s">
        <v>1</v>
      </c>
      <c r="D13" t="s">
        <v>55</v>
      </c>
      <c r="E13" t="s">
        <v>44</v>
      </c>
      <c r="F13">
        <v>13</v>
      </c>
      <c r="G13">
        <f t="shared" si="0"/>
        <v>27.659574468085108</v>
      </c>
    </row>
    <row r="14" spans="1:7" x14ac:dyDescent="0.25">
      <c r="A14" t="s">
        <v>45</v>
      </c>
      <c r="B14">
        <v>63</v>
      </c>
      <c r="C14" t="s">
        <v>1</v>
      </c>
      <c r="D14" t="s">
        <v>55</v>
      </c>
      <c r="E14" t="s">
        <v>45</v>
      </c>
      <c r="F14">
        <v>7</v>
      </c>
      <c r="G14">
        <f t="shared" si="0"/>
        <v>11.111111111111111</v>
      </c>
    </row>
    <row r="15" spans="1:7" x14ac:dyDescent="0.25">
      <c r="A15" t="s">
        <v>46</v>
      </c>
      <c r="B15">
        <v>133</v>
      </c>
      <c r="C15" t="s">
        <v>1</v>
      </c>
      <c r="D15" t="s">
        <v>55</v>
      </c>
      <c r="E15" t="s">
        <v>46</v>
      </c>
      <c r="F15">
        <v>6</v>
      </c>
      <c r="G15">
        <f t="shared" si="0"/>
        <v>4.511278195488722</v>
      </c>
    </row>
    <row r="16" spans="1:7" x14ac:dyDescent="0.25">
      <c r="A16" t="s">
        <v>47</v>
      </c>
      <c r="B16">
        <v>97</v>
      </c>
      <c r="C16" t="s">
        <v>1</v>
      </c>
      <c r="D16" t="s">
        <v>55</v>
      </c>
      <c r="E16" t="s">
        <v>47</v>
      </c>
      <c r="F16">
        <v>4</v>
      </c>
      <c r="G16">
        <f t="shared" si="0"/>
        <v>4.1237113402061851</v>
      </c>
    </row>
    <row r="17" spans="1:7" x14ac:dyDescent="0.25">
      <c r="A17" t="s">
        <v>48</v>
      </c>
      <c r="B17">
        <v>104</v>
      </c>
      <c r="C17" t="s">
        <v>1</v>
      </c>
      <c r="D17" t="s">
        <v>55</v>
      </c>
      <c r="E17" t="s">
        <v>48</v>
      </c>
      <c r="F17">
        <v>18</v>
      </c>
      <c r="G17">
        <f t="shared" si="0"/>
        <v>17.307692307692307</v>
      </c>
    </row>
    <row r="18" spans="1:7" x14ac:dyDescent="0.25">
      <c r="A18" t="s">
        <v>49</v>
      </c>
      <c r="B18">
        <v>296</v>
      </c>
      <c r="C18" t="s">
        <v>1</v>
      </c>
      <c r="D18" t="s">
        <v>55</v>
      </c>
      <c r="E18" t="s">
        <v>49</v>
      </c>
      <c r="F18">
        <v>22</v>
      </c>
      <c r="G18">
        <f t="shared" si="0"/>
        <v>7.4324324324324325</v>
      </c>
    </row>
    <row r="19" spans="1:7" x14ac:dyDescent="0.25">
      <c r="A19" t="s">
        <v>52</v>
      </c>
      <c r="B19">
        <v>99</v>
      </c>
      <c r="C19" t="s">
        <v>1</v>
      </c>
      <c r="D19" t="s">
        <v>55</v>
      </c>
      <c r="E19" t="s">
        <v>52</v>
      </c>
      <c r="F19">
        <v>6</v>
      </c>
      <c r="G19">
        <f t="shared" si="0"/>
        <v>6.0606060606060606</v>
      </c>
    </row>
    <row r="20" spans="1:7" x14ac:dyDescent="0.25">
      <c r="A20" t="s">
        <v>9</v>
      </c>
      <c r="B20">
        <v>458</v>
      </c>
      <c r="C20" t="s">
        <v>1</v>
      </c>
      <c r="D20" t="s">
        <v>55</v>
      </c>
      <c r="E20" t="s">
        <v>9</v>
      </c>
      <c r="F20">
        <v>76</v>
      </c>
      <c r="G20">
        <f t="shared" si="0"/>
        <v>16.593886462882097</v>
      </c>
    </row>
    <row r="21" spans="1:7" x14ac:dyDescent="0.25">
      <c r="A21" t="s">
        <v>50</v>
      </c>
      <c r="B21">
        <v>324</v>
      </c>
      <c r="C21" t="s">
        <v>1</v>
      </c>
      <c r="D21" t="s">
        <v>55</v>
      </c>
      <c r="E21" t="s">
        <v>50</v>
      </c>
      <c r="F21">
        <v>42</v>
      </c>
      <c r="G21">
        <f>F21*100/B21</f>
        <v>12.962962962962964</v>
      </c>
    </row>
  </sheetData>
  <conditionalFormatting sqref="G2:G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{B23B3BCF-4DD6-4412-BC4D-0E6138AEB02B}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B3BCF-4DD6-4412-BC4D-0E6138AEB0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7" sqref="H7"/>
    </sheetView>
  </sheetViews>
  <sheetFormatPr defaultRowHeight="15" x14ac:dyDescent="0.25"/>
  <cols>
    <col min="2" max="2" width="18.28515625" bestFit="1" customWidth="1"/>
    <col min="3" max="3" width="15.28515625" bestFit="1" customWidth="1"/>
    <col min="4" max="4" width="22.140625" bestFit="1" customWidth="1"/>
    <col min="5" max="5" width="18.28515625" bestFit="1" customWidth="1"/>
  </cols>
  <sheetData>
    <row r="1" spans="1:6" x14ac:dyDescent="0.25">
      <c r="A1" t="s">
        <v>31</v>
      </c>
      <c r="B1" t="s">
        <v>32</v>
      </c>
      <c r="C1" t="s">
        <v>31</v>
      </c>
      <c r="D1" t="s">
        <v>0</v>
      </c>
      <c r="E1" t="s">
        <v>32</v>
      </c>
    </row>
    <row r="2" spans="1:6" x14ac:dyDescent="0.25">
      <c r="A2" t="s">
        <v>51</v>
      </c>
      <c r="B2">
        <v>52</v>
      </c>
      <c r="C2" t="s">
        <v>51</v>
      </c>
      <c r="D2" t="s">
        <v>8</v>
      </c>
      <c r="E2">
        <v>27</v>
      </c>
      <c r="F2">
        <f>E2*100/B2</f>
        <v>51.92307692307692</v>
      </c>
    </row>
    <row r="3" spans="1:6" x14ac:dyDescent="0.25">
      <c r="A3" t="s">
        <v>33</v>
      </c>
      <c r="B3">
        <v>490</v>
      </c>
      <c r="C3" t="s">
        <v>33</v>
      </c>
      <c r="D3" t="s">
        <v>8</v>
      </c>
      <c r="E3">
        <v>306</v>
      </c>
      <c r="F3">
        <f t="shared" ref="F3:F23" si="0">E3*100/B3</f>
        <v>62.448979591836732</v>
      </c>
    </row>
    <row r="4" spans="1:6" x14ac:dyDescent="0.25">
      <c r="A4" t="s">
        <v>34</v>
      </c>
      <c r="B4">
        <v>142</v>
      </c>
      <c r="C4" t="s">
        <v>34</v>
      </c>
      <c r="D4" t="s">
        <v>8</v>
      </c>
      <c r="E4">
        <v>30</v>
      </c>
      <c r="F4">
        <f t="shared" si="0"/>
        <v>21.12676056338028</v>
      </c>
    </row>
    <row r="5" spans="1:6" x14ac:dyDescent="0.25">
      <c r="A5" t="s">
        <v>35</v>
      </c>
      <c r="B5">
        <v>70</v>
      </c>
      <c r="C5" t="s">
        <v>35</v>
      </c>
      <c r="D5" t="s">
        <v>8</v>
      </c>
      <c r="E5">
        <v>17</v>
      </c>
      <c r="F5">
        <f t="shared" si="0"/>
        <v>24.285714285714285</v>
      </c>
    </row>
    <row r="6" spans="1:6" x14ac:dyDescent="0.25">
      <c r="A6" t="s">
        <v>36</v>
      </c>
      <c r="B6">
        <v>127</v>
      </c>
      <c r="C6" t="s">
        <v>36</v>
      </c>
      <c r="D6" t="s">
        <v>8</v>
      </c>
      <c r="E6">
        <v>79</v>
      </c>
      <c r="F6">
        <f t="shared" si="0"/>
        <v>62.204724409448822</v>
      </c>
    </row>
    <row r="7" spans="1:6" x14ac:dyDescent="0.25">
      <c r="A7" t="s">
        <v>37</v>
      </c>
      <c r="B7">
        <v>331</v>
      </c>
      <c r="C7" t="s">
        <v>37</v>
      </c>
      <c r="D7" t="s">
        <v>8</v>
      </c>
      <c r="E7">
        <v>115</v>
      </c>
      <c r="F7">
        <f t="shared" si="0"/>
        <v>34.743202416918429</v>
      </c>
    </row>
    <row r="8" spans="1:6" x14ac:dyDescent="0.25">
      <c r="A8" t="s">
        <v>38</v>
      </c>
      <c r="B8">
        <v>39</v>
      </c>
      <c r="C8" t="s">
        <v>38</v>
      </c>
      <c r="D8" t="s">
        <v>8</v>
      </c>
      <c r="E8">
        <v>19</v>
      </c>
      <c r="F8">
        <f t="shared" si="0"/>
        <v>48.717948717948715</v>
      </c>
    </row>
    <row r="9" spans="1:6" x14ac:dyDescent="0.25">
      <c r="A9" t="s">
        <v>39</v>
      </c>
      <c r="B9">
        <v>211</v>
      </c>
      <c r="C9" t="s">
        <v>39</v>
      </c>
      <c r="D9" t="s">
        <v>8</v>
      </c>
      <c r="E9">
        <v>90</v>
      </c>
      <c r="F9">
        <f t="shared" si="0"/>
        <v>42.654028436018955</v>
      </c>
    </row>
    <row r="10" spans="1:6" x14ac:dyDescent="0.25">
      <c r="A10" t="s">
        <v>40</v>
      </c>
      <c r="B10">
        <v>19</v>
      </c>
      <c r="C10" t="s">
        <v>40</v>
      </c>
      <c r="D10" t="s">
        <v>8</v>
      </c>
      <c r="E10">
        <v>8</v>
      </c>
      <c r="F10">
        <f t="shared" si="0"/>
        <v>42.10526315789474</v>
      </c>
    </row>
    <row r="11" spans="1:6" x14ac:dyDescent="0.25">
      <c r="A11" t="s">
        <v>41</v>
      </c>
      <c r="B11">
        <v>141</v>
      </c>
      <c r="C11" t="s">
        <v>41</v>
      </c>
      <c r="D11" t="s">
        <v>8</v>
      </c>
      <c r="E11">
        <v>56</v>
      </c>
      <c r="F11">
        <f t="shared" si="0"/>
        <v>39.716312056737586</v>
      </c>
    </row>
    <row r="12" spans="1:6" x14ac:dyDescent="0.25">
      <c r="A12" t="s">
        <v>42</v>
      </c>
      <c r="B12">
        <v>236</v>
      </c>
      <c r="C12" t="s">
        <v>42</v>
      </c>
      <c r="D12" t="s">
        <v>8</v>
      </c>
      <c r="E12">
        <v>87</v>
      </c>
      <c r="F12">
        <f t="shared" si="0"/>
        <v>36.864406779661017</v>
      </c>
    </row>
    <row r="13" spans="1:6" x14ac:dyDescent="0.25">
      <c r="A13" t="s">
        <v>43</v>
      </c>
      <c r="B13">
        <v>27</v>
      </c>
      <c r="C13" t="s">
        <v>43</v>
      </c>
      <c r="D13" t="s">
        <v>8</v>
      </c>
      <c r="E13">
        <v>10</v>
      </c>
      <c r="F13">
        <f t="shared" si="0"/>
        <v>37.037037037037038</v>
      </c>
    </row>
    <row r="14" spans="1:6" x14ac:dyDescent="0.25">
      <c r="A14" t="s">
        <v>44</v>
      </c>
      <c r="B14">
        <v>47</v>
      </c>
      <c r="C14" t="s">
        <v>44</v>
      </c>
      <c r="D14" t="s">
        <v>8</v>
      </c>
      <c r="E14">
        <v>14</v>
      </c>
      <c r="F14">
        <f t="shared" si="0"/>
        <v>29.787234042553191</v>
      </c>
    </row>
    <row r="15" spans="1:6" x14ac:dyDescent="0.25">
      <c r="A15" t="s">
        <v>58</v>
      </c>
      <c r="B15">
        <v>4</v>
      </c>
      <c r="C15" t="s">
        <v>58</v>
      </c>
      <c r="D15" t="s">
        <v>8</v>
      </c>
      <c r="E15">
        <v>3</v>
      </c>
      <c r="F15">
        <f t="shared" si="0"/>
        <v>75</v>
      </c>
    </row>
    <row r="16" spans="1:6" x14ac:dyDescent="0.25">
      <c r="A16" t="s">
        <v>45</v>
      </c>
      <c r="B16">
        <v>63</v>
      </c>
      <c r="C16" t="s">
        <v>45</v>
      </c>
      <c r="D16" t="s">
        <v>8</v>
      </c>
      <c r="E16">
        <v>30</v>
      </c>
      <c r="F16">
        <f t="shared" si="0"/>
        <v>47.61904761904762</v>
      </c>
    </row>
    <row r="17" spans="1:6" x14ac:dyDescent="0.25">
      <c r="A17" t="s">
        <v>46</v>
      </c>
      <c r="B17">
        <v>133</v>
      </c>
      <c r="C17" t="s">
        <v>46</v>
      </c>
      <c r="D17" t="s">
        <v>8</v>
      </c>
      <c r="E17">
        <v>71</v>
      </c>
      <c r="F17">
        <f t="shared" si="0"/>
        <v>53.383458646616539</v>
      </c>
    </row>
    <row r="18" spans="1:6" x14ac:dyDescent="0.25">
      <c r="A18" t="s">
        <v>47</v>
      </c>
      <c r="B18">
        <v>97</v>
      </c>
      <c r="C18" t="s">
        <v>47</v>
      </c>
      <c r="D18" t="s">
        <v>8</v>
      </c>
      <c r="E18">
        <v>32</v>
      </c>
      <c r="F18">
        <f t="shared" si="0"/>
        <v>32.989690721649481</v>
      </c>
    </row>
    <row r="19" spans="1:6" x14ac:dyDescent="0.25">
      <c r="A19" t="s">
        <v>48</v>
      </c>
      <c r="B19">
        <v>104</v>
      </c>
      <c r="C19" t="s">
        <v>48</v>
      </c>
      <c r="D19" t="s">
        <v>8</v>
      </c>
      <c r="E19">
        <v>45</v>
      </c>
      <c r="F19">
        <f t="shared" si="0"/>
        <v>43.269230769230766</v>
      </c>
    </row>
    <row r="20" spans="1:6" x14ac:dyDescent="0.25">
      <c r="A20" t="s">
        <v>49</v>
      </c>
      <c r="B20">
        <v>296</v>
      </c>
      <c r="C20" t="s">
        <v>49</v>
      </c>
      <c r="D20" t="s">
        <v>8</v>
      </c>
      <c r="E20">
        <v>147</v>
      </c>
      <c r="F20">
        <f t="shared" si="0"/>
        <v>49.662162162162161</v>
      </c>
    </row>
    <row r="21" spans="1:6" x14ac:dyDescent="0.25">
      <c r="A21" t="s">
        <v>52</v>
      </c>
      <c r="B21">
        <v>99</v>
      </c>
      <c r="C21" t="s">
        <v>52</v>
      </c>
      <c r="D21" t="s">
        <v>8</v>
      </c>
      <c r="E21">
        <v>46</v>
      </c>
      <c r="F21">
        <f t="shared" si="0"/>
        <v>46.464646464646464</v>
      </c>
    </row>
    <row r="22" spans="1:6" x14ac:dyDescent="0.25">
      <c r="A22" t="s">
        <v>9</v>
      </c>
      <c r="B22">
        <v>458</v>
      </c>
      <c r="C22" t="s">
        <v>9</v>
      </c>
      <c r="D22" t="s">
        <v>8</v>
      </c>
      <c r="E22">
        <v>193</v>
      </c>
      <c r="F22">
        <f t="shared" si="0"/>
        <v>42.139737991266372</v>
      </c>
    </row>
    <row r="23" spans="1:6" x14ac:dyDescent="0.25">
      <c r="A23" t="s">
        <v>50</v>
      </c>
      <c r="B23">
        <v>324</v>
      </c>
      <c r="C23" t="s">
        <v>50</v>
      </c>
      <c r="D23" t="s">
        <v>8</v>
      </c>
      <c r="E23">
        <v>117</v>
      </c>
      <c r="F23">
        <f t="shared" si="0"/>
        <v>36.111111111111114</v>
      </c>
    </row>
  </sheetData>
  <conditionalFormatting sqref="F2:F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{4AD001B7-C1F6-4EF6-8F03-18EC43EDE406}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D001B7-C1F6-4EF6-8F03-18EC43EDE4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3" sqref="F13"/>
    </sheetView>
  </sheetViews>
  <sheetFormatPr defaultRowHeight="15" x14ac:dyDescent="0.25"/>
  <cols>
    <col min="1" max="1" width="15.28515625" bestFit="1" customWidth="1"/>
    <col min="2" max="2" width="18.28515625" bestFit="1" customWidth="1"/>
    <col min="3" max="3" width="15.28515625" bestFit="1" customWidth="1"/>
    <col min="4" max="4" width="24.140625" bestFit="1" customWidth="1"/>
    <col min="5" max="5" width="18.28515625" bestFit="1" customWidth="1"/>
  </cols>
  <sheetData>
    <row r="1" spans="1:6" x14ac:dyDescent="0.25">
      <c r="A1" t="s">
        <v>31</v>
      </c>
      <c r="B1" t="s">
        <v>32</v>
      </c>
      <c r="C1" t="s">
        <v>31</v>
      </c>
      <c r="D1" t="s">
        <v>0</v>
      </c>
      <c r="E1" t="s">
        <v>32</v>
      </c>
      <c r="F1" t="s">
        <v>59</v>
      </c>
    </row>
    <row r="2" spans="1:6" x14ac:dyDescent="0.25">
      <c r="A2" t="s">
        <v>51</v>
      </c>
      <c r="B2">
        <v>52</v>
      </c>
      <c r="C2" t="s">
        <v>51</v>
      </c>
      <c r="D2" t="s">
        <v>3</v>
      </c>
      <c r="E2">
        <v>10</v>
      </c>
      <c r="F2">
        <f>E2*100/B2</f>
        <v>19.23076923076923</v>
      </c>
    </row>
    <row r="3" spans="1:6" x14ac:dyDescent="0.25">
      <c r="A3" t="s">
        <v>33</v>
      </c>
      <c r="B3">
        <v>490</v>
      </c>
      <c r="C3" t="s">
        <v>33</v>
      </c>
      <c r="D3" t="s">
        <v>3</v>
      </c>
      <c r="E3">
        <v>33</v>
      </c>
      <c r="F3">
        <f t="shared" ref="F3:F22" si="0">E3*100/B3</f>
        <v>6.7346938775510203</v>
      </c>
    </row>
    <row r="4" spans="1:6" x14ac:dyDescent="0.25">
      <c r="A4" t="s">
        <v>34</v>
      </c>
      <c r="B4">
        <v>142</v>
      </c>
      <c r="C4" t="s">
        <v>34</v>
      </c>
      <c r="D4" t="s">
        <v>3</v>
      </c>
      <c r="E4">
        <v>16</v>
      </c>
      <c r="F4">
        <f t="shared" si="0"/>
        <v>11.267605633802816</v>
      </c>
    </row>
    <row r="5" spans="1:6" x14ac:dyDescent="0.25">
      <c r="A5" t="s">
        <v>35</v>
      </c>
      <c r="B5">
        <v>70</v>
      </c>
      <c r="C5" t="s">
        <v>35</v>
      </c>
      <c r="D5" t="s">
        <v>3</v>
      </c>
      <c r="E5">
        <v>8</v>
      </c>
      <c r="F5">
        <f t="shared" si="0"/>
        <v>11.428571428571429</v>
      </c>
    </row>
    <row r="6" spans="1:6" x14ac:dyDescent="0.25">
      <c r="A6" t="s">
        <v>36</v>
      </c>
      <c r="B6">
        <v>127</v>
      </c>
      <c r="C6" t="s">
        <v>36</v>
      </c>
      <c r="D6" t="s">
        <v>3</v>
      </c>
      <c r="E6">
        <v>7</v>
      </c>
      <c r="F6">
        <f t="shared" si="0"/>
        <v>5.5118110236220472</v>
      </c>
    </row>
    <row r="7" spans="1:6" x14ac:dyDescent="0.25">
      <c r="A7" t="s">
        <v>37</v>
      </c>
      <c r="B7">
        <v>331</v>
      </c>
      <c r="C7" t="s">
        <v>37</v>
      </c>
      <c r="D7" t="s">
        <v>3</v>
      </c>
      <c r="E7">
        <v>16</v>
      </c>
      <c r="F7">
        <f t="shared" si="0"/>
        <v>4.833836858006042</v>
      </c>
    </row>
    <row r="8" spans="1:6" x14ac:dyDescent="0.25">
      <c r="A8" t="s">
        <v>38</v>
      </c>
      <c r="B8">
        <v>39</v>
      </c>
      <c r="C8" t="s">
        <v>38</v>
      </c>
      <c r="D8" t="s">
        <v>3</v>
      </c>
      <c r="E8">
        <v>4</v>
      </c>
      <c r="F8">
        <f t="shared" si="0"/>
        <v>10.256410256410257</v>
      </c>
    </row>
    <row r="9" spans="1:6" x14ac:dyDescent="0.25">
      <c r="A9" t="s">
        <v>39</v>
      </c>
      <c r="B9">
        <v>211</v>
      </c>
      <c r="C9" t="s">
        <v>39</v>
      </c>
      <c r="D9" t="s">
        <v>3</v>
      </c>
      <c r="E9">
        <v>12</v>
      </c>
      <c r="F9">
        <f t="shared" si="0"/>
        <v>5.6872037914691944</v>
      </c>
    </row>
    <row r="10" spans="1:6" x14ac:dyDescent="0.25">
      <c r="A10" t="s">
        <v>40</v>
      </c>
      <c r="B10">
        <v>19</v>
      </c>
      <c r="C10" t="s">
        <v>40</v>
      </c>
      <c r="D10" t="s">
        <v>3</v>
      </c>
      <c r="E10">
        <v>1</v>
      </c>
      <c r="F10">
        <f t="shared" si="0"/>
        <v>5.2631578947368425</v>
      </c>
    </row>
    <row r="11" spans="1:6" x14ac:dyDescent="0.25">
      <c r="A11" t="s">
        <v>41</v>
      </c>
      <c r="B11">
        <v>141</v>
      </c>
      <c r="C11" t="s">
        <v>41</v>
      </c>
      <c r="D11" t="s">
        <v>3</v>
      </c>
      <c r="E11">
        <v>11</v>
      </c>
      <c r="F11">
        <f t="shared" si="0"/>
        <v>7.8014184397163122</v>
      </c>
    </row>
    <row r="12" spans="1:6" x14ac:dyDescent="0.25">
      <c r="A12" t="s">
        <v>42</v>
      </c>
      <c r="B12">
        <v>236</v>
      </c>
      <c r="C12" t="s">
        <v>42</v>
      </c>
      <c r="D12" t="s">
        <v>3</v>
      </c>
      <c r="E12">
        <v>13</v>
      </c>
      <c r="F12">
        <f t="shared" si="0"/>
        <v>5.5084745762711869</v>
      </c>
    </row>
    <row r="13" spans="1:6" x14ac:dyDescent="0.25">
      <c r="A13" t="s">
        <v>43</v>
      </c>
      <c r="B13">
        <v>27</v>
      </c>
      <c r="C13" t="s">
        <v>43</v>
      </c>
      <c r="D13" t="s">
        <v>3</v>
      </c>
      <c r="E13">
        <v>8</v>
      </c>
      <c r="F13">
        <f t="shared" si="0"/>
        <v>29.62962962962963</v>
      </c>
    </row>
    <row r="14" spans="1:6" x14ac:dyDescent="0.25">
      <c r="A14" t="s">
        <v>44</v>
      </c>
      <c r="B14">
        <v>47</v>
      </c>
      <c r="C14" t="s">
        <v>44</v>
      </c>
      <c r="D14" t="s">
        <v>3</v>
      </c>
      <c r="E14">
        <v>2</v>
      </c>
      <c r="F14">
        <f t="shared" si="0"/>
        <v>4.2553191489361701</v>
      </c>
    </row>
    <row r="15" spans="1:6" x14ac:dyDescent="0.25">
      <c r="A15" t="s">
        <v>45</v>
      </c>
      <c r="B15">
        <v>63</v>
      </c>
      <c r="C15" t="s">
        <v>45</v>
      </c>
      <c r="D15" t="s">
        <v>3</v>
      </c>
      <c r="E15">
        <v>5</v>
      </c>
      <c r="F15">
        <f t="shared" si="0"/>
        <v>7.9365079365079367</v>
      </c>
    </row>
    <row r="16" spans="1:6" x14ac:dyDescent="0.25">
      <c r="A16" t="s">
        <v>46</v>
      </c>
      <c r="B16">
        <v>133</v>
      </c>
      <c r="C16" t="s">
        <v>46</v>
      </c>
      <c r="D16" t="s">
        <v>3</v>
      </c>
      <c r="E16">
        <v>8</v>
      </c>
      <c r="F16">
        <f t="shared" si="0"/>
        <v>6.0150375939849621</v>
      </c>
    </row>
    <row r="17" spans="1:6" x14ac:dyDescent="0.25">
      <c r="A17" t="s">
        <v>47</v>
      </c>
      <c r="B17">
        <v>97</v>
      </c>
      <c r="C17" t="s">
        <v>47</v>
      </c>
      <c r="D17" t="s">
        <v>3</v>
      </c>
      <c r="E17">
        <v>3</v>
      </c>
      <c r="F17">
        <f t="shared" si="0"/>
        <v>3.0927835051546393</v>
      </c>
    </row>
    <row r="18" spans="1:6" x14ac:dyDescent="0.25">
      <c r="A18" t="s">
        <v>48</v>
      </c>
      <c r="B18">
        <v>104</v>
      </c>
      <c r="C18" t="s">
        <v>48</v>
      </c>
      <c r="D18" t="s">
        <v>3</v>
      </c>
      <c r="E18">
        <v>6</v>
      </c>
      <c r="F18">
        <f t="shared" si="0"/>
        <v>5.7692307692307692</v>
      </c>
    </row>
    <row r="19" spans="1:6" x14ac:dyDescent="0.25">
      <c r="A19" t="s">
        <v>49</v>
      </c>
      <c r="B19">
        <v>296</v>
      </c>
      <c r="C19" t="s">
        <v>49</v>
      </c>
      <c r="D19" t="s">
        <v>3</v>
      </c>
      <c r="E19">
        <v>37</v>
      </c>
      <c r="F19">
        <f t="shared" si="0"/>
        <v>12.5</v>
      </c>
    </row>
    <row r="20" spans="1:6" x14ac:dyDescent="0.25">
      <c r="A20" t="s">
        <v>52</v>
      </c>
      <c r="B20">
        <v>99</v>
      </c>
      <c r="C20" t="s">
        <v>52</v>
      </c>
      <c r="D20" t="s">
        <v>3</v>
      </c>
      <c r="E20">
        <v>4</v>
      </c>
      <c r="F20">
        <f t="shared" si="0"/>
        <v>4.0404040404040407</v>
      </c>
    </row>
    <row r="21" spans="1:6" x14ac:dyDescent="0.25">
      <c r="A21" t="s">
        <v>9</v>
      </c>
      <c r="B21">
        <v>458</v>
      </c>
      <c r="C21" t="s">
        <v>9</v>
      </c>
      <c r="D21" t="s">
        <v>3</v>
      </c>
      <c r="E21">
        <v>20</v>
      </c>
      <c r="F21">
        <f t="shared" si="0"/>
        <v>4.3668122270742362</v>
      </c>
    </row>
    <row r="22" spans="1:6" x14ac:dyDescent="0.25">
      <c r="A22" t="s">
        <v>50</v>
      </c>
      <c r="B22">
        <v>324</v>
      </c>
      <c r="C22" t="s">
        <v>50</v>
      </c>
      <c r="D22" t="s">
        <v>3</v>
      </c>
      <c r="E22">
        <v>26</v>
      </c>
      <c r="F22">
        <f t="shared" si="0"/>
        <v>8.0246913580246915</v>
      </c>
    </row>
  </sheetData>
  <conditionalFormatting sqref="F2:F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{6343512F-3BB0-4041-BD73-A9CFDE0B5AE6}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3512F-3BB0-4041-BD73-A9CFDE0B5A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M11" sqref="M11"/>
    </sheetView>
  </sheetViews>
  <sheetFormatPr defaultRowHeight="15" x14ac:dyDescent="0.25"/>
  <cols>
    <col min="1" max="1" width="35" bestFit="1" customWidth="1"/>
    <col min="2" max="2" width="11.140625" bestFit="1" customWidth="1"/>
    <col min="3" max="3" width="20.140625" bestFit="1" customWidth="1"/>
    <col min="6" max="6" width="15.7109375" bestFit="1" customWidth="1"/>
  </cols>
  <sheetData>
    <row r="1" spans="1:6" x14ac:dyDescent="0.25">
      <c r="A1" t="s">
        <v>60</v>
      </c>
      <c r="B1" t="s">
        <v>61</v>
      </c>
      <c r="C1" t="s">
        <v>62</v>
      </c>
      <c r="D1" t="s">
        <v>63</v>
      </c>
      <c r="E1" t="s">
        <v>32</v>
      </c>
      <c r="F1" t="s">
        <v>64</v>
      </c>
    </row>
    <row r="2" spans="1:6" x14ac:dyDescent="0.25">
      <c r="A2" t="s">
        <v>7</v>
      </c>
      <c r="B2">
        <v>9</v>
      </c>
      <c r="C2" s="2">
        <v>29825.166666666999</v>
      </c>
      <c r="D2" s="3">
        <v>6.3091482600000004E-3</v>
      </c>
      <c r="E2">
        <v>6</v>
      </c>
      <c r="F2" s="1">
        <v>178951</v>
      </c>
    </row>
    <row r="3" spans="1:6" x14ac:dyDescent="0.25">
      <c r="A3" t="s">
        <v>65</v>
      </c>
      <c r="B3">
        <v>10</v>
      </c>
      <c r="C3" s="2">
        <v>39840.5</v>
      </c>
      <c r="D3" s="3">
        <v>4.2060988400000002E-3</v>
      </c>
      <c r="E3">
        <v>4</v>
      </c>
      <c r="F3" s="1">
        <v>159362</v>
      </c>
    </row>
    <row r="4" spans="1:6" x14ac:dyDescent="0.25">
      <c r="A4" t="s">
        <v>66</v>
      </c>
      <c r="B4">
        <v>1</v>
      </c>
      <c r="C4" s="2">
        <v>94166.940251571999</v>
      </c>
      <c r="D4" s="3">
        <v>0.33648790747000001</v>
      </c>
      <c r="E4">
        <v>320</v>
      </c>
      <c r="F4" s="1">
        <v>29945087</v>
      </c>
    </row>
    <row r="5" spans="1:6" x14ac:dyDescent="0.25">
      <c r="A5" t="s">
        <v>67</v>
      </c>
      <c r="B5">
        <v>3</v>
      </c>
      <c r="C5" s="2">
        <v>190320.43396226401</v>
      </c>
      <c r="D5" s="3">
        <v>0.11251314406</v>
      </c>
      <c r="E5">
        <v>107</v>
      </c>
      <c r="F5" s="1">
        <v>20173966</v>
      </c>
    </row>
    <row r="6" spans="1:6" x14ac:dyDescent="0.25">
      <c r="A6" t="s">
        <v>68</v>
      </c>
      <c r="B6">
        <v>7</v>
      </c>
      <c r="C6" s="2">
        <v>202935.57894736799</v>
      </c>
      <c r="D6" s="3">
        <v>3.9957939009999999E-2</v>
      </c>
      <c r="E6">
        <v>38</v>
      </c>
      <c r="F6" s="1">
        <v>7711552</v>
      </c>
    </row>
    <row r="7" spans="1:6" x14ac:dyDescent="0.25">
      <c r="A7" t="s">
        <v>69</v>
      </c>
      <c r="B7">
        <v>5</v>
      </c>
      <c r="C7" s="2">
        <v>248163.31</v>
      </c>
      <c r="D7" s="3">
        <v>0.10935856993</v>
      </c>
      <c r="E7">
        <v>104</v>
      </c>
      <c r="F7" s="1">
        <v>24816331</v>
      </c>
    </row>
    <row r="8" spans="1:6" x14ac:dyDescent="0.25">
      <c r="A8" t="s">
        <v>70</v>
      </c>
      <c r="B8">
        <v>4</v>
      </c>
      <c r="C8" s="2">
        <v>479520.97169811302</v>
      </c>
      <c r="D8" s="3">
        <v>0.11146161935</v>
      </c>
      <c r="E8">
        <v>106</v>
      </c>
      <c r="F8" s="1">
        <v>50829223</v>
      </c>
    </row>
    <row r="9" spans="1:6" x14ac:dyDescent="0.25">
      <c r="A9" t="s">
        <v>71</v>
      </c>
      <c r="B9">
        <v>8</v>
      </c>
      <c r="C9" s="2">
        <v>630154.14285714296</v>
      </c>
      <c r="D9" s="3">
        <v>2.9442691900000002E-2</v>
      </c>
      <c r="E9">
        <v>28</v>
      </c>
      <c r="F9" s="1">
        <v>17644316</v>
      </c>
    </row>
    <row r="10" spans="1:6" x14ac:dyDescent="0.25">
      <c r="A10" t="s">
        <v>72</v>
      </c>
      <c r="B10">
        <v>2</v>
      </c>
      <c r="C10" s="2">
        <v>923222.09944751405</v>
      </c>
      <c r="D10" s="3">
        <v>0.19873817034999999</v>
      </c>
      <c r="E10">
        <v>189</v>
      </c>
      <c r="F10" s="1">
        <v>167103200</v>
      </c>
    </row>
    <row r="11" spans="1:6" x14ac:dyDescent="0.25">
      <c r="A11" t="s">
        <v>26</v>
      </c>
      <c r="B11">
        <v>6</v>
      </c>
      <c r="C11" s="2">
        <v>1497707.83333333</v>
      </c>
      <c r="D11" s="3">
        <v>4.100946372E-2</v>
      </c>
      <c r="E11">
        <v>39</v>
      </c>
      <c r="F11" s="1">
        <v>53917482</v>
      </c>
    </row>
    <row r="13" spans="1:6" x14ac:dyDescent="0.25">
      <c r="A13" t="s">
        <v>73</v>
      </c>
      <c r="B13" s="1">
        <f>SUM(F5)</f>
        <v>20173966</v>
      </c>
    </row>
    <row r="14" spans="1:6" x14ac:dyDescent="0.25">
      <c r="A14" t="s">
        <v>1</v>
      </c>
      <c r="B14" s="1">
        <f>SUM(F7,F8,F11)</f>
        <v>129563036</v>
      </c>
    </row>
    <row r="15" spans="1:6" x14ac:dyDescent="0.25">
      <c r="A15" t="s">
        <v>8</v>
      </c>
      <c r="B15" s="1">
        <f>SUM(F4,F6,F8)</f>
        <v>88485862</v>
      </c>
    </row>
    <row r="16" spans="1:6" x14ac:dyDescent="0.25">
      <c r="A16" t="s">
        <v>74</v>
      </c>
      <c r="B16" s="1">
        <f>SUM(F6)</f>
        <v>7711552</v>
      </c>
    </row>
    <row r="17" spans="1:2" x14ac:dyDescent="0.25">
      <c r="A17" t="s">
        <v>71</v>
      </c>
      <c r="B17" s="1">
        <f>F9</f>
        <v>17644316</v>
      </c>
    </row>
    <row r="18" spans="1:2" x14ac:dyDescent="0.25">
      <c r="A18" t="s">
        <v>65</v>
      </c>
      <c r="B18" s="1">
        <f>F5</f>
        <v>20173966</v>
      </c>
    </row>
  </sheetData>
  <sortState ref="A13:B18">
    <sortCondition descending="1" ref="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Reason for Recalls Chart</vt:lpstr>
      <vt:lpstr>Proportion of Alergens Chart</vt:lpstr>
      <vt:lpstr>Listeria, Salmonella, E.Coli</vt:lpstr>
      <vt:lpstr>Physical Contaminants Chart</vt:lpstr>
      <vt:lpstr>Normalized Values of Listeria</vt:lpstr>
      <vt:lpstr>Normalized Values for Salmonell</vt:lpstr>
      <vt:lpstr>Normalized values for alergens</vt:lpstr>
      <vt:lpstr>Normalized Values for Fragments</vt:lpstr>
      <vt:lpstr>Meat Recall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2018-02-04T16:43:42Z</dcterms:created>
  <dcterms:modified xsi:type="dcterms:W3CDTF">2018-02-04T23:04:21Z</dcterms:modified>
</cp:coreProperties>
</file>